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007"/>
  <workbookPr codeName="ThisWorkbook" autoCompressPictures="0"/>
  <bookViews>
    <workbookView xWindow="0" yWindow="0" windowWidth="25600" windowHeight="14320"/>
  </bookViews>
  <sheets>
    <sheet name="Order Form" sheetId="1" r:id="rId1"/>
    <sheet name="POP Order Form" sheetId="12" r:id="rId2"/>
    <sheet name="Pricing + Order Summary" sheetId="2" r:id="rId3"/>
    <sheet name="Terms &amp; Conditions" sheetId="3" r:id="rId4"/>
    <sheet name="Office Use Only" sheetId="4" state="hidden" r:id="rId5"/>
    <sheet name="Pricing Reference" sheetId="6" state="hidden" r:id="rId6"/>
    <sheet name="Lookups" sheetId="11" state="hidden" r:id="rId7"/>
    <sheet name="Version Info" sheetId="13" state="hidden" r:id="rId8"/>
  </sheets>
  <definedNames>
    <definedName name="_xlnm._FilterDatabase" localSheetId="4" hidden="1">'Office Use Only'!$A$1:$M$525</definedName>
    <definedName name="_xlnm._FilterDatabase" localSheetId="0" hidden="1">'Order Form'!$A$16:$S$540</definedName>
    <definedName name="_xlnm._FilterDatabase" localSheetId="1" hidden="1">'POP Order Form'!$A$16:$L$39</definedName>
    <definedName name="_xlnm.Criteria" localSheetId="4">'Office Use Only'!$P$1:$P$2</definedName>
    <definedName name="linkedtrackingnumbers" localSheetId="0">'Order Form'!$D$376</definedName>
    <definedName name="linkedtrackingnumbers" localSheetId="1">'POP Order Form'!#REF!</definedName>
    <definedName name="OrderDetail">'Office Use Only'!$A$1:$M$525</definedName>
    <definedName name="_xlnm.Print_Area" localSheetId="0">'Order Form'!$A$1:$O$537</definedName>
    <definedName name="_xlnm.Print_Area" localSheetId="1">'POP Order Form'!$A$1:$O$39</definedName>
    <definedName name="_xlnm.Print_Area" localSheetId="2">'Pricing + Order Summary'!$A$1:$P$82</definedName>
    <definedName name="_xlnm.Print_Area" localSheetId="3">'Terms &amp; Conditions'!$A$1:$K$25</definedName>
    <definedName name="_xlnm.Print_Titles" localSheetId="0">'Order Form'!$2:$15</definedName>
    <definedName name="_xlnm.Print_Titles" localSheetId="1">'POP Order Form'!$2:$15</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N14" i="1" l="1"/>
  <c r="J14" i="1"/>
  <c r="K14" i="1"/>
  <c r="L14" i="1"/>
  <c r="M14" i="1"/>
  <c r="O14" i="1"/>
  <c r="L12" i="12"/>
  <c r="A15" i="2"/>
  <c r="U15" i="2"/>
  <c r="M15" i="2"/>
  <c r="I15" i="2"/>
  <c r="J15" i="2"/>
  <c r="K15" i="2"/>
  <c r="L15" i="2"/>
  <c r="N15" i="2"/>
  <c r="A16" i="2"/>
  <c r="U16" i="2"/>
  <c r="M16" i="2"/>
  <c r="I16" i="2"/>
  <c r="J16" i="2"/>
  <c r="K16" i="2"/>
  <c r="L16" i="2"/>
  <c r="N16" i="2"/>
  <c r="A17" i="2"/>
  <c r="U17" i="2"/>
  <c r="M17" i="2"/>
  <c r="I17" i="2"/>
  <c r="J17" i="2"/>
  <c r="K17" i="2"/>
  <c r="L17" i="2"/>
  <c r="N17" i="2"/>
  <c r="A18" i="2"/>
  <c r="U18" i="2"/>
  <c r="M18" i="2"/>
  <c r="I18" i="2"/>
  <c r="J18" i="2"/>
  <c r="K18" i="2"/>
  <c r="L18" i="2"/>
  <c r="N18" i="2"/>
  <c r="A19" i="2"/>
  <c r="U19" i="2"/>
  <c r="M19" i="2"/>
  <c r="I19" i="2"/>
  <c r="J19" i="2"/>
  <c r="K19" i="2"/>
  <c r="L19" i="2"/>
  <c r="N19" i="2"/>
  <c r="A20" i="2"/>
  <c r="U20" i="2"/>
  <c r="M20" i="2"/>
  <c r="I20" i="2"/>
  <c r="J20" i="2"/>
  <c r="K20" i="2"/>
  <c r="L20" i="2"/>
  <c r="N20" i="2"/>
  <c r="A21" i="2"/>
  <c r="U21" i="2"/>
  <c r="M21" i="2"/>
  <c r="I21" i="2"/>
  <c r="J21" i="2"/>
  <c r="K21" i="2"/>
  <c r="L21" i="2"/>
  <c r="N21" i="2"/>
  <c r="A22" i="2"/>
  <c r="U22" i="2"/>
  <c r="M22" i="2"/>
  <c r="I22" i="2"/>
  <c r="J22" i="2"/>
  <c r="K22" i="2"/>
  <c r="L22" i="2"/>
  <c r="N22" i="2"/>
  <c r="A23" i="2"/>
  <c r="U23" i="2"/>
  <c r="M23" i="2"/>
  <c r="I23" i="2"/>
  <c r="J23" i="2"/>
  <c r="K23" i="2"/>
  <c r="L23" i="2"/>
  <c r="N23" i="2"/>
  <c r="A24" i="2"/>
  <c r="U24" i="2"/>
  <c r="M24" i="2"/>
  <c r="I24" i="2"/>
  <c r="J24" i="2"/>
  <c r="K24" i="2"/>
  <c r="L24" i="2"/>
  <c r="N24" i="2"/>
  <c r="A25" i="2"/>
  <c r="U25" i="2"/>
  <c r="M25" i="2"/>
  <c r="I25" i="2"/>
  <c r="J25" i="2"/>
  <c r="K25" i="2"/>
  <c r="L25" i="2"/>
  <c r="N25" i="2"/>
  <c r="A26" i="2"/>
  <c r="U26" i="2"/>
  <c r="M26" i="2"/>
  <c r="I26" i="2"/>
  <c r="J26" i="2"/>
  <c r="K26" i="2"/>
  <c r="L26" i="2"/>
  <c r="N26" i="2"/>
  <c r="A27" i="2"/>
  <c r="U27" i="2"/>
  <c r="M27" i="2"/>
  <c r="I27" i="2"/>
  <c r="J27" i="2"/>
  <c r="K27" i="2"/>
  <c r="L27" i="2"/>
  <c r="N27" i="2"/>
  <c r="A28" i="2"/>
  <c r="U28" i="2"/>
  <c r="M28" i="2"/>
  <c r="I28" i="2"/>
  <c r="J28" i="2"/>
  <c r="K28" i="2"/>
  <c r="L28" i="2"/>
  <c r="N28" i="2"/>
  <c r="A29" i="2"/>
  <c r="U29" i="2"/>
  <c r="M29" i="2"/>
  <c r="I29" i="2"/>
  <c r="J29" i="2"/>
  <c r="K29" i="2"/>
  <c r="L29" i="2"/>
  <c r="N29" i="2"/>
  <c r="A30" i="2"/>
  <c r="U30" i="2"/>
  <c r="M30" i="2"/>
  <c r="I30" i="2"/>
  <c r="J30" i="2"/>
  <c r="K30" i="2"/>
  <c r="L30" i="2"/>
  <c r="N30" i="2"/>
  <c r="A31" i="2"/>
  <c r="U31" i="2"/>
  <c r="M31" i="2"/>
  <c r="I31" i="2"/>
  <c r="J31" i="2"/>
  <c r="K31" i="2"/>
  <c r="L31" i="2"/>
  <c r="N31" i="2"/>
  <c r="A32" i="2"/>
  <c r="U32" i="2"/>
  <c r="M32" i="2"/>
  <c r="I32" i="2"/>
  <c r="J32" i="2"/>
  <c r="K32" i="2"/>
  <c r="L32" i="2"/>
  <c r="N32" i="2"/>
  <c r="A33" i="2"/>
  <c r="U33" i="2"/>
  <c r="M33" i="2"/>
  <c r="I33" i="2"/>
  <c r="J33" i="2"/>
  <c r="K33" i="2"/>
  <c r="L33" i="2"/>
  <c r="N33" i="2"/>
  <c r="A34" i="2"/>
  <c r="U34" i="2"/>
  <c r="M34" i="2"/>
  <c r="I34" i="2"/>
  <c r="J34" i="2"/>
  <c r="K34" i="2"/>
  <c r="L34" i="2"/>
  <c r="N34" i="2"/>
  <c r="A35" i="2"/>
  <c r="U35" i="2"/>
  <c r="M35" i="2"/>
  <c r="I35" i="2"/>
  <c r="J35" i="2"/>
  <c r="K35" i="2"/>
  <c r="L35" i="2"/>
  <c r="N35" i="2"/>
  <c r="A36" i="2"/>
  <c r="U36" i="2"/>
  <c r="M36" i="2"/>
  <c r="I36" i="2"/>
  <c r="J36" i="2"/>
  <c r="K36" i="2"/>
  <c r="L36" i="2"/>
  <c r="N36" i="2"/>
  <c r="A37" i="2"/>
  <c r="U37" i="2"/>
  <c r="M37" i="2"/>
  <c r="I37" i="2"/>
  <c r="J37" i="2"/>
  <c r="K37" i="2"/>
  <c r="L37" i="2"/>
  <c r="N37" i="2"/>
  <c r="A38" i="2"/>
  <c r="U38" i="2"/>
  <c r="M38" i="2"/>
  <c r="I38" i="2"/>
  <c r="J38" i="2"/>
  <c r="K38" i="2"/>
  <c r="L38" i="2"/>
  <c r="N38" i="2"/>
  <c r="A39" i="2"/>
  <c r="U39" i="2"/>
  <c r="M39" i="2"/>
  <c r="I39" i="2"/>
  <c r="J39" i="2"/>
  <c r="K39" i="2"/>
  <c r="L39" i="2"/>
  <c r="N39" i="2"/>
  <c r="A40" i="2"/>
  <c r="U40" i="2"/>
  <c r="M40" i="2"/>
  <c r="I40" i="2"/>
  <c r="J40" i="2"/>
  <c r="K40" i="2"/>
  <c r="L40" i="2"/>
  <c r="N40" i="2"/>
  <c r="A41" i="2"/>
  <c r="U41" i="2"/>
  <c r="M41" i="2"/>
  <c r="I41" i="2"/>
  <c r="J41" i="2"/>
  <c r="K41" i="2"/>
  <c r="L41" i="2"/>
  <c r="N41" i="2"/>
  <c r="A42" i="2"/>
  <c r="U42" i="2"/>
  <c r="M42" i="2"/>
  <c r="I42" i="2"/>
  <c r="J42" i="2"/>
  <c r="K42" i="2"/>
  <c r="L42" i="2"/>
  <c r="N42" i="2"/>
  <c r="A43" i="2"/>
  <c r="U43" i="2"/>
  <c r="M43" i="2"/>
  <c r="I43" i="2"/>
  <c r="J43" i="2"/>
  <c r="K43" i="2"/>
  <c r="L43" i="2"/>
  <c r="N43" i="2"/>
  <c r="A44" i="2"/>
  <c r="U44" i="2"/>
  <c r="M44" i="2"/>
  <c r="I44" i="2"/>
  <c r="J44" i="2"/>
  <c r="K44" i="2"/>
  <c r="L44" i="2"/>
  <c r="N44" i="2"/>
  <c r="A45" i="2"/>
  <c r="U45" i="2"/>
  <c r="M45" i="2"/>
  <c r="I45" i="2"/>
  <c r="J45" i="2"/>
  <c r="K45" i="2"/>
  <c r="L45" i="2"/>
  <c r="N45" i="2"/>
  <c r="A46" i="2"/>
  <c r="U46" i="2"/>
  <c r="M46" i="2"/>
  <c r="I46" i="2"/>
  <c r="J46" i="2"/>
  <c r="K46" i="2"/>
  <c r="L46" i="2"/>
  <c r="N46" i="2"/>
  <c r="A47" i="2"/>
  <c r="U47" i="2"/>
  <c r="M47" i="2"/>
  <c r="I47" i="2"/>
  <c r="J47" i="2"/>
  <c r="K47" i="2"/>
  <c r="L47" i="2"/>
  <c r="N47" i="2"/>
  <c r="A48" i="2"/>
  <c r="U48" i="2"/>
  <c r="M48" i="2"/>
  <c r="I48" i="2"/>
  <c r="J48" i="2"/>
  <c r="K48" i="2"/>
  <c r="L48" i="2"/>
  <c r="N48" i="2"/>
  <c r="A49" i="2"/>
  <c r="U49" i="2"/>
  <c r="M49" i="2"/>
  <c r="I49" i="2"/>
  <c r="J49" i="2"/>
  <c r="K49" i="2"/>
  <c r="L49" i="2"/>
  <c r="N49" i="2"/>
  <c r="A50" i="2"/>
  <c r="U50" i="2"/>
  <c r="M50" i="2"/>
  <c r="I50" i="2"/>
  <c r="J50" i="2"/>
  <c r="K50" i="2"/>
  <c r="L50" i="2"/>
  <c r="N50" i="2"/>
  <c r="A51" i="2"/>
  <c r="U51" i="2"/>
  <c r="M51" i="2"/>
  <c r="I51" i="2"/>
  <c r="J51" i="2"/>
  <c r="K51" i="2"/>
  <c r="L51" i="2"/>
  <c r="N51" i="2"/>
  <c r="A52" i="2"/>
  <c r="U52" i="2"/>
  <c r="M52" i="2"/>
  <c r="I52" i="2"/>
  <c r="J52" i="2"/>
  <c r="K52" i="2"/>
  <c r="L52" i="2"/>
  <c r="N52" i="2"/>
  <c r="A53" i="2"/>
  <c r="U53" i="2"/>
  <c r="M53" i="2"/>
  <c r="I53" i="2"/>
  <c r="J53" i="2"/>
  <c r="K53" i="2"/>
  <c r="L53" i="2"/>
  <c r="N53" i="2"/>
  <c r="A54" i="2"/>
  <c r="U54" i="2"/>
  <c r="M54" i="2"/>
  <c r="I54" i="2"/>
  <c r="J54" i="2"/>
  <c r="K54" i="2"/>
  <c r="L54" i="2"/>
  <c r="N54" i="2"/>
  <c r="A55" i="2"/>
  <c r="U55" i="2"/>
  <c r="M55" i="2"/>
  <c r="I55" i="2"/>
  <c r="J55" i="2"/>
  <c r="K55" i="2"/>
  <c r="L55" i="2"/>
  <c r="N55" i="2"/>
  <c r="A56" i="2"/>
  <c r="U56" i="2"/>
  <c r="M56" i="2"/>
  <c r="I56" i="2"/>
  <c r="J56" i="2"/>
  <c r="K56" i="2"/>
  <c r="L56" i="2"/>
  <c r="N56" i="2"/>
  <c r="A57" i="2"/>
  <c r="U57" i="2"/>
  <c r="M57" i="2"/>
  <c r="I57" i="2"/>
  <c r="J57" i="2"/>
  <c r="K57" i="2"/>
  <c r="L57" i="2"/>
  <c r="N57" i="2"/>
  <c r="A58" i="2"/>
  <c r="U58" i="2"/>
  <c r="M58" i="2"/>
  <c r="I58" i="2"/>
  <c r="J58" i="2"/>
  <c r="K58" i="2"/>
  <c r="L58" i="2"/>
  <c r="N58" i="2"/>
  <c r="A59" i="2"/>
  <c r="U59" i="2"/>
  <c r="M59" i="2"/>
  <c r="I59" i="2"/>
  <c r="J59" i="2"/>
  <c r="K59" i="2"/>
  <c r="L59" i="2"/>
  <c r="N59" i="2"/>
  <c r="A60" i="2"/>
  <c r="U60" i="2"/>
  <c r="M60" i="2"/>
  <c r="I60" i="2"/>
  <c r="J60" i="2"/>
  <c r="K60" i="2"/>
  <c r="L60" i="2"/>
  <c r="N60" i="2"/>
  <c r="A61" i="2"/>
  <c r="U61" i="2"/>
  <c r="M61" i="2"/>
  <c r="I61" i="2"/>
  <c r="J61" i="2"/>
  <c r="K61" i="2"/>
  <c r="L61" i="2"/>
  <c r="N61" i="2"/>
  <c r="A62" i="2"/>
  <c r="U62" i="2"/>
  <c r="M62" i="2"/>
  <c r="I62" i="2"/>
  <c r="J62" i="2"/>
  <c r="K62" i="2"/>
  <c r="L62" i="2"/>
  <c r="N62" i="2"/>
  <c r="A63" i="2"/>
  <c r="U63" i="2"/>
  <c r="M63" i="2"/>
  <c r="I63" i="2"/>
  <c r="J63" i="2"/>
  <c r="K63" i="2"/>
  <c r="L63" i="2"/>
  <c r="N63" i="2"/>
  <c r="A64" i="2"/>
  <c r="U64" i="2"/>
  <c r="M64" i="2"/>
  <c r="I64" i="2"/>
  <c r="J64" i="2"/>
  <c r="K64" i="2"/>
  <c r="L64" i="2"/>
  <c r="N64" i="2"/>
  <c r="A65" i="2"/>
  <c r="U65" i="2"/>
  <c r="M65" i="2"/>
  <c r="I65" i="2"/>
  <c r="J65" i="2"/>
  <c r="K65" i="2"/>
  <c r="L65" i="2"/>
  <c r="N65" i="2"/>
  <c r="A66" i="2"/>
  <c r="U66" i="2"/>
  <c r="M66" i="2"/>
  <c r="I66" i="2"/>
  <c r="J66" i="2"/>
  <c r="K66" i="2"/>
  <c r="L66" i="2"/>
  <c r="N66" i="2"/>
  <c r="A67" i="2"/>
  <c r="U67" i="2"/>
  <c r="M67" i="2"/>
  <c r="I67" i="2"/>
  <c r="J67" i="2"/>
  <c r="K67" i="2"/>
  <c r="L67" i="2"/>
  <c r="N67" i="2"/>
  <c r="A68" i="2"/>
  <c r="U68" i="2"/>
  <c r="M68" i="2"/>
  <c r="I68" i="2"/>
  <c r="J68" i="2"/>
  <c r="K68" i="2"/>
  <c r="L68" i="2"/>
  <c r="N68" i="2"/>
  <c r="A69" i="2"/>
  <c r="U69" i="2"/>
  <c r="M69" i="2"/>
  <c r="I69" i="2"/>
  <c r="J69" i="2"/>
  <c r="K69" i="2"/>
  <c r="L69" i="2"/>
  <c r="N69" i="2"/>
  <c r="A70" i="2"/>
  <c r="U70" i="2"/>
  <c r="M70" i="2"/>
  <c r="I70" i="2"/>
  <c r="J70" i="2"/>
  <c r="K70" i="2"/>
  <c r="L70" i="2"/>
  <c r="N70" i="2"/>
  <c r="N13" i="2"/>
  <c r="E12" i="1"/>
  <c r="F17" i="1"/>
  <c r="G17" i="1"/>
  <c r="H17" i="1"/>
  <c r="E17" i="1"/>
  <c r="U17" i="1"/>
  <c r="F18" i="1"/>
  <c r="G18" i="1"/>
  <c r="H18" i="1"/>
  <c r="E18" i="1"/>
  <c r="U18" i="1"/>
  <c r="F19" i="1"/>
  <c r="G19" i="1"/>
  <c r="H19" i="1"/>
  <c r="E19" i="1"/>
  <c r="U19" i="1"/>
  <c r="F20" i="1"/>
  <c r="G20" i="1"/>
  <c r="H20" i="1"/>
  <c r="E20" i="1"/>
  <c r="U20" i="1"/>
  <c r="F21" i="1"/>
  <c r="G21" i="1"/>
  <c r="H21" i="1"/>
  <c r="E21" i="1"/>
  <c r="U21" i="1"/>
  <c r="F22" i="1"/>
  <c r="G22" i="1"/>
  <c r="H22" i="1"/>
  <c r="E22" i="1"/>
  <c r="U22" i="1"/>
  <c r="F23" i="1"/>
  <c r="G23" i="1"/>
  <c r="H23" i="1"/>
  <c r="E23" i="1"/>
  <c r="U23" i="1"/>
  <c r="F24" i="1"/>
  <c r="G24" i="1"/>
  <c r="H24" i="1"/>
  <c r="E24" i="1"/>
  <c r="U24" i="1"/>
  <c r="F25" i="1"/>
  <c r="G25" i="1"/>
  <c r="H25" i="1"/>
  <c r="E25" i="1"/>
  <c r="U25" i="1"/>
  <c r="F26" i="1"/>
  <c r="G26" i="1"/>
  <c r="H26" i="1"/>
  <c r="E26" i="1"/>
  <c r="U26" i="1"/>
  <c r="F27" i="1"/>
  <c r="G27" i="1"/>
  <c r="H27" i="1"/>
  <c r="E27" i="1"/>
  <c r="U27" i="1"/>
  <c r="F28" i="1"/>
  <c r="G28" i="1"/>
  <c r="H28" i="1"/>
  <c r="E28" i="1"/>
  <c r="U28" i="1"/>
  <c r="F29" i="1"/>
  <c r="G29" i="1"/>
  <c r="H29" i="1"/>
  <c r="E29" i="1"/>
  <c r="U29" i="1"/>
  <c r="F30" i="1"/>
  <c r="G30" i="1"/>
  <c r="H30" i="1"/>
  <c r="E30" i="1"/>
  <c r="U30" i="1"/>
  <c r="F31" i="1"/>
  <c r="G31" i="1"/>
  <c r="H31" i="1"/>
  <c r="E31" i="1"/>
  <c r="U31" i="1"/>
  <c r="F32" i="1"/>
  <c r="G32" i="1"/>
  <c r="H32" i="1"/>
  <c r="E32" i="1"/>
  <c r="U32" i="1"/>
  <c r="F33" i="1"/>
  <c r="G33" i="1"/>
  <c r="H33" i="1"/>
  <c r="E33" i="1"/>
  <c r="U33" i="1"/>
  <c r="F34" i="1"/>
  <c r="G34" i="1"/>
  <c r="H34" i="1"/>
  <c r="E34" i="1"/>
  <c r="U34" i="1"/>
  <c r="F35" i="1"/>
  <c r="G35" i="1"/>
  <c r="H35" i="1"/>
  <c r="E35" i="1"/>
  <c r="U35" i="1"/>
  <c r="F36" i="1"/>
  <c r="G36" i="1"/>
  <c r="H36" i="1"/>
  <c r="E36" i="1"/>
  <c r="U36" i="1"/>
  <c r="F37" i="1"/>
  <c r="G37" i="1"/>
  <c r="H37" i="1"/>
  <c r="E37" i="1"/>
  <c r="U37" i="1"/>
  <c r="F38" i="1"/>
  <c r="G38" i="1"/>
  <c r="H38" i="1"/>
  <c r="E38" i="1"/>
  <c r="U38" i="1"/>
  <c r="F39" i="1"/>
  <c r="G39" i="1"/>
  <c r="H39" i="1"/>
  <c r="E39" i="1"/>
  <c r="U39" i="1"/>
  <c r="F40" i="1"/>
  <c r="G40" i="1"/>
  <c r="H40" i="1"/>
  <c r="E40" i="1"/>
  <c r="U40" i="1"/>
  <c r="F41" i="1"/>
  <c r="G41" i="1"/>
  <c r="H41" i="1"/>
  <c r="E41" i="1"/>
  <c r="U41" i="1"/>
  <c r="F42" i="1"/>
  <c r="G42" i="1"/>
  <c r="H42" i="1"/>
  <c r="E42" i="1"/>
  <c r="U42" i="1"/>
  <c r="F43" i="1"/>
  <c r="G43" i="1"/>
  <c r="H43" i="1"/>
  <c r="E43" i="1"/>
  <c r="U43" i="1"/>
  <c r="F44" i="1"/>
  <c r="G44" i="1"/>
  <c r="H44" i="1"/>
  <c r="E44" i="1"/>
  <c r="U44" i="1"/>
  <c r="F45" i="1"/>
  <c r="G45" i="1"/>
  <c r="H45" i="1"/>
  <c r="E45" i="1"/>
  <c r="U45" i="1"/>
  <c r="F46" i="1"/>
  <c r="G46" i="1"/>
  <c r="H46" i="1"/>
  <c r="E46" i="1"/>
  <c r="U46" i="1"/>
  <c r="F47" i="1"/>
  <c r="G47" i="1"/>
  <c r="H47" i="1"/>
  <c r="E47" i="1"/>
  <c r="U47" i="1"/>
  <c r="F48" i="1"/>
  <c r="G48" i="1"/>
  <c r="H48" i="1"/>
  <c r="E48" i="1"/>
  <c r="U48" i="1"/>
  <c r="F49" i="1"/>
  <c r="G49" i="1"/>
  <c r="H49" i="1"/>
  <c r="E49" i="1"/>
  <c r="U49" i="1"/>
  <c r="F50" i="1"/>
  <c r="G50" i="1"/>
  <c r="H50" i="1"/>
  <c r="E50" i="1"/>
  <c r="U50" i="1"/>
  <c r="F51" i="1"/>
  <c r="G51" i="1"/>
  <c r="H51" i="1"/>
  <c r="E51" i="1"/>
  <c r="U51" i="1"/>
  <c r="F52" i="1"/>
  <c r="G52" i="1"/>
  <c r="H52" i="1"/>
  <c r="E52" i="1"/>
  <c r="U52" i="1"/>
  <c r="F53" i="1"/>
  <c r="G53" i="1"/>
  <c r="H53" i="1"/>
  <c r="E53" i="1"/>
  <c r="U53" i="1"/>
  <c r="F54" i="1"/>
  <c r="G54" i="1"/>
  <c r="H54" i="1"/>
  <c r="E54" i="1"/>
  <c r="U54" i="1"/>
  <c r="F55" i="1"/>
  <c r="G55" i="1"/>
  <c r="H55" i="1"/>
  <c r="E55" i="1"/>
  <c r="U55" i="1"/>
  <c r="F56" i="1"/>
  <c r="G56" i="1"/>
  <c r="H56" i="1"/>
  <c r="E56" i="1"/>
  <c r="U56" i="1"/>
  <c r="F57" i="1"/>
  <c r="G57" i="1"/>
  <c r="H57" i="1"/>
  <c r="E57" i="1"/>
  <c r="U57" i="1"/>
  <c r="F58" i="1"/>
  <c r="G58" i="1"/>
  <c r="H58" i="1"/>
  <c r="E58" i="1"/>
  <c r="U58" i="1"/>
  <c r="F59" i="1"/>
  <c r="G59" i="1"/>
  <c r="H59" i="1"/>
  <c r="E59" i="1"/>
  <c r="U59" i="1"/>
  <c r="F60" i="1"/>
  <c r="G60" i="1"/>
  <c r="H60" i="1"/>
  <c r="E60" i="1"/>
  <c r="U60" i="1"/>
  <c r="F61" i="1"/>
  <c r="G61" i="1"/>
  <c r="H61" i="1"/>
  <c r="E61" i="1"/>
  <c r="U61" i="1"/>
  <c r="F62" i="1"/>
  <c r="G62" i="1"/>
  <c r="H62" i="1"/>
  <c r="E62" i="1"/>
  <c r="U62" i="1"/>
  <c r="F63" i="1"/>
  <c r="G63" i="1"/>
  <c r="H63" i="1"/>
  <c r="E63" i="1"/>
  <c r="U63" i="1"/>
  <c r="F64" i="1"/>
  <c r="G64" i="1"/>
  <c r="H64" i="1"/>
  <c r="E64" i="1"/>
  <c r="U64" i="1"/>
  <c r="F65" i="1"/>
  <c r="G65" i="1"/>
  <c r="H65" i="1"/>
  <c r="E65" i="1"/>
  <c r="U65" i="1"/>
  <c r="F66" i="1"/>
  <c r="G66" i="1"/>
  <c r="H66" i="1"/>
  <c r="E66" i="1"/>
  <c r="U66" i="1"/>
  <c r="F67" i="1"/>
  <c r="G67" i="1"/>
  <c r="H67" i="1"/>
  <c r="E67" i="1"/>
  <c r="U67" i="1"/>
  <c r="F68" i="1"/>
  <c r="G68" i="1"/>
  <c r="H68" i="1"/>
  <c r="E68" i="1"/>
  <c r="U68" i="1"/>
  <c r="F69" i="1"/>
  <c r="G69" i="1"/>
  <c r="H69" i="1"/>
  <c r="E69" i="1"/>
  <c r="U69" i="1"/>
  <c r="F70" i="1"/>
  <c r="G70" i="1"/>
  <c r="H70" i="1"/>
  <c r="E70" i="1"/>
  <c r="U70" i="1"/>
  <c r="F71" i="1"/>
  <c r="G71" i="1"/>
  <c r="H71" i="1"/>
  <c r="E71" i="1"/>
  <c r="U71" i="1"/>
  <c r="F72" i="1"/>
  <c r="G72" i="1"/>
  <c r="H72" i="1"/>
  <c r="E72" i="1"/>
  <c r="U72" i="1"/>
  <c r="F73" i="1"/>
  <c r="G73" i="1"/>
  <c r="H73" i="1"/>
  <c r="E73" i="1"/>
  <c r="U73" i="1"/>
  <c r="F74" i="1"/>
  <c r="G74" i="1"/>
  <c r="H74" i="1"/>
  <c r="E74" i="1"/>
  <c r="U74" i="1"/>
  <c r="F75" i="1"/>
  <c r="G75" i="1"/>
  <c r="H75" i="1"/>
  <c r="E75" i="1"/>
  <c r="U75" i="1"/>
  <c r="F76" i="1"/>
  <c r="G76" i="1"/>
  <c r="H76" i="1"/>
  <c r="E76" i="1"/>
  <c r="U76" i="1"/>
  <c r="F77" i="1"/>
  <c r="G77" i="1"/>
  <c r="H77" i="1"/>
  <c r="E77" i="1"/>
  <c r="U77" i="1"/>
  <c r="F78" i="1"/>
  <c r="G78" i="1"/>
  <c r="H78" i="1"/>
  <c r="E78" i="1"/>
  <c r="U78" i="1"/>
  <c r="F79" i="1"/>
  <c r="G79" i="1"/>
  <c r="H79" i="1"/>
  <c r="E79" i="1"/>
  <c r="U79" i="1"/>
  <c r="F80" i="1"/>
  <c r="G80" i="1"/>
  <c r="H80" i="1"/>
  <c r="E80" i="1"/>
  <c r="U80" i="1"/>
  <c r="F81" i="1"/>
  <c r="G81" i="1"/>
  <c r="H81" i="1"/>
  <c r="E81" i="1"/>
  <c r="U81" i="1"/>
  <c r="F82" i="1"/>
  <c r="G82" i="1"/>
  <c r="H82" i="1"/>
  <c r="E82" i="1"/>
  <c r="U82" i="1"/>
  <c r="F83" i="1"/>
  <c r="G83" i="1"/>
  <c r="H83" i="1"/>
  <c r="E83" i="1"/>
  <c r="U83" i="1"/>
  <c r="F84" i="1"/>
  <c r="G84" i="1"/>
  <c r="H84" i="1"/>
  <c r="E84" i="1"/>
  <c r="U84" i="1"/>
  <c r="F85" i="1"/>
  <c r="G85" i="1"/>
  <c r="H85" i="1"/>
  <c r="E85" i="1"/>
  <c r="U85" i="1"/>
  <c r="F86" i="1"/>
  <c r="G86" i="1"/>
  <c r="H86" i="1"/>
  <c r="E86" i="1"/>
  <c r="U86" i="1"/>
  <c r="F87" i="1"/>
  <c r="G87" i="1"/>
  <c r="H87" i="1"/>
  <c r="E87" i="1"/>
  <c r="U87" i="1"/>
  <c r="F88" i="1"/>
  <c r="G88" i="1"/>
  <c r="H88" i="1"/>
  <c r="E88" i="1"/>
  <c r="U88" i="1"/>
  <c r="F89" i="1"/>
  <c r="G89" i="1"/>
  <c r="H89" i="1"/>
  <c r="E89" i="1"/>
  <c r="U89" i="1"/>
  <c r="F90" i="1"/>
  <c r="G90" i="1"/>
  <c r="H90" i="1"/>
  <c r="E90" i="1"/>
  <c r="U90" i="1"/>
  <c r="F91" i="1"/>
  <c r="G91" i="1"/>
  <c r="H91" i="1"/>
  <c r="E91" i="1"/>
  <c r="U91" i="1"/>
  <c r="F92" i="1"/>
  <c r="G92" i="1"/>
  <c r="H92" i="1"/>
  <c r="E92" i="1"/>
  <c r="U92" i="1"/>
  <c r="F93" i="1"/>
  <c r="G93" i="1"/>
  <c r="H93" i="1"/>
  <c r="E93" i="1"/>
  <c r="U93" i="1"/>
  <c r="F94" i="1"/>
  <c r="G94" i="1"/>
  <c r="H94" i="1"/>
  <c r="E94" i="1"/>
  <c r="U94" i="1"/>
  <c r="F95" i="1"/>
  <c r="G95" i="1"/>
  <c r="H95" i="1"/>
  <c r="E95" i="1"/>
  <c r="U95" i="1"/>
  <c r="F96" i="1"/>
  <c r="G96" i="1"/>
  <c r="H96" i="1"/>
  <c r="E96" i="1"/>
  <c r="U96" i="1"/>
  <c r="F97" i="1"/>
  <c r="G97" i="1"/>
  <c r="H97" i="1"/>
  <c r="E97" i="1"/>
  <c r="U97" i="1"/>
  <c r="F98" i="1"/>
  <c r="G98" i="1"/>
  <c r="H98" i="1"/>
  <c r="E98" i="1"/>
  <c r="U98" i="1"/>
  <c r="F99" i="1"/>
  <c r="G99" i="1"/>
  <c r="H99" i="1"/>
  <c r="E99" i="1"/>
  <c r="U99" i="1"/>
  <c r="F100" i="1"/>
  <c r="G100" i="1"/>
  <c r="H100" i="1"/>
  <c r="E100" i="1"/>
  <c r="U100" i="1"/>
  <c r="F101" i="1"/>
  <c r="G101" i="1"/>
  <c r="H101" i="1"/>
  <c r="E101" i="1"/>
  <c r="U101" i="1"/>
  <c r="F102" i="1"/>
  <c r="G102" i="1"/>
  <c r="H102" i="1"/>
  <c r="E102" i="1"/>
  <c r="U102" i="1"/>
  <c r="F103" i="1"/>
  <c r="G103" i="1"/>
  <c r="H103" i="1"/>
  <c r="E103" i="1"/>
  <c r="U103" i="1"/>
  <c r="F104" i="1"/>
  <c r="G104" i="1"/>
  <c r="H104" i="1"/>
  <c r="E104" i="1"/>
  <c r="U104" i="1"/>
  <c r="F105" i="1"/>
  <c r="G105" i="1"/>
  <c r="H105" i="1"/>
  <c r="E105" i="1"/>
  <c r="U105" i="1"/>
  <c r="F106" i="1"/>
  <c r="G106" i="1"/>
  <c r="H106" i="1"/>
  <c r="E106" i="1"/>
  <c r="U106" i="1"/>
  <c r="F107" i="1"/>
  <c r="G107" i="1"/>
  <c r="H107" i="1"/>
  <c r="E107" i="1"/>
  <c r="U107" i="1"/>
  <c r="F108" i="1"/>
  <c r="G108" i="1"/>
  <c r="H108" i="1"/>
  <c r="E108" i="1"/>
  <c r="U108" i="1"/>
  <c r="F109" i="1"/>
  <c r="G109" i="1"/>
  <c r="H109" i="1"/>
  <c r="E109" i="1"/>
  <c r="U109" i="1"/>
  <c r="F110" i="1"/>
  <c r="G110" i="1"/>
  <c r="H110" i="1"/>
  <c r="E110" i="1"/>
  <c r="U110" i="1"/>
  <c r="F111" i="1"/>
  <c r="G111" i="1"/>
  <c r="H111" i="1"/>
  <c r="E111" i="1"/>
  <c r="U111" i="1"/>
  <c r="F112" i="1"/>
  <c r="G112" i="1"/>
  <c r="H112" i="1"/>
  <c r="E112" i="1"/>
  <c r="U112" i="1"/>
  <c r="F113" i="1"/>
  <c r="G113" i="1"/>
  <c r="H113" i="1"/>
  <c r="E113" i="1"/>
  <c r="U113" i="1"/>
  <c r="F114" i="1"/>
  <c r="G114" i="1"/>
  <c r="H114" i="1"/>
  <c r="E114" i="1"/>
  <c r="U114" i="1"/>
  <c r="F115" i="1"/>
  <c r="G115" i="1"/>
  <c r="H115" i="1"/>
  <c r="E115" i="1"/>
  <c r="U115" i="1"/>
  <c r="F116" i="1"/>
  <c r="G116" i="1"/>
  <c r="H116" i="1"/>
  <c r="E116" i="1"/>
  <c r="U116" i="1"/>
  <c r="F117" i="1"/>
  <c r="G117" i="1"/>
  <c r="H117" i="1"/>
  <c r="E117" i="1"/>
  <c r="U117" i="1"/>
  <c r="F118" i="1"/>
  <c r="G118" i="1"/>
  <c r="H118" i="1"/>
  <c r="E118" i="1"/>
  <c r="U118" i="1"/>
  <c r="F119" i="1"/>
  <c r="G119" i="1"/>
  <c r="H119" i="1"/>
  <c r="E119" i="1"/>
  <c r="U119" i="1"/>
  <c r="F120" i="1"/>
  <c r="G120" i="1"/>
  <c r="H120" i="1"/>
  <c r="E120" i="1"/>
  <c r="U120" i="1"/>
  <c r="F121" i="1"/>
  <c r="G121" i="1"/>
  <c r="H121" i="1"/>
  <c r="E121" i="1"/>
  <c r="U121" i="1"/>
  <c r="F122" i="1"/>
  <c r="G122" i="1"/>
  <c r="H122" i="1"/>
  <c r="E122" i="1"/>
  <c r="U122" i="1"/>
  <c r="F123" i="1"/>
  <c r="G123" i="1"/>
  <c r="H123" i="1"/>
  <c r="E123" i="1"/>
  <c r="U123" i="1"/>
  <c r="F124" i="1"/>
  <c r="G124" i="1"/>
  <c r="H124" i="1"/>
  <c r="E124" i="1"/>
  <c r="U124" i="1"/>
  <c r="F125" i="1"/>
  <c r="G125" i="1"/>
  <c r="H125" i="1"/>
  <c r="E125" i="1"/>
  <c r="U125" i="1"/>
  <c r="F126" i="1"/>
  <c r="G126" i="1"/>
  <c r="H126" i="1"/>
  <c r="E126" i="1"/>
  <c r="U126" i="1"/>
  <c r="F127" i="1"/>
  <c r="G127" i="1"/>
  <c r="H127" i="1"/>
  <c r="E127" i="1"/>
  <c r="U127" i="1"/>
  <c r="F128" i="1"/>
  <c r="G128" i="1"/>
  <c r="H128" i="1"/>
  <c r="E128" i="1"/>
  <c r="U128" i="1"/>
  <c r="F129" i="1"/>
  <c r="G129" i="1"/>
  <c r="H129" i="1"/>
  <c r="E129" i="1"/>
  <c r="U129" i="1"/>
  <c r="F130" i="1"/>
  <c r="G130" i="1"/>
  <c r="H130" i="1"/>
  <c r="E130" i="1"/>
  <c r="U130" i="1"/>
  <c r="F131" i="1"/>
  <c r="G131" i="1"/>
  <c r="H131" i="1"/>
  <c r="E131" i="1"/>
  <c r="U131" i="1"/>
  <c r="F132" i="1"/>
  <c r="G132" i="1"/>
  <c r="H132" i="1"/>
  <c r="E132" i="1"/>
  <c r="U132" i="1"/>
  <c r="F133" i="1"/>
  <c r="G133" i="1"/>
  <c r="H133" i="1"/>
  <c r="E133" i="1"/>
  <c r="U133" i="1"/>
  <c r="F134" i="1"/>
  <c r="G134" i="1"/>
  <c r="H134" i="1"/>
  <c r="E134" i="1"/>
  <c r="U134" i="1"/>
  <c r="F135" i="1"/>
  <c r="G135" i="1"/>
  <c r="H135" i="1"/>
  <c r="E135" i="1"/>
  <c r="U135" i="1"/>
  <c r="F136" i="1"/>
  <c r="G136" i="1"/>
  <c r="H136" i="1"/>
  <c r="E136" i="1"/>
  <c r="U136" i="1"/>
  <c r="F137" i="1"/>
  <c r="G137" i="1"/>
  <c r="H137" i="1"/>
  <c r="E137" i="1"/>
  <c r="U137" i="1"/>
  <c r="F138" i="1"/>
  <c r="G138" i="1"/>
  <c r="H138" i="1"/>
  <c r="E138" i="1"/>
  <c r="U138" i="1"/>
  <c r="F139" i="1"/>
  <c r="G139" i="1"/>
  <c r="H139" i="1"/>
  <c r="E139" i="1"/>
  <c r="U139" i="1"/>
  <c r="F140" i="1"/>
  <c r="G140" i="1"/>
  <c r="H140" i="1"/>
  <c r="E140" i="1"/>
  <c r="U140" i="1"/>
  <c r="F141" i="1"/>
  <c r="G141" i="1"/>
  <c r="H141" i="1"/>
  <c r="E141" i="1"/>
  <c r="U141" i="1"/>
  <c r="F142" i="1"/>
  <c r="G142" i="1"/>
  <c r="H142" i="1"/>
  <c r="E142" i="1"/>
  <c r="U142" i="1"/>
  <c r="F143" i="1"/>
  <c r="G143" i="1"/>
  <c r="H143" i="1"/>
  <c r="E143" i="1"/>
  <c r="U143" i="1"/>
  <c r="F144" i="1"/>
  <c r="G144" i="1"/>
  <c r="H144" i="1"/>
  <c r="E144" i="1"/>
  <c r="U144" i="1"/>
  <c r="F145" i="1"/>
  <c r="G145" i="1"/>
  <c r="H145" i="1"/>
  <c r="E145" i="1"/>
  <c r="U145" i="1"/>
  <c r="F146" i="1"/>
  <c r="G146" i="1"/>
  <c r="H146" i="1"/>
  <c r="E146" i="1"/>
  <c r="U146" i="1"/>
  <c r="F147" i="1"/>
  <c r="G147" i="1"/>
  <c r="H147" i="1"/>
  <c r="E147" i="1"/>
  <c r="U147" i="1"/>
  <c r="F148" i="1"/>
  <c r="G148" i="1"/>
  <c r="H148" i="1"/>
  <c r="E148" i="1"/>
  <c r="U148" i="1"/>
  <c r="F149" i="1"/>
  <c r="G149" i="1"/>
  <c r="H149" i="1"/>
  <c r="E149" i="1"/>
  <c r="U149" i="1"/>
  <c r="F150" i="1"/>
  <c r="G150" i="1"/>
  <c r="H150" i="1"/>
  <c r="E150" i="1"/>
  <c r="U150" i="1"/>
  <c r="F151" i="1"/>
  <c r="G151" i="1"/>
  <c r="H151" i="1"/>
  <c r="E151" i="1"/>
  <c r="U151" i="1"/>
  <c r="F152" i="1"/>
  <c r="G152" i="1"/>
  <c r="H152" i="1"/>
  <c r="E152" i="1"/>
  <c r="U152" i="1"/>
  <c r="F153" i="1"/>
  <c r="G153" i="1"/>
  <c r="H153" i="1"/>
  <c r="E153" i="1"/>
  <c r="U153" i="1"/>
  <c r="F154" i="1"/>
  <c r="G154" i="1"/>
  <c r="H154" i="1"/>
  <c r="E154" i="1"/>
  <c r="U154" i="1"/>
  <c r="F155" i="1"/>
  <c r="G155" i="1"/>
  <c r="H155" i="1"/>
  <c r="E155" i="1"/>
  <c r="U155" i="1"/>
  <c r="F156" i="1"/>
  <c r="G156" i="1"/>
  <c r="H156" i="1"/>
  <c r="E156" i="1"/>
  <c r="U156" i="1"/>
  <c r="F157" i="1"/>
  <c r="G157" i="1"/>
  <c r="H157" i="1"/>
  <c r="E157" i="1"/>
  <c r="U157" i="1"/>
  <c r="F158" i="1"/>
  <c r="G158" i="1"/>
  <c r="H158" i="1"/>
  <c r="E158" i="1"/>
  <c r="U158" i="1"/>
  <c r="F159" i="1"/>
  <c r="G159" i="1"/>
  <c r="H159" i="1"/>
  <c r="E159" i="1"/>
  <c r="U159" i="1"/>
  <c r="F160" i="1"/>
  <c r="G160" i="1"/>
  <c r="H160" i="1"/>
  <c r="E160" i="1"/>
  <c r="U160" i="1"/>
  <c r="F161" i="1"/>
  <c r="G161" i="1"/>
  <c r="H161" i="1"/>
  <c r="E161" i="1"/>
  <c r="U161" i="1"/>
  <c r="F162" i="1"/>
  <c r="G162" i="1"/>
  <c r="H162" i="1"/>
  <c r="E162" i="1"/>
  <c r="U162" i="1"/>
  <c r="F163" i="1"/>
  <c r="G163" i="1"/>
  <c r="H163" i="1"/>
  <c r="E163" i="1"/>
  <c r="U163" i="1"/>
  <c r="F164" i="1"/>
  <c r="G164" i="1"/>
  <c r="H164" i="1"/>
  <c r="E164" i="1"/>
  <c r="U164" i="1"/>
  <c r="F165" i="1"/>
  <c r="G165" i="1"/>
  <c r="H165" i="1"/>
  <c r="E165" i="1"/>
  <c r="U165" i="1"/>
  <c r="F166" i="1"/>
  <c r="G166" i="1"/>
  <c r="H166" i="1"/>
  <c r="E166" i="1"/>
  <c r="U166" i="1"/>
  <c r="F167" i="1"/>
  <c r="G167" i="1"/>
  <c r="H167" i="1"/>
  <c r="E167" i="1"/>
  <c r="U167" i="1"/>
  <c r="F168" i="1"/>
  <c r="G168" i="1"/>
  <c r="H168" i="1"/>
  <c r="E168" i="1"/>
  <c r="U168" i="1"/>
  <c r="F169" i="1"/>
  <c r="G169" i="1"/>
  <c r="H169" i="1"/>
  <c r="E169" i="1"/>
  <c r="U169" i="1"/>
  <c r="F170" i="1"/>
  <c r="G170" i="1"/>
  <c r="H170" i="1"/>
  <c r="E170" i="1"/>
  <c r="U170" i="1"/>
  <c r="F171" i="1"/>
  <c r="G171" i="1"/>
  <c r="H171" i="1"/>
  <c r="E171" i="1"/>
  <c r="U171" i="1"/>
  <c r="F172" i="1"/>
  <c r="G172" i="1"/>
  <c r="H172" i="1"/>
  <c r="E172" i="1"/>
  <c r="U172" i="1"/>
  <c r="F173" i="1"/>
  <c r="G173" i="1"/>
  <c r="H173" i="1"/>
  <c r="E173" i="1"/>
  <c r="U173" i="1"/>
  <c r="F174" i="1"/>
  <c r="G174" i="1"/>
  <c r="H174" i="1"/>
  <c r="E174" i="1"/>
  <c r="U174" i="1"/>
  <c r="F175" i="1"/>
  <c r="G175" i="1"/>
  <c r="H175" i="1"/>
  <c r="E175" i="1"/>
  <c r="U175" i="1"/>
  <c r="F176" i="1"/>
  <c r="G176" i="1"/>
  <c r="H176" i="1"/>
  <c r="E176" i="1"/>
  <c r="U176" i="1"/>
  <c r="F177" i="1"/>
  <c r="G177" i="1"/>
  <c r="H177" i="1"/>
  <c r="E177" i="1"/>
  <c r="U177" i="1"/>
  <c r="F178" i="1"/>
  <c r="G178" i="1"/>
  <c r="H178" i="1"/>
  <c r="E178" i="1"/>
  <c r="U178" i="1"/>
  <c r="F179" i="1"/>
  <c r="G179" i="1"/>
  <c r="H179" i="1"/>
  <c r="E179" i="1"/>
  <c r="U179" i="1"/>
  <c r="F180" i="1"/>
  <c r="G180" i="1"/>
  <c r="H180" i="1"/>
  <c r="E180" i="1"/>
  <c r="U180" i="1"/>
  <c r="F181" i="1"/>
  <c r="G181" i="1"/>
  <c r="H181" i="1"/>
  <c r="E181" i="1"/>
  <c r="U181" i="1"/>
  <c r="F182" i="1"/>
  <c r="G182" i="1"/>
  <c r="H182" i="1"/>
  <c r="E182" i="1"/>
  <c r="U182" i="1"/>
  <c r="F183" i="1"/>
  <c r="G183" i="1"/>
  <c r="H183" i="1"/>
  <c r="E183" i="1"/>
  <c r="U183" i="1"/>
  <c r="F184" i="1"/>
  <c r="G184" i="1"/>
  <c r="H184" i="1"/>
  <c r="E184" i="1"/>
  <c r="U184" i="1"/>
  <c r="F185" i="1"/>
  <c r="G185" i="1"/>
  <c r="H185" i="1"/>
  <c r="E185" i="1"/>
  <c r="U185" i="1"/>
  <c r="F186" i="1"/>
  <c r="G186" i="1"/>
  <c r="H186" i="1"/>
  <c r="E186" i="1"/>
  <c r="U186" i="1"/>
  <c r="F187" i="1"/>
  <c r="G187" i="1"/>
  <c r="H187" i="1"/>
  <c r="E187" i="1"/>
  <c r="U187" i="1"/>
  <c r="F188" i="1"/>
  <c r="G188" i="1"/>
  <c r="H188" i="1"/>
  <c r="E188" i="1"/>
  <c r="U188" i="1"/>
  <c r="F189" i="1"/>
  <c r="G189" i="1"/>
  <c r="H189" i="1"/>
  <c r="E189" i="1"/>
  <c r="U189" i="1"/>
  <c r="F190" i="1"/>
  <c r="G190" i="1"/>
  <c r="H190" i="1"/>
  <c r="E190" i="1"/>
  <c r="U190" i="1"/>
  <c r="F191" i="1"/>
  <c r="G191" i="1"/>
  <c r="H191" i="1"/>
  <c r="E191" i="1"/>
  <c r="U191" i="1"/>
  <c r="F192" i="1"/>
  <c r="G192" i="1"/>
  <c r="H192" i="1"/>
  <c r="E192" i="1"/>
  <c r="U192" i="1"/>
  <c r="F193" i="1"/>
  <c r="G193" i="1"/>
  <c r="H193" i="1"/>
  <c r="E193" i="1"/>
  <c r="U193" i="1"/>
  <c r="F194" i="1"/>
  <c r="G194" i="1"/>
  <c r="H194" i="1"/>
  <c r="E194" i="1"/>
  <c r="U194" i="1"/>
  <c r="F195" i="1"/>
  <c r="G195" i="1"/>
  <c r="H195" i="1"/>
  <c r="E195" i="1"/>
  <c r="U195" i="1"/>
  <c r="F196" i="1"/>
  <c r="G196" i="1"/>
  <c r="H196" i="1"/>
  <c r="E196" i="1"/>
  <c r="U196" i="1"/>
  <c r="F197" i="1"/>
  <c r="G197" i="1"/>
  <c r="H197" i="1"/>
  <c r="E197" i="1"/>
  <c r="U197" i="1"/>
  <c r="F198" i="1"/>
  <c r="G198" i="1"/>
  <c r="H198" i="1"/>
  <c r="E198" i="1"/>
  <c r="U198" i="1"/>
  <c r="F199" i="1"/>
  <c r="G199" i="1"/>
  <c r="H199" i="1"/>
  <c r="E199" i="1"/>
  <c r="U199" i="1"/>
  <c r="F200" i="1"/>
  <c r="G200" i="1"/>
  <c r="H200" i="1"/>
  <c r="E200" i="1"/>
  <c r="U200" i="1"/>
  <c r="F201" i="1"/>
  <c r="G201" i="1"/>
  <c r="H201" i="1"/>
  <c r="E201" i="1"/>
  <c r="U201" i="1"/>
  <c r="F202" i="1"/>
  <c r="G202" i="1"/>
  <c r="H202" i="1"/>
  <c r="E202" i="1"/>
  <c r="U202" i="1"/>
  <c r="F203" i="1"/>
  <c r="G203" i="1"/>
  <c r="H203" i="1"/>
  <c r="E203" i="1"/>
  <c r="U203" i="1"/>
  <c r="F204" i="1"/>
  <c r="G204" i="1"/>
  <c r="H204" i="1"/>
  <c r="E204" i="1"/>
  <c r="U204" i="1"/>
  <c r="F205" i="1"/>
  <c r="G205" i="1"/>
  <c r="H205" i="1"/>
  <c r="E205" i="1"/>
  <c r="U205" i="1"/>
  <c r="F206" i="1"/>
  <c r="G206" i="1"/>
  <c r="H206" i="1"/>
  <c r="E206" i="1"/>
  <c r="U206" i="1"/>
  <c r="F207" i="1"/>
  <c r="G207" i="1"/>
  <c r="H207" i="1"/>
  <c r="E207" i="1"/>
  <c r="U207" i="1"/>
  <c r="F208" i="1"/>
  <c r="G208" i="1"/>
  <c r="H208" i="1"/>
  <c r="E208" i="1"/>
  <c r="U208" i="1"/>
  <c r="F209" i="1"/>
  <c r="G209" i="1"/>
  <c r="H209" i="1"/>
  <c r="E209" i="1"/>
  <c r="U209" i="1"/>
  <c r="F210" i="1"/>
  <c r="G210" i="1"/>
  <c r="H210" i="1"/>
  <c r="E210" i="1"/>
  <c r="U210" i="1"/>
  <c r="F211" i="1"/>
  <c r="G211" i="1"/>
  <c r="H211" i="1"/>
  <c r="E211" i="1"/>
  <c r="U211" i="1"/>
  <c r="F212" i="1"/>
  <c r="G212" i="1"/>
  <c r="H212" i="1"/>
  <c r="E212" i="1"/>
  <c r="U212" i="1"/>
  <c r="F213" i="1"/>
  <c r="G213" i="1"/>
  <c r="H213" i="1"/>
  <c r="E213" i="1"/>
  <c r="U213" i="1"/>
  <c r="F214" i="1"/>
  <c r="G214" i="1"/>
  <c r="H214" i="1"/>
  <c r="E214" i="1"/>
  <c r="U214" i="1"/>
  <c r="F215" i="1"/>
  <c r="G215" i="1"/>
  <c r="H215" i="1"/>
  <c r="E215" i="1"/>
  <c r="U215" i="1"/>
  <c r="F216" i="1"/>
  <c r="G216" i="1"/>
  <c r="H216" i="1"/>
  <c r="E216" i="1"/>
  <c r="U216" i="1"/>
  <c r="F217" i="1"/>
  <c r="G217" i="1"/>
  <c r="H217" i="1"/>
  <c r="E217" i="1"/>
  <c r="U217" i="1"/>
  <c r="F218" i="1"/>
  <c r="G218" i="1"/>
  <c r="H218" i="1"/>
  <c r="E218" i="1"/>
  <c r="U218" i="1"/>
  <c r="F219" i="1"/>
  <c r="G219" i="1"/>
  <c r="H219" i="1"/>
  <c r="E219" i="1"/>
  <c r="U219" i="1"/>
  <c r="F220" i="1"/>
  <c r="G220" i="1"/>
  <c r="H220" i="1"/>
  <c r="E220" i="1"/>
  <c r="U220" i="1"/>
  <c r="F221" i="1"/>
  <c r="G221" i="1"/>
  <c r="H221" i="1"/>
  <c r="E221" i="1"/>
  <c r="U221" i="1"/>
  <c r="F222" i="1"/>
  <c r="G222" i="1"/>
  <c r="H222" i="1"/>
  <c r="E222" i="1"/>
  <c r="U222" i="1"/>
  <c r="F223" i="1"/>
  <c r="G223" i="1"/>
  <c r="H223" i="1"/>
  <c r="E223" i="1"/>
  <c r="U223" i="1"/>
  <c r="F224" i="1"/>
  <c r="G224" i="1"/>
  <c r="H224" i="1"/>
  <c r="E224" i="1"/>
  <c r="U224" i="1"/>
  <c r="F225" i="1"/>
  <c r="G225" i="1"/>
  <c r="H225" i="1"/>
  <c r="E225" i="1"/>
  <c r="U225" i="1"/>
  <c r="F226" i="1"/>
  <c r="G226" i="1"/>
  <c r="H226" i="1"/>
  <c r="E226" i="1"/>
  <c r="U226" i="1"/>
  <c r="F227" i="1"/>
  <c r="G227" i="1"/>
  <c r="H227" i="1"/>
  <c r="E227" i="1"/>
  <c r="U227" i="1"/>
  <c r="F228" i="1"/>
  <c r="G228" i="1"/>
  <c r="H228" i="1"/>
  <c r="E228" i="1"/>
  <c r="U228" i="1"/>
  <c r="F229" i="1"/>
  <c r="G229" i="1"/>
  <c r="H229" i="1"/>
  <c r="E229" i="1"/>
  <c r="U229" i="1"/>
  <c r="F230" i="1"/>
  <c r="G230" i="1"/>
  <c r="H230" i="1"/>
  <c r="E230" i="1"/>
  <c r="U230" i="1"/>
  <c r="F231" i="1"/>
  <c r="G231" i="1"/>
  <c r="H231" i="1"/>
  <c r="E231" i="1"/>
  <c r="U231" i="1"/>
  <c r="F232" i="1"/>
  <c r="G232" i="1"/>
  <c r="H232" i="1"/>
  <c r="E232" i="1"/>
  <c r="U232" i="1"/>
  <c r="F233" i="1"/>
  <c r="G233" i="1"/>
  <c r="H233" i="1"/>
  <c r="E233" i="1"/>
  <c r="U233" i="1"/>
  <c r="F234" i="1"/>
  <c r="G234" i="1"/>
  <c r="H234" i="1"/>
  <c r="E234" i="1"/>
  <c r="U234" i="1"/>
  <c r="F235" i="1"/>
  <c r="G235" i="1"/>
  <c r="H235" i="1"/>
  <c r="E235" i="1"/>
  <c r="U235" i="1"/>
  <c r="F236" i="1"/>
  <c r="G236" i="1"/>
  <c r="H236" i="1"/>
  <c r="E236" i="1"/>
  <c r="U236" i="1"/>
  <c r="F237" i="1"/>
  <c r="G237" i="1"/>
  <c r="H237" i="1"/>
  <c r="E237" i="1"/>
  <c r="U237" i="1"/>
  <c r="F238" i="1"/>
  <c r="G238" i="1"/>
  <c r="H238" i="1"/>
  <c r="E238" i="1"/>
  <c r="U238" i="1"/>
  <c r="F239" i="1"/>
  <c r="G239" i="1"/>
  <c r="H239" i="1"/>
  <c r="E239" i="1"/>
  <c r="U239" i="1"/>
  <c r="F240" i="1"/>
  <c r="G240" i="1"/>
  <c r="H240" i="1"/>
  <c r="E240" i="1"/>
  <c r="U240" i="1"/>
  <c r="F241" i="1"/>
  <c r="G241" i="1"/>
  <c r="H241" i="1"/>
  <c r="E241" i="1"/>
  <c r="U241" i="1"/>
  <c r="F242" i="1"/>
  <c r="G242" i="1"/>
  <c r="H242" i="1"/>
  <c r="E242" i="1"/>
  <c r="U242" i="1"/>
  <c r="F243" i="1"/>
  <c r="G243" i="1"/>
  <c r="H243" i="1"/>
  <c r="E243" i="1"/>
  <c r="U243" i="1"/>
  <c r="F244" i="1"/>
  <c r="G244" i="1"/>
  <c r="H244" i="1"/>
  <c r="E244" i="1"/>
  <c r="U244" i="1"/>
  <c r="F245" i="1"/>
  <c r="G245" i="1"/>
  <c r="H245" i="1"/>
  <c r="E245" i="1"/>
  <c r="U245" i="1"/>
  <c r="F246" i="1"/>
  <c r="G246" i="1"/>
  <c r="H246" i="1"/>
  <c r="E246" i="1"/>
  <c r="U246" i="1"/>
  <c r="F247" i="1"/>
  <c r="G247" i="1"/>
  <c r="H247" i="1"/>
  <c r="E247" i="1"/>
  <c r="U247" i="1"/>
  <c r="F248" i="1"/>
  <c r="G248" i="1"/>
  <c r="H248" i="1"/>
  <c r="E248" i="1"/>
  <c r="U248" i="1"/>
  <c r="F249" i="1"/>
  <c r="G249" i="1"/>
  <c r="H249" i="1"/>
  <c r="E249" i="1"/>
  <c r="U249" i="1"/>
  <c r="F250" i="1"/>
  <c r="G250" i="1"/>
  <c r="H250" i="1"/>
  <c r="E250" i="1"/>
  <c r="U250" i="1"/>
  <c r="F251" i="1"/>
  <c r="G251" i="1"/>
  <c r="H251" i="1"/>
  <c r="E251" i="1"/>
  <c r="U251" i="1"/>
  <c r="F252" i="1"/>
  <c r="G252" i="1"/>
  <c r="H252" i="1"/>
  <c r="E252" i="1"/>
  <c r="U252" i="1"/>
  <c r="F253" i="1"/>
  <c r="G253" i="1"/>
  <c r="H253" i="1"/>
  <c r="E253" i="1"/>
  <c r="U253" i="1"/>
  <c r="F254" i="1"/>
  <c r="G254" i="1"/>
  <c r="H254" i="1"/>
  <c r="E254" i="1"/>
  <c r="U254" i="1"/>
  <c r="F255" i="1"/>
  <c r="G255" i="1"/>
  <c r="H255" i="1"/>
  <c r="E255" i="1"/>
  <c r="U255" i="1"/>
  <c r="F256" i="1"/>
  <c r="G256" i="1"/>
  <c r="H256" i="1"/>
  <c r="E256" i="1"/>
  <c r="U256" i="1"/>
  <c r="F257" i="1"/>
  <c r="G257" i="1"/>
  <c r="H257" i="1"/>
  <c r="E257" i="1"/>
  <c r="U257" i="1"/>
  <c r="F258" i="1"/>
  <c r="G258" i="1"/>
  <c r="H258" i="1"/>
  <c r="E258" i="1"/>
  <c r="U258" i="1"/>
  <c r="F259" i="1"/>
  <c r="G259" i="1"/>
  <c r="H259" i="1"/>
  <c r="E259" i="1"/>
  <c r="U259" i="1"/>
  <c r="F260" i="1"/>
  <c r="G260" i="1"/>
  <c r="H260" i="1"/>
  <c r="E260" i="1"/>
  <c r="U260" i="1"/>
  <c r="F261" i="1"/>
  <c r="G261" i="1"/>
  <c r="H261" i="1"/>
  <c r="E261" i="1"/>
  <c r="U261" i="1"/>
  <c r="F262" i="1"/>
  <c r="G262" i="1"/>
  <c r="H262" i="1"/>
  <c r="E262" i="1"/>
  <c r="U262" i="1"/>
  <c r="F263" i="1"/>
  <c r="G263" i="1"/>
  <c r="H263" i="1"/>
  <c r="E263" i="1"/>
  <c r="U263" i="1"/>
  <c r="F264" i="1"/>
  <c r="G264" i="1"/>
  <c r="H264" i="1"/>
  <c r="E264" i="1"/>
  <c r="U264" i="1"/>
  <c r="F265" i="1"/>
  <c r="G265" i="1"/>
  <c r="H265" i="1"/>
  <c r="E265" i="1"/>
  <c r="U265" i="1"/>
  <c r="F266" i="1"/>
  <c r="G266" i="1"/>
  <c r="H266" i="1"/>
  <c r="E266" i="1"/>
  <c r="U266" i="1"/>
  <c r="F267" i="1"/>
  <c r="G267" i="1"/>
  <c r="H267" i="1"/>
  <c r="E267" i="1"/>
  <c r="U267" i="1"/>
  <c r="F268" i="1"/>
  <c r="G268" i="1"/>
  <c r="H268" i="1"/>
  <c r="E268" i="1"/>
  <c r="U268" i="1"/>
  <c r="F269" i="1"/>
  <c r="G269" i="1"/>
  <c r="H269" i="1"/>
  <c r="E269" i="1"/>
  <c r="U269" i="1"/>
  <c r="F270" i="1"/>
  <c r="G270" i="1"/>
  <c r="H270" i="1"/>
  <c r="E270" i="1"/>
  <c r="U270" i="1"/>
  <c r="F271" i="1"/>
  <c r="G271" i="1"/>
  <c r="H271" i="1"/>
  <c r="E271" i="1"/>
  <c r="U271" i="1"/>
  <c r="F272" i="1"/>
  <c r="G272" i="1"/>
  <c r="H272" i="1"/>
  <c r="E272" i="1"/>
  <c r="U272" i="1"/>
  <c r="F273" i="1"/>
  <c r="G273" i="1"/>
  <c r="H273" i="1"/>
  <c r="E273" i="1"/>
  <c r="U273" i="1"/>
  <c r="F274" i="1"/>
  <c r="G274" i="1"/>
  <c r="H274" i="1"/>
  <c r="E274" i="1"/>
  <c r="U274" i="1"/>
  <c r="F275" i="1"/>
  <c r="G275" i="1"/>
  <c r="H275" i="1"/>
  <c r="E275" i="1"/>
  <c r="U275" i="1"/>
  <c r="F276" i="1"/>
  <c r="G276" i="1"/>
  <c r="H276" i="1"/>
  <c r="E276" i="1"/>
  <c r="U276" i="1"/>
  <c r="F277" i="1"/>
  <c r="G277" i="1"/>
  <c r="H277" i="1"/>
  <c r="E277" i="1"/>
  <c r="U277" i="1"/>
  <c r="F278" i="1"/>
  <c r="G278" i="1"/>
  <c r="H278" i="1"/>
  <c r="E278" i="1"/>
  <c r="U278" i="1"/>
  <c r="F279" i="1"/>
  <c r="G279" i="1"/>
  <c r="H279" i="1"/>
  <c r="E279" i="1"/>
  <c r="U279" i="1"/>
  <c r="F280" i="1"/>
  <c r="G280" i="1"/>
  <c r="H280" i="1"/>
  <c r="E280" i="1"/>
  <c r="U280" i="1"/>
  <c r="F281" i="1"/>
  <c r="G281" i="1"/>
  <c r="H281" i="1"/>
  <c r="E281" i="1"/>
  <c r="U281" i="1"/>
  <c r="F282" i="1"/>
  <c r="G282" i="1"/>
  <c r="H282" i="1"/>
  <c r="E282" i="1"/>
  <c r="U282" i="1"/>
  <c r="F283" i="1"/>
  <c r="G283" i="1"/>
  <c r="H283" i="1"/>
  <c r="E283" i="1"/>
  <c r="U283" i="1"/>
  <c r="F284" i="1"/>
  <c r="G284" i="1"/>
  <c r="H284" i="1"/>
  <c r="E284" i="1"/>
  <c r="U284" i="1"/>
  <c r="F285" i="1"/>
  <c r="G285" i="1"/>
  <c r="H285" i="1"/>
  <c r="E285" i="1"/>
  <c r="U285" i="1"/>
  <c r="F286" i="1"/>
  <c r="G286" i="1"/>
  <c r="H286" i="1"/>
  <c r="E286" i="1"/>
  <c r="U286" i="1"/>
  <c r="F287" i="1"/>
  <c r="G287" i="1"/>
  <c r="H287" i="1"/>
  <c r="E287" i="1"/>
  <c r="U287" i="1"/>
  <c r="F288" i="1"/>
  <c r="G288" i="1"/>
  <c r="H288" i="1"/>
  <c r="E288" i="1"/>
  <c r="U288" i="1"/>
  <c r="F289" i="1"/>
  <c r="G289" i="1"/>
  <c r="H289" i="1"/>
  <c r="E289" i="1"/>
  <c r="U289" i="1"/>
  <c r="F290" i="1"/>
  <c r="G290" i="1"/>
  <c r="H290" i="1"/>
  <c r="E290" i="1"/>
  <c r="U290" i="1"/>
  <c r="F291" i="1"/>
  <c r="G291" i="1"/>
  <c r="H291" i="1"/>
  <c r="E291" i="1"/>
  <c r="U291" i="1"/>
  <c r="F292" i="1"/>
  <c r="G292" i="1"/>
  <c r="H292" i="1"/>
  <c r="E292" i="1"/>
  <c r="U292" i="1"/>
  <c r="F293" i="1"/>
  <c r="G293" i="1"/>
  <c r="H293" i="1"/>
  <c r="E293" i="1"/>
  <c r="U293" i="1"/>
  <c r="F294" i="1"/>
  <c r="G294" i="1"/>
  <c r="H294" i="1"/>
  <c r="E294" i="1"/>
  <c r="U294" i="1"/>
  <c r="F295" i="1"/>
  <c r="G295" i="1"/>
  <c r="H295" i="1"/>
  <c r="E295" i="1"/>
  <c r="U295" i="1"/>
  <c r="F296" i="1"/>
  <c r="G296" i="1"/>
  <c r="H296" i="1"/>
  <c r="E296" i="1"/>
  <c r="U296" i="1"/>
  <c r="F297" i="1"/>
  <c r="G297" i="1"/>
  <c r="H297" i="1"/>
  <c r="E297" i="1"/>
  <c r="U297" i="1"/>
  <c r="F298" i="1"/>
  <c r="G298" i="1"/>
  <c r="H298" i="1"/>
  <c r="E298" i="1"/>
  <c r="U298" i="1"/>
  <c r="F299" i="1"/>
  <c r="G299" i="1"/>
  <c r="H299" i="1"/>
  <c r="E299" i="1"/>
  <c r="U299" i="1"/>
  <c r="F300" i="1"/>
  <c r="G300" i="1"/>
  <c r="H300" i="1"/>
  <c r="E300" i="1"/>
  <c r="U300" i="1"/>
  <c r="F301" i="1"/>
  <c r="G301" i="1"/>
  <c r="H301" i="1"/>
  <c r="E301" i="1"/>
  <c r="U301" i="1"/>
  <c r="F302" i="1"/>
  <c r="G302" i="1"/>
  <c r="H302" i="1"/>
  <c r="E302" i="1"/>
  <c r="U302" i="1"/>
  <c r="F303" i="1"/>
  <c r="G303" i="1"/>
  <c r="H303" i="1"/>
  <c r="E303" i="1"/>
  <c r="U303" i="1"/>
  <c r="F304" i="1"/>
  <c r="G304" i="1"/>
  <c r="H304" i="1"/>
  <c r="E304" i="1"/>
  <c r="U304" i="1"/>
  <c r="F305" i="1"/>
  <c r="G305" i="1"/>
  <c r="H305" i="1"/>
  <c r="E305" i="1"/>
  <c r="U305" i="1"/>
  <c r="F306" i="1"/>
  <c r="G306" i="1"/>
  <c r="H306" i="1"/>
  <c r="E306" i="1"/>
  <c r="U306" i="1"/>
  <c r="F307" i="1"/>
  <c r="G307" i="1"/>
  <c r="H307" i="1"/>
  <c r="E307" i="1"/>
  <c r="U307" i="1"/>
  <c r="F308" i="1"/>
  <c r="G308" i="1"/>
  <c r="H308" i="1"/>
  <c r="E308" i="1"/>
  <c r="U308" i="1"/>
  <c r="F309" i="1"/>
  <c r="G309" i="1"/>
  <c r="H309" i="1"/>
  <c r="E309" i="1"/>
  <c r="U309" i="1"/>
  <c r="F310" i="1"/>
  <c r="G310" i="1"/>
  <c r="H310" i="1"/>
  <c r="E310" i="1"/>
  <c r="U310" i="1"/>
  <c r="F311" i="1"/>
  <c r="G311" i="1"/>
  <c r="H311" i="1"/>
  <c r="E311" i="1"/>
  <c r="U311" i="1"/>
  <c r="F312" i="1"/>
  <c r="G312" i="1"/>
  <c r="H312" i="1"/>
  <c r="E312" i="1"/>
  <c r="U312" i="1"/>
  <c r="F313" i="1"/>
  <c r="G313" i="1"/>
  <c r="H313" i="1"/>
  <c r="E313" i="1"/>
  <c r="U313" i="1"/>
  <c r="F314" i="1"/>
  <c r="G314" i="1"/>
  <c r="H314" i="1"/>
  <c r="E314" i="1"/>
  <c r="U314" i="1"/>
  <c r="F315" i="1"/>
  <c r="G315" i="1"/>
  <c r="H315" i="1"/>
  <c r="E315" i="1"/>
  <c r="U315" i="1"/>
  <c r="F316" i="1"/>
  <c r="G316" i="1"/>
  <c r="H316" i="1"/>
  <c r="E316" i="1"/>
  <c r="U316" i="1"/>
  <c r="F317" i="1"/>
  <c r="G317" i="1"/>
  <c r="H317" i="1"/>
  <c r="E317" i="1"/>
  <c r="U317" i="1"/>
  <c r="F318" i="1"/>
  <c r="G318" i="1"/>
  <c r="H318" i="1"/>
  <c r="E318" i="1"/>
  <c r="U318" i="1"/>
  <c r="F319" i="1"/>
  <c r="G319" i="1"/>
  <c r="H319" i="1"/>
  <c r="E319" i="1"/>
  <c r="U319" i="1"/>
  <c r="F320" i="1"/>
  <c r="G320" i="1"/>
  <c r="H320" i="1"/>
  <c r="E320" i="1"/>
  <c r="U320" i="1"/>
  <c r="F321" i="1"/>
  <c r="G321" i="1"/>
  <c r="H321" i="1"/>
  <c r="E321" i="1"/>
  <c r="U321" i="1"/>
  <c r="F322" i="1"/>
  <c r="G322" i="1"/>
  <c r="H322" i="1"/>
  <c r="E322" i="1"/>
  <c r="U322" i="1"/>
  <c r="F323" i="1"/>
  <c r="G323" i="1"/>
  <c r="H323" i="1"/>
  <c r="E323" i="1"/>
  <c r="U323" i="1"/>
  <c r="F324" i="1"/>
  <c r="G324" i="1"/>
  <c r="H324" i="1"/>
  <c r="E324" i="1"/>
  <c r="U324" i="1"/>
  <c r="F325" i="1"/>
  <c r="G325" i="1"/>
  <c r="H325" i="1"/>
  <c r="E325" i="1"/>
  <c r="U325" i="1"/>
  <c r="F326" i="1"/>
  <c r="G326" i="1"/>
  <c r="H326" i="1"/>
  <c r="E326" i="1"/>
  <c r="U326" i="1"/>
  <c r="F327" i="1"/>
  <c r="G327" i="1"/>
  <c r="H327" i="1"/>
  <c r="E327" i="1"/>
  <c r="U327" i="1"/>
  <c r="F328" i="1"/>
  <c r="G328" i="1"/>
  <c r="H328" i="1"/>
  <c r="E328" i="1"/>
  <c r="U328" i="1"/>
  <c r="F329" i="1"/>
  <c r="G329" i="1"/>
  <c r="H329" i="1"/>
  <c r="E329" i="1"/>
  <c r="U329" i="1"/>
  <c r="F330" i="1"/>
  <c r="G330" i="1"/>
  <c r="H330" i="1"/>
  <c r="E330" i="1"/>
  <c r="U330" i="1"/>
  <c r="F331" i="1"/>
  <c r="G331" i="1"/>
  <c r="H331" i="1"/>
  <c r="E331" i="1"/>
  <c r="U331" i="1"/>
  <c r="F332" i="1"/>
  <c r="G332" i="1"/>
  <c r="H332" i="1"/>
  <c r="E332" i="1"/>
  <c r="U332" i="1"/>
  <c r="F333" i="1"/>
  <c r="G333" i="1"/>
  <c r="H333" i="1"/>
  <c r="E333" i="1"/>
  <c r="U333" i="1"/>
  <c r="F334" i="1"/>
  <c r="G334" i="1"/>
  <c r="H334" i="1"/>
  <c r="E334" i="1"/>
  <c r="U334" i="1"/>
  <c r="F335" i="1"/>
  <c r="G335" i="1"/>
  <c r="H335" i="1"/>
  <c r="E335" i="1"/>
  <c r="U335" i="1"/>
  <c r="F336" i="1"/>
  <c r="G336" i="1"/>
  <c r="H336" i="1"/>
  <c r="E336" i="1"/>
  <c r="U336" i="1"/>
  <c r="F337" i="1"/>
  <c r="G337" i="1"/>
  <c r="H337" i="1"/>
  <c r="E337" i="1"/>
  <c r="U337" i="1"/>
  <c r="F338" i="1"/>
  <c r="G338" i="1"/>
  <c r="H338" i="1"/>
  <c r="E338" i="1"/>
  <c r="U338" i="1"/>
  <c r="F339" i="1"/>
  <c r="G339" i="1"/>
  <c r="H339" i="1"/>
  <c r="E339" i="1"/>
  <c r="U339" i="1"/>
  <c r="F340" i="1"/>
  <c r="G340" i="1"/>
  <c r="H340" i="1"/>
  <c r="E340" i="1"/>
  <c r="U340" i="1"/>
  <c r="F341" i="1"/>
  <c r="G341" i="1"/>
  <c r="H341" i="1"/>
  <c r="E341" i="1"/>
  <c r="U341" i="1"/>
  <c r="F342" i="1"/>
  <c r="G342" i="1"/>
  <c r="H342" i="1"/>
  <c r="E342" i="1"/>
  <c r="U342" i="1"/>
  <c r="F343" i="1"/>
  <c r="G343" i="1"/>
  <c r="H343" i="1"/>
  <c r="E343" i="1"/>
  <c r="U343" i="1"/>
  <c r="F344" i="1"/>
  <c r="G344" i="1"/>
  <c r="H344" i="1"/>
  <c r="E344" i="1"/>
  <c r="U344" i="1"/>
  <c r="F345" i="1"/>
  <c r="G345" i="1"/>
  <c r="H345" i="1"/>
  <c r="E345" i="1"/>
  <c r="U345" i="1"/>
  <c r="F346" i="1"/>
  <c r="G346" i="1"/>
  <c r="H346" i="1"/>
  <c r="E346" i="1"/>
  <c r="U346" i="1"/>
  <c r="F347" i="1"/>
  <c r="G347" i="1"/>
  <c r="H347" i="1"/>
  <c r="E347" i="1"/>
  <c r="U347" i="1"/>
  <c r="F348" i="1"/>
  <c r="G348" i="1"/>
  <c r="H348" i="1"/>
  <c r="E348" i="1"/>
  <c r="U348" i="1"/>
  <c r="F349" i="1"/>
  <c r="G349" i="1"/>
  <c r="H349" i="1"/>
  <c r="E349" i="1"/>
  <c r="U349" i="1"/>
  <c r="F350" i="1"/>
  <c r="G350" i="1"/>
  <c r="H350" i="1"/>
  <c r="E350" i="1"/>
  <c r="U350" i="1"/>
  <c r="F351" i="1"/>
  <c r="G351" i="1"/>
  <c r="H351" i="1"/>
  <c r="E351" i="1"/>
  <c r="U351" i="1"/>
  <c r="F352" i="1"/>
  <c r="G352" i="1"/>
  <c r="H352" i="1"/>
  <c r="E352" i="1"/>
  <c r="U352" i="1"/>
  <c r="F353" i="1"/>
  <c r="G353" i="1"/>
  <c r="H353" i="1"/>
  <c r="E353" i="1"/>
  <c r="U353" i="1"/>
  <c r="F354" i="1"/>
  <c r="G354" i="1"/>
  <c r="H354" i="1"/>
  <c r="E354" i="1"/>
  <c r="U354" i="1"/>
  <c r="F355" i="1"/>
  <c r="G355" i="1"/>
  <c r="H355" i="1"/>
  <c r="E355" i="1"/>
  <c r="U355" i="1"/>
  <c r="F356" i="1"/>
  <c r="G356" i="1"/>
  <c r="H356" i="1"/>
  <c r="E356" i="1"/>
  <c r="U356" i="1"/>
  <c r="F357" i="1"/>
  <c r="G357" i="1"/>
  <c r="H357" i="1"/>
  <c r="E357" i="1"/>
  <c r="U357" i="1"/>
  <c r="F358" i="1"/>
  <c r="G358" i="1"/>
  <c r="H358" i="1"/>
  <c r="E358" i="1"/>
  <c r="U358" i="1"/>
  <c r="F359" i="1"/>
  <c r="G359" i="1"/>
  <c r="H359" i="1"/>
  <c r="E359" i="1"/>
  <c r="U359" i="1"/>
  <c r="F360" i="1"/>
  <c r="G360" i="1"/>
  <c r="H360" i="1"/>
  <c r="E360" i="1"/>
  <c r="U360" i="1"/>
  <c r="F361" i="1"/>
  <c r="G361" i="1"/>
  <c r="H361" i="1"/>
  <c r="E361" i="1"/>
  <c r="U361" i="1"/>
  <c r="F362" i="1"/>
  <c r="G362" i="1"/>
  <c r="H362" i="1"/>
  <c r="E362" i="1"/>
  <c r="U362" i="1"/>
  <c r="F363" i="1"/>
  <c r="G363" i="1"/>
  <c r="H363" i="1"/>
  <c r="E363" i="1"/>
  <c r="U363" i="1"/>
  <c r="F364" i="1"/>
  <c r="G364" i="1"/>
  <c r="H364" i="1"/>
  <c r="E364" i="1"/>
  <c r="U364" i="1"/>
  <c r="F365" i="1"/>
  <c r="G365" i="1"/>
  <c r="H365" i="1"/>
  <c r="E365" i="1"/>
  <c r="U365" i="1"/>
  <c r="F366" i="1"/>
  <c r="G366" i="1"/>
  <c r="H366" i="1"/>
  <c r="E366" i="1"/>
  <c r="U366" i="1"/>
  <c r="F367" i="1"/>
  <c r="G367" i="1"/>
  <c r="H367" i="1"/>
  <c r="E367" i="1"/>
  <c r="U367" i="1"/>
  <c r="F368" i="1"/>
  <c r="G368" i="1"/>
  <c r="H368" i="1"/>
  <c r="E368" i="1"/>
  <c r="U368" i="1"/>
  <c r="F369" i="1"/>
  <c r="G369" i="1"/>
  <c r="H369" i="1"/>
  <c r="E369" i="1"/>
  <c r="U369" i="1"/>
  <c r="F370" i="1"/>
  <c r="G370" i="1"/>
  <c r="H370" i="1"/>
  <c r="E370" i="1"/>
  <c r="U370" i="1"/>
  <c r="F371" i="1"/>
  <c r="G371" i="1"/>
  <c r="H371" i="1"/>
  <c r="E371" i="1"/>
  <c r="U371" i="1"/>
  <c r="F372" i="1"/>
  <c r="G372" i="1"/>
  <c r="H372" i="1"/>
  <c r="E372" i="1"/>
  <c r="U372" i="1"/>
  <c r="F373" i="1"/>
  <c r="G373" i="1"/>
  <c r="H373" i="1"/>
  <c r="E373" i="1"/>
  <c r="U373" i="1"/>
  <c r="F374" i="1"/>
  <c r="G374" i="1"/>
  <c r="H374" i="1"/>
  <c r="E374" i="1"/>
  <c r="U374" i="1"/>
  <c r="F375" i="1"/>
  <c r="G375" i="1"/>
  <c r="H375" i="1"/>
  <c r="E375" i="1"/>
  <c r="U375" i="1"/>
  <c r="F376" i="1"/>
  <c r="G376" i="1"/>
  <c r="H376" i="1"/>
  <c r="E376" i="1"/>
  <c r="U376" i="1"/>
  <c r="F377" i="1"/>
  <c r="G377" i="1"/>
  <c r="H377" i="1"/>
  <c r="E377" i="1"/>
  <c r="U377" i="1"/>
  <c r="F378" i="1"/>
  <c r="G378" i="1"/>
  <c r="H378" i="1"/>
  <c r="E378" i="1"/>
  <c r="U378" i="1"/>
  <c r="F379" i="1"/>
  <c r="G379" i="1"/>
  <c r="H379" i="1"/>
  <c r="E379" i="1"/>
  <c r="U379" i="1"/>
  <c r="F380" i="1"/>
  <c r="G380" i="1"/>
  <c r="H380" i="1"/>
  <c r="E380" i="1"/>
  <c r="U380" i="1"/>
  <c r="F381" i="1"/>
  <c r="G381" i="1"/>
  <c r="H381" i="1"/>
  <c r="E381" i="1"/>
  <c r="U381" i="1"/>
  <c r="F382" i="1"/>
  <c r="G382" i="1"/>
  <c r="H382" i="1"/>
  <c r="E382" i="1"/>
  <c r="U382" i="1"/>
  <c r="F383" i="1"/>
  <c r="G383" i="1"/>
  <c r="H383" i="1"/>
  <c r="E383" i="1"/>
  <c r="U383" i="1"/>
  <c r="F384" i="1"/>
  <c r="G384" i="1"/>
  <c r="H384" i="1"/>
  <c r="E384" i="1"/>
  <c r="U384" i="1"/>
  <c r="F385" i="1"/>
  <c r="G385" i="1"/>
  <c r="H385" i="1"/>
  <c r="E385" i="1"/>
  <c r="U385" i="1"/>
  <c r="F386" i="1"/>
  <c r="G386" i="1"/>
  <c r="H386" i="1"/>
  <c r="E386" i="1"/>
  <c r="U386" i="1"/>
  <c r="F387" i="1"/>
  <c r="G387" i="1"/>
  <c r="H387" i="1"/>
  <c r="E387" i="1"/>
  <c r="U387" i="1"/>
  <c r="F388" i="1"/>
  <c r="G388" i="1"/>
  <c r="H388" i="1"/>
  <c r="E388" i="1"/>
  <c r="U388" i="1"/>
  <c r="F389" i="1"/>
  <c r="G389" i="1"/>
  <c r="H389" i="1"/>
  <c r="E389" i="1"/>
  <c r="U389" i="1"/>
  <c r="F390" i="1"/>
  <c r="G390" i="1"/>
  <c r="H390" i="1"/>
  <c r="E390" i="1"/>
  <c r="U390" i="1"/>
  <c r="F391" i="1"/>
  <c r="G391" i="1"/>
  <c r="H391" i="1"/>
  <c r="E391" i="1"/>
  <c r="U391" i="1"/>
  <c r="F392" i="1"/>
  <c r="G392" i="1"/>
  <c r="H392" i="1"/>
  <c r="E392" i="1"/>
  <c r="U392" i="1"/>
  <c r="F393" i="1"/>
  <c r="G393" i="1"/>
  <c r="H393" i="1"/>
  <c r="E393" i="1"/>
  <c r="U393" i="1"/>
  <c r="F394" i="1"/>
  <c r="G394" i="1"/>
  <c r="H394" i="1"/>
  <c r="E394" i="1"/>
  <c r="U394" i="1"/>
  <c r="F395" i="1"/>
  <c r="G395" i="1"/>
  <c r="H395" i="1"/>
  <c r="E395" i="1"/>
  <c r="U395" i="1"/>
  <c r="F396" i="1"/>
  <c r="G396" i="1"/>
  <c r="H396" i="1"/>
  <c r="E396" i="1"/>
  <c r="U396" i="1"/>
  <c r="F397" i="1"/>
  <c r="G397" i="1"/>
  <c r="H397" i="1"/>
  <c r="E397" i="1"/>
  <c r="U397" i="1"/>
  <c r="F398" i="1"/>
  <c r="G398" i="1"/>
  <c r="H398" i="1"/>
  <c r="E398" i="1"/>
  <c r="U398" i="1"/>
  <c r="F399" i="1"/>
  <c r="G399" i="1"/>
  <c r="H399" i="1"/>
  <c r="E399" i="1"/>
  <c r="U399" i="1"/>
  <c r="F400" i="1"/>
  <c r="G400" i="1"/>
  <c r="H400" i="1"/>
  <c r="E400" i="1"/>
  <c r="U400" i="1"/>
  <c r="F401" i="1"/>
  <c r="G401" i="1"/>
  <c r="H401" i="1"/>
  <c r="E401" i="1"/>
  <c r="U401" i="1"/>
  <c r="F402" i="1"/>
  <c r="G402" i="1"/>
  <c r="H402" i="1"/>
  <c r="E402" i="1"/>
  <c r="U402" i="1"/>
  <c r="F403" i="1"/>
  <c r="G403" i="1"/>
  <c r="H403" i="1"/>
  <c r="E403" i="1"/>
  <c r="U403" i="1"/>
  <c r="F404" i="1"/>
  <c r="G404" i="1"/>
  <c r="H404" i="1"/>
  <c r="E404" i="1"/>
  <c r="U404" i="1"/>
  <c r="F405" i="1"/>
  <c r="G405" i="1"/>
  <c r="H405" i="1"/>
  <c r="E405" i="1"/>
  <c r="U405" i="1"/>
  <c r="F406" i="1"/>
  <c r="G406" i="1"/>
  <c r="H406" i="1"/>
  <c r="E406" i="1"/>
  <c r="U406" i="1"/>
  <c r="F407" i="1"/>
  <c r="G407" i="1"/>
  <c r="H407" i="1"/>
  <c r="E407" i="1"/>
  <c r="U407" i="1"/>
  <c r="F408" i="1"/>
  <c r="G408" i="1"/>
  <c r="H408" i="1"/>
  <c r="E408" i="1"/>
  <c r="U408" i="1"/>
  <c r="F409" i="1"/>
  <c r="G409" i="1"/>
  <c r="H409" i="1"/>
  <c r="E409" i="1"/>
  <c r="U409" i="1"/>
  <c r="F410" i="1"/>
  <c r="G410" i="1"/>
  <c r="H410" i="1"/>
  <c r="E410" i="1"/>
  <c r="U410" i="1"/>
  <c r="F411" i="1"/>
  <c r="G411" i="1"/>
  <c r="H411" i="1"/>
  <c r="E411" i="1"/>
  <c r="U411" i="1"/>
  <c r="F412" i="1"/>
  <c r="G412" i="1"/>
  <c r="H412" i="1"/>
  <c r="E412" i="1"/>
  <c r="U412" i="1"/>
  <c r="F413" i="1"/>
  <c r="G413" i="1"/>
  <c r="H413" i="1"/>
  <c r="E413" i="1"/>
  <c r="U413" i="1"/>
  <c r="F414" i="1"/>
  <c r="G414" i="1"/>
  <c r="H414" i="1"/>
  <c r="E414" i="1"/>
  <c r="U414" i="1"/>
  <c r="F415" i="1"/>
  <c r="G415" i="1"/>
  <c r="H415" i="1"/>
  <c r="E415" i="1"/>
  <c r="U415" i="1"/>
  <c r="F416" i="1"/>
  <c r="G416" i="1"/>
  <c r="H416" i="1"/>
  <c r="E416" i="1"/>
  <c r="U416" i="1"/>
  <c r="F417" i="1"/>
  <c r="G417" i="1"/>
  <c r="H417" i="1"/>
  <c r="E417" i="1"/>
  <c r="U417" i="1"/>
  <c r="F418" i="1"/>
  <c r="G418" i="1"/>
  <c r="H418" i="1"/>
  <c r="E418" i="1"/>
  <c r="U418" i="1"/>
  <c r="F419" i="1"/>
  <c r="G419" i="1"/>
  <c r="H419" i="1"/>
  <c r="E419" i="1"/>
  <c r="U419" i="1"/>
  <c r="F420" i="1"/>
  <c r="G420" i="1"/>
  <c r="H420" i="1"/>
  <c r="E420" i="1"/>
  <c r="U420" i="1"/>
  <c r="F421" i="1"/>
  <c r="G421" i="1"/>
  <c r="H421" i="1"/>
  <c r="E421" i="1"/>
  <c r="U421" i="1"/>
  <c r="F422" i="1"/>
  <c r="G422" i="1"/>
  <c r="H422" i="1"/>
  <c r="E422" i="1"/>
  <c r="U422" i="1"/>
  <c r="F423" i="1"/>
  <c r="G423" i="1"/>
  <c r="H423" i="1"/>
  <c r="E423" i="1"/>
  <c r="U423" i="1"/>
  <c r="F424" i="1"/>
  <c r="G424" i="1"/>
  <c r="H424" i="1"/>
  <c r="E424" i="1"/>
  <c r="U424" i="1"/>
  <c r="F425" i="1"/>
  <c r="G425" i="1"/>
  <c r="H425" i="1"/>
  <c r="E425" i="1"/>
  <c r="U425" i="1"/>
  <c r="F426" i="1"/>
  <c r="G426" i="1"/>
  <c r="H426" i="1"/>
  <c r="E426" i="1"/>
  <c r="U426" i="1"/>
  <c r="F427" i="1"/>
  <c r="G427" i="1"/>
  <c r="H427" i="1"/>
  <c r="E427" i="1"/>
  <c r="U427" i="1"/>
  <c r="F428" i="1"/>
  <c r="G428" i="1"/>
  <c r="H428" i="1"/>
  <c r="E428" i="1"/>
  <c r="U428" i="1"/>
  <c r="F429" i="1"/>
  <c r="G429" i="1"/>
  <c r="H429" i="1"/>
  <c r="E429" i="1"/>
  <c r="U429" i="1"/>
  <c r="F430" i="1"/>
  <c r="G430" i="1"/>
  <c r="H430" i="1"/>
  <c r="E430" i="1"/>
  <c r="U430" i="1"/>
  <c r="F431" i="1"/>
  <c r="G431" i="1"/>
  <c r="H431" i="1"/>
  <c r="E431" i="1"/>
  <c r="U431" i="1"/>
  <c r="F432" i="1"/>
  <c r="G432" i="1"/>
  <c r="H432" i="1"/>
  <c r="E432" i="1"/>
  <c r="U432" i="1"/>
  <c r="F433" i="1"/>
  <c r="G433" i="1"/>
  <c r="H433" i="1"/>
  <c r="E433" i="1"/>
  <c r="U433" i="1"/>
  <c r="F434" i="1"/>
  <c r="G434" i="1"/>
  <c r="H434" i="1"/>
  <c r="E434" i="1"/>
  <c r="U434" i="1"/>
  <c r="F435" i="1"/>
  <c r="G435" i="1"/>
  <c r="H435" i="1"/>
  <c r="E435" i="1"/>
  <c r="U435" i="1"/>
  <c r="F436" i="1"/>
  <c r="G436" i="1"/>
  <c r="H436" i="1"/>
  <c r="E436" i="1"/>
  <c r="U436" i="1"/>
  <c r="F437" i="1"/>
  <c r="G437" i="1"/>
  <c r="H437" i="1"/>
  <c r="E437" i="1"/>
  <c r="U437" i="1"/>
  <c r="F438" i="1"/>
  <c r="G438" i="1"/>
  <c r="H438" i="1"/>
  <c r="E438" i="1"/>
  <c r="U438" i="1"/>
  <c r="F439" i="1"/>
  <c r="G439" i="1"/>
  <c r="H439" i="1"/>
  <c r="E439" i="1"/>
  <c r="U439" i="1"/>
  <c r="F440" i="1"/>
  <c r="G440" i="1"/>
  <c r="H440" i="1"/>
  <c r="E440" i="1"/>
  <c r="U440" i="1"/>
  <c r="F441" i="1"/>
  <c r="G441" i="1"/>
  <c r="H441" i="1"/>
  <c r="E441" i="1"/>
  <c r="U441" i="1"/>
  <c r="F442" i="1"/>
  <c r="G442" i="1"/>
  <c r="H442" i="1"/>
  <c r="E442" i="1"/>
  <c r="U442" i="1"/>
  <c r="F443" i="1"/>
  <c r="G443" i="1"/>
  <c r="H443" i="1"/>
  <c r="E443" i="1"/>
  <c r="U443" i="1"/>
  <c r="F444" i="1"/>
  <c r="G444" i="1"/>
  <c r="H444" i="1"/>
  <c r="E444" i="1"/>
  <c r="U444" i="1"/>
  <c r="F445" i="1"/>
  <c r="G445" i="1"/>
  <c r="H445" i="1"/>
  <c r="E445" i="1"/>
  <c r="U445" i="1"/>
  <c r="F446" i="1"/>
  <c r="G446" i="1"/>
  <c r="H446" i="1"/>
  <c r="E446" i="1"/>
  <c r="U446" i="1"/>
  <c r="F447" i="1"/>
  <c r="G447" i="1"/>
  <c r="H447" i="1"/>
  <c r="E447" i="1"/>
  <c r="U447" i="1"/>
  <c r="F448" i="1"/>
  <c r="G448" i="1"/>
  <c r="H448" i="1"/>
  <c r="E448" i="1"/>
  <c r="U448" i="1"/>
  <c r="F449" i="1"/>
  <c r="G449" i="1"/>
  <c r="H449" i="1"/>
  <c r="E449" i="1"/>
  <c r="U449" i="1"/>
  <c r="F450" i="1"/>
  <c r="G450" i="1"/>
  <c r="H450" i="1"/>
  <c r="E450" i="1"/>
  <c r="U450" i="1"/>
  <c r="F451" i="1"/>
  <c r="G451" i="1"/>
  <c r="H451" i="1"/>
  <c r="E451" i="1"/>
  <c r="U451" i="1"/>
  <c r="F452" i="1"/>
  <c r="G452" i="1"/>
  <c r="H452" i="1"/>
  <c r="E452" i="1"/>
  <c r="U452" i="1"/>
  <c r="F453" i="1"/>
  <c r="G453" i="1"/>
  <c r="H453" i="1"/>
  <c r="E453" i="1"/>
  <c r="U453" i="1"/>
  <c r="F454" i="1"/>
  <c r="G454" i="1"/>
  <c r="H454" i="1"/>
  <c r="E454" i="1"/>
  <c r="U454" i="1"/>
  <c r="F455" i="1"/>
  <c r="G455" i="1"/>
  <c r="H455" i="1"/>
  <c r="E455" i="1"/>
  <c r="U455" i="1"/>
  <c r="F456" i="1"/>
  <c r="G456" i="1"/>
  <c r="H456" i="1"/>
  <c r="E456" i="1"/>
  <c r="U456" i="1"/>
  <c r="F457" i="1"/>
  <c r="G457" i="1"/>
  <c r="H457" i="1"/>
  <c r="E457" i="1"/>
  <c r="U457" i="1"/>
  <c r="F458" i="1"/>
  <c r="G458" i="1"/>
  <c r="H458" i="1"/>
  <c r="E458" i="1"/>
  <c r="U458" i="1"/>
  <c r="F459" i="1"/>
  <c r="G459" i="1"/>
  <c r="H459" i="1"/>
  <c r="E459" i="1"/>
  <c r="U459" i="1"/>
  <c r="F460" i="1"/>
  <c r="G460" i="1"/>
  <c r="H460" i="1"/>
  <c r="E460" i="1"/>
  <c r="U460" i="1"/>
  <c r="F461" i="1"/>
  <c r="G461" i="1"/>
  <c r="H461" i="1"/>
  <c r="E461" i="1"/>
  <c r="U461" i="1"/>
  <c r="F462" i="1"/>
  <c r="G462" i="1"/>
  <c r="H462" i="1"/>
  <c r="E462" i="1"/>
  <c r="U462" i="1"/>
  <c r="F463" i="1"/>
  <c r="G463" i="1"/>
  <c r="H463" i="1"/>
  <c r="E463" i="1"/>
  <c r="U463" i="1"/>
  <c r="F464" i="1"/>
  <c r="G464" i="1"/>
  <c r="H464" i="1"/>
  <c r="E464" i="1"/>
  <c r="U464" i="1"/>
  <c r="F465" i="1"/>
  <c r="G465" i="1"/>
  <c r="H465" i="1"/>
  <c r="E465" i="1"/>
  <c r="U465" i="1"/>
  <c r="F466" i="1"/>
  <c r="G466" i="1"/>
  <c r="H466" i="1"/>
  <c r="E466" i="1"/>
  <c r="U466" i="1"/>
  <c r="F467" i="1"/>
  <c r="G467" i="1"/>
  <c r="H467" i="1"/>
  <c r="E467" i="1"/>
  <c r="U467" i="1"/>
  <c r="F468" i="1"/>
  <c r="G468" i="1"/>
  <c r="H468" i="1"/>
  <c r="E468" i="1"/>
  <c r="U468" i="1"/>
  <c r="F469" i="1"/>
  <c r="G469" i="1"/>
  <c r="H469" i="1"/>
  <c r="E469" i="1"/>
  <c r="U469" i="1"/>
  <c r="F470" i="1"/>
  <c r="G470" i="1"/>
  <c r="H470" i="1"/>
  <c r="E470" i="1"/>
  <c r="U470" i="1"/>
  <c r="F471" i="1"/>
  <c r="G471" i="1"/>
  <c r="H471" i="1"/>
  <c r="E471" i="1"/>
  <c r="U471" i="1"/>
  <c r="F472" i="1"/>
  <c r="G472" i="1"/>
  <c r="H472" i="1"/>
  <c r="E472" i="1"/>
  <c r="U472" i="1"/>
  <c r="F473" i="1"/>
  <c r="G473" i="1"/>
  <c r="H473" i="1"/>
  <c r="E473" i="1"/>
  <c r="U473" i="1"/>
  <c r="F474" i="1"/>
  <c r="G474" i="1"/>
  <c r="H474" i="1"/>
  <c r="E474" i="1"/>
  <c r="U474" i="1"/>
  <c r="F475" i="1"/>
  <c r="G475" i="1"/>
  <c r="H475" i="1"/>
  <c r="E475" i="1"/>
  <c r="U475" i="1"/>
  <c r="F476" i="1"/>
  <c r="G476" i="1"/>
  <c r="H476" i="1"/>
  <c r="E476" i="1"/>
  <c r="U476" i="1"/>
  <c r="F477" i="1"/>
  <c r="G477" i="1"/>
  <c r="H477" i="1"/>
  <c r="E477" i="1"/>
  <c r="U477" i="1"/>
  <c r="F478" i="1"/>
  <c r="G478" i="1"/>
  <c r="H478" i="1"/>
  <c r="E478" i="1"/>
  <c r="U478" i="1"/>
  <c r="F479" i="1"/>
  <c r="G479" i="1"/>
  <c r="H479" i="1"/>
  <c r="E479" i="1"/>
  <c r="U479" i="1"/>
  <c r="F480" i="1"/>
  <c r="G480" i="1"/>
  <c r="H480" i="1"/>
  <c r="E480" i="1"/>
  <c r="U480" i="1"/>
  <c r="F481" i="1"/>
  <c r="G481" i="1"/>
  <c r="H481" i="1"/>
  <c r="E481" i="1"/>
  <c r="U481" i="1"/>
  <c r="F482" i="1"/>
  <c r="G482" i="1"/>
  <c r="H482" i="1"/>
  <c r="E482" i="1"/>
  <c r="U482" i="1"/>
  <c r="F483" i="1"/>
  <c r="G483" i="1"/>
  <c r="H483" i="1"/>
  <c r="E483" i="1"/>
  <c r="U483" i="1"/>
  <c r="F484" i="1"/>
  <c r="G484" i="1"/>
  <c r="H484" i="1"/>
  <c r="E484" i="1"/>
  <c r="U484" i="1"/>
  <c r="F485" i="1"/>
  <c r="G485" i="1"/>
  <c r="H485" i="1"/>
  <c r="E485" i="1"/>
  <c r="U485" i="1"/>
  <c r="F486" i="1"/>
  <c r="G486" i="1"/>
  <c r="H486" i="1"/>
  <c r="E486" i="1"/>
  <c r="U486" i="1"/>
  <c r="F487" i="1"/>
  <c r="G487" i="1"/>
  <c r="H487" i="1"/>
  <c r="E487" i="1"/>
  <c r="U487" i="1"/>
  <c r="F488" i="1"/>
  <c r="G488" i="1"/>
  <c r="H488" i="1"/>
  <c r="E488" i="1"/>
  <c r="U488" i="1"/>
  <c r="F489" i="1"/>
  <c r="G489" i="1"/>
  <c r="H489" i="1"/>
  <c r="E489" i="1"/>
  <c r="U489" i="1"/>
  <c r="F490" i="1"/>
  <c r="G490" i="1"/>
  <c r="H490" i="1"/>
  <c r="E490" i="1"/>
  <c r="U490" i="1"/>
  <c r="F491" i="1"/>
  <c r="G491" i="1"/>
  <c r="H491" i="1"/>
  <c r="E491" i="1"/>
  <c r="U491" i="1"/>
  <c r="F492" i="1"/>
  <c r="G492" i="1"/>
  <c r="H492" i="1"/>
  <c r="E492" i="1"/>
  <c r="U492" i="1"/>
  <c r="F493" i="1"/>
  <c r="G493" i="1"/>
  <c r="H493" i="1"/>
  <c r="E493" i="1"/>
  <c r="U493" i="1"/>
  <c r="F494" i="1"/>
  <c r="G494" i="1"/>
  <c r="H494" i="1"/>
  <c r="E494" i="1"/>
  <c r="U494" i="1"/>
  <c r="F495" i="1"/>
  <c r="G495" i="1"/>
  <c r="H495" i="1"/>
  <c r="E495" i="1"/>
  <c r="U495" i="1"/>
  <c r="F496" i="1"/>
  <c r="G496" i="1"/>
  <c r="H496" i="1"/>
  <c r="E496" i="1"/>
  <c r="U496" i="1"/>
  <c r="F497" i="1"/>
  <c r="G497" i="1"/>
  <c r="H497" i="1"/>
  <c r="E497" i="1"/>
  <c r="U497" i="1"/>
  <c r="F498" i="1"/>
  <c r="G498" i="1"/>
  <c r="H498" i="1"/>
  <c r="E498" i="1"/>
  <c r="U498" i="1"/>
  <c r="F499" i="1"/>
  <c r="G499" i="1"/>
  <c r="H499" i="1"/>
  <c r="E499" i="1"/>
  <c r="U499" i="1"/>
  <c r="F500" i="1"/>
  <c r="G500" i="1"/>
  <c r="H500" i="1"/>
  <c r="E500" i="1"/>
  <c r="U500" i="1"/>
  <c r="F501" i="1"/>
  <c r="G501" i="1"/>
  <c r="H501" i="1"/>
  <c r="E501" i="1"/>
  <c r="U501" i="1"/>
  <c r="F502" i="1"/>
  <c r="G502" i="1"/>
  <c r="H502" i="1"/>
  <c r="E502" i="1"/>
  <c r="U502" i="1"/>
  <c r="F503" i="1"/>
  <c r="G503" i="1"/>
  <c r="H503" i="1"/>
  <c r="E503" i="1"/>
  <c r="U503" i="1"/>
  <c r="F504" i="1"/>
  <c r="G504" i="1"/>
  <c r="H504" i="1"/>
  <c r="E504" i="1"/>
  <c r="U504" i="1"/>
  <c r="F505" i="1"/>
  <c r="G505" i="1"/>
  <c r="H505" i="1"/>
  <c r="E505" i="1"/>
  <c r="U505" i="1"/>
  <c r="F506" i="1"/>
  <c r="G506" i="1"/>
  <c r="H506" i="1"/>
  <c r="E506" i="1"/>
  <c r="U506" i="1"/>
  <c r="F507" i="1"/>
  <c r="G507" i="1"/>
  <c r="H507" i="1"/>
  <c r="E507" i="1"/>
  <c r="U507" i="1"/>
  <c r="F508" i="1"/>
  <c r="G508" i="1"/>
  <c r="H508" i="1"/>
  <c r="E508" i="1"/>
  <c r="U508" i="1"/>
  <c r="F509" i="1"/>
  <c r="G509" i="1"/>
  <c r="H509" i="1"/>
  <c r="E509" i="1"/>
  <c r="U509" i="1"/>
  <c r="F510" i="1"/>
  <c r="G510" i="1"/>
  <c r="H510" i="1"/>
  <c r="E510" i="1"/>
  <c r="U510" i="1"/>
  <c r="F511" i="1"/>
  <c r="G511" i="1"/>
  <c r="H511" i="1"/>
  <c r="E511" i="1"/>
  <c r="U511" i="1"/>
  <c r="F512" i="1"/>
  <c r="G512" i="1"/>
  <c r="H512" i="1"/>
  <c r="E512" i="1"/>
  <c r="U512" i="1"/>
  <c r="F513" i="1"/>
  <c r="G513" i="1"/>
  <c r="H513" i="1"/>
  <c r="E513" i="1"/>
  <c r="U513" i="1"/>
  <c r="F514" i="1"/>
  <c r="G514" i="1"/>
  <c r="H514" i="1"/>
  <c r="E514" i="1"/>
  <c r="U514" i="1"/>
  <c r="F515" i="1"/>
  <c r="G515" i="1"/>
  <c r="H515" i="1"/>
  <c r="E515" i="1"/>
  <c r="U515" i="1"/>
  <c r="F516" i="1"/>
  <c r="G516" i="1"/>
  <c r="H516" i="1"/>
  <c r="E516" i="1"/>
  <c r="U516" i="1"/>
  <c r="F517" i="1"/>
  <c r="G517" i="1"/>
  <c r="H517" i="1"/>
  <c r="E517" i="1"/>
  <c r="U517" i="1"/>
  <c r="F518" i="1"/>
  <c r="G518" i="1"/>
  <c r="H518" i="1"/>
  <c r="E518" i="1"/>
  <c r="U518" i="1"/>
  <c r="F519" i="1"/>
  <c r="G519" i="1"/>
  <c r="H519" i="1"/>
  <c r="E519" i="1"/>
  <c r="U519" i="1"/>
  <c r="F520" i="1"/>
  <c r="G520" i="1"/>
  <c r="H520" i="1"/>
  <c r="E520" i="1"/>
  <c r="U520" i="1"/>
  <c r="F521" i="1"/>
  <c r="G521" i="1"/>
  <c r="H521" i="1"/>
  <c r="E521" i="1"/>
  <c r="U521" i="1"/>
  <c r="F522" i="1"/>
  <c r="G522" i="1"/>
  <c r="H522" i="1"/>
  <c r="E522" i="1"/>
  <c r="U522" i="1"/>
  <c r="F523" i="1"/>
  <c r="G523" i="1"/>
  <c r="H523" i="1"/>
  <c r="E523" i="1"/>
  <c r="U523" i="1"/>
  <c r="F524" i="1"/>
  <c r="G524" i="1"/>
  <c r="H524" i="1"/>
  <c r="E524" i="1"/>
  <c r="U524" i="1"/>
  <c r="F525" i="1"/>
  <c r="G525" i="1"/>
  <c r="H525" i="1"/>
  <c r="E525" i="1"/>
  <c r="U525" i="1"/>
  <c r="F526" i="1"/>
  <c r="G526" i="1"/>
  <c r="H526" i="1"/>
  <c r="E526" i="1"/>
  <c r="U526" i="1"/>
  <c r="F527" i="1"/>
  <c r="G527" i="1"/>
  <c r="H527" i="1"/>
  <c r="E527" i="1"/>
  <c r="U527" i="1"/>
  <c r="F528" i="1"/>
  <c r="G528" i="1"/>
  <c r="H528" i="1"/>
  <c r="E528" i="1"/>
  <c r="U528" i="1"/>
  <c r="F529" i="1"/>
  <c r="G529" i="1"/>
  <c r="H529" i="1"/>
  <c r="E529" i="1"/>
  <c r="U529" i="1"/>
  <c r="F530" i="1"/>
  <c r="G530" i="1"/>
  <c r="H530" i="1"/>
  <c r="E530" i="1"/>
  <c r="U530" i="1"/>
  <c r="F531" i="1"/>
  <c r="G531" i="1"/>
  <c r="H531" i="1"/>
  <c r="E531" i="1"/>
  <c r="U531" i="1"/>
  <c r="F532" i="1"/>
  <c r="G532" i="1"/>
  <c r="H532" i="1"/>
  <c r="E532" i="1"/>
  <c r="U532" i="1"/>
  <c r="F533" i="1"/>
  <c r="G533" i="1"/>
  <c r="H533" i="1"/>
  <c r="E533" i="1"/>
  <c r="U533" i="1"/>
  <c r="F534" i="1"/>
  <c r="G534" i="1"/>
  <c r="H534" i="1"/>
  <c r="E534" i="1"/>
  <c r="U534" i="1"/>
  <c r="F535" i="1"/>
  <c r="G535" i="1"/>
  <c r="H535" i="1"/>
  <c r="E535" i="1"/>
  <c r="U535" i="1"/>
  <c r="F536" i="1"/>
  <c r="G536" i="1"/>
  <c r="H536" i="1"/>
  <c r="E536" i="1"/>
  <c r="U536" i="1"/>
  <c r="F537" i="1"/>
  <c r="G537" i="1"/>
  <c r="H537" i="1"/>
  <c r="E537" i="1"/>
  <c r="U537" i="1"/>
  <c r="F538" i="1"/>
  <c r="G538" i="1"/>
  <c r="H538" i="1"/>
  <c r="E538" i="1"/>
  <c r="U538" i="1"/>
  <c r="F539" i="1"/>
  <c r="G539" i="1"/>
  <c r="H539" i="1"/>
  <c r="E539" i="1"/>
  <c r="U539" i="1"/>
  <c r="F540" i="1"/>
  <c r="G540" i="1"/>
  <c r="H540" i="1"/>
  <c r="E540" i="1"/>
  <c r="U540" i="1"/>
  <c r="F541" i="1"/>
  <c r="G541" i="1"/>
  <c r="H541" i="1"/>
  <c r="E541" i="1"/>
  <c r="U541" i="1"/>
  <c r="F542" i="1"/>
  <c r="G542" i="1"/>
  <c r="H542" i="1"/>
  <c r="E542" i="1"/>
  <c r="U542" i="1"/>
  <c r="F543" i="1"/>
  <c r="G543" i="1"/>
  <c r="H543" i="1"/>
  <c r="E543" i="1"/>
  <c r="U543" i="1"/>
  <c r="F544" i="1"/>
  <c r="G544" i="1"/>
  <c r="H544" i="1"/>
  <c r="E544" i="1"/>
  <c r="U544" i="1"/>
  <c r="F545" i="1"/>
  <c r="G545" i="1"/>
  <c r="H545" i="1"/>
  <c r="E545" i="1"/>
  <c r="U545" i="1"/>
  <c r="F546" i="1"/>
  <c r="G546" i="1"/>
  <c r="H546" i="1"/>
  <c r="E546" i="1"/>
  <c r="U546" i="1"/>
  <c r="F547" i="1"/>
  <c r="G547" i="1"/>
  <c r="H547" i="1"/>
  <c r="E547" i="1"/>
  <c r="U547" i="1"/>
  <c r="F548" i="1"/>
  <c r="G548" i="1"/>
  <c r="H548" i="1"/>
  <c r="E548" i="1"/>
  <c r="U548" i="1"/>
  <c r="J15"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K15"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L15"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M15"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N15" i="1"/>
  <c r="O15" i="1"/>
  <c r="L13" i="12"/>
  <c r="M22" i="12"/>
  <c r="M20" i="12"/>
  <c r="M19" i="12"/>
  <c r="M17" i="12"/>
  <c r="E12" i="12"/>
  <c r="C7" i="12"/>
  <c r="B7" i="12"/>
  <c r="A7" i="12"/>
  <c r="C6" i="12"/>
  <c r="P15" i="2"/>
  <c r="Q15" i="2"/>
  <c r="R15" i="2"/>
  <c r="S15" i="2"/>
  <c r="T15" i="2"/>
  <c r="O15" i="2"/>
  <c r="P16" i="2"/>
  <c r="Q16" i="2"/>
  <c r="R16" i="2"/>
  <c r="S16" i="2"/>
  <c r="T16" i="2"/>
  <c r="O16" i="2"/>
  <c r="P17" i="2"/>
  <c r="Q17" i="2"/>
  <c r="R17" i="2"/>
  <c r="S17" i="2"/>
  <c r="T17" i="2"/>
  <c r="O17" i="2"/>
  <c r="P18" i="2"/>
  <c r="Q18" i="2"/>
  <c r="R18" i="2"/>
  <c r="S18" i="2"/>
  <c r="T18" i="2"/>
  <c r="O18" i="2"/>
  <c r="P19" i="2"/>
  <c r="Q19" i="2"/>
  <c r="R19" i="2"/>
  <c r="S19" i="2"/>
  <c r="T19" i="2"/>
  <c r="O19" i="2"/>
  <c r="P20" i="2"/>
  <c r="Q20" i="2"/>
  <c r="R20" i="2"/>
  <c r="S20" i="2"/>
  <c r="T20" i="2"/>
  <c r="O20" i="2"/>
  <c r="P21" i="2"/>
  <c r="Q21" i="2"/>
  <c r="R21" i="2"/>
  <c r="S21" i="2"/>
  <c r="T21" i="2"/>
  <c r="O21" i="2"/>
  <c r="P22" i="2"/>
  <c r="Q22" i="2"/>
  <c r="R22" i="2"/>
  <c r="S22" i="2"/>
  <c r="T22" i="2"/>
  <c r="O22" i="2"/>
  <c r="P23" i="2"/>
  <c r="Q23" i="2"/>
  <c r="R23" i="2"/>
  <c r="S23" i="2"/>
  <c r="T23" i="2"/>
  <c r="O23" i="2"/>
  <c r="P24" i="2"/>
  <c r="Q24" i="2"/>
  <c r="R24" i="2"/>
  <c r="S24" i="2"/>
  <c r="T24" i="2"/>
  <c r="O24" i="2"/>
  <c r="P25" i="2"/>
  <c r="Q25" i="2"/>
  <c r="R25" i="2"/>
  <c r="S25" i="2"/>
  <c r="T25" i="2"/>
  <c r="O25" i="2"/>
  <c r="P26" i="2"/>
  <c r="Q26" i="2"/>
  <c r="R26" i="2"/>
  <c r="S26" i="2"/>
  <c r="T26" i="2"/>
  <c r="O26" i="2"/>
  <c r="P27" i="2"/>
  <c r="Q27" i="2"/>
  <c r="R27" i="2"/>
  <c r="S27" i="2"/>
  <c r="T27" i="2"/>
  <c r="O27" i="2"/>
  <c r="P28" i="2"/>
  <c r="Q28" i="2"/>
  <c r="R28" i="2"/>
  <c r="S28" i="2"/>
  <c r="T28" i="2"/>
  <c r="O28" i="2"/>
  <c r="P29" i="2"/>
  <c r="Q29" i="2"/>
  <c r="R29" i="2"/>
  <c r="S29" i="2"/>
  <c r="T29" i="2"/>
  <c r="O29" i="2"/>
  <c r="P30" i="2"/>
  <c r="Q30" i="2"/>
  <c r="R30" i="2"/>
  <c r="S30" i="2"/>
  <c r="T30" i="2"/>
  <c r="O30" i="2"/>
  <c r="P31" i="2"/>
  <c r="Q31" i="2"/>
  <c r="R31" i="2"/>
  <c r="S31" i="2"/>
  <c r="T31" i="2"/>
  <c r="O31" i="2"/>
  <c r="P32" i="2"/>
  <c r="Q32" i="2"/>
  <c r="R32" i="2"/>
  <c r="S32" i="2"/>
  <c r="T32" i="2"/>
  <c r="O32" i="2"/>
  <c r="P33" i="2"/>
  <c r="Q33" i="2"/>
  <c r="R33" i="2"/>
  <c r="S33" i="2"/>
  <c r="T33" i="2"/>
  <c r="O33" i="2"/>
  <c r="P34" i="2"/>
  <c r="Q34" i="2"/>
  <c r="R34" i="2"/>
  <c r="S34" i="2"/>
  <c r="T34" i="2"/>
  <c r="O34" i="2"/>
  <c r="P35" i="2"/>
  <c r="Q35" i="2"/>
  <c r="R35" i="2"/>
  <c r="S35" i="2"/>
  <c r="T35" i="2"/>
  <c r="O35" i="2"/>
  <c r="P36" i="2"/>
  <c r="Q36" i="2"/>
  <c r="R36" i="2"/>
  <c r="S36" i="2"/>
  <c r="T36" i="2"/>
  <c r="O36" i="2"/>
  <c r="P37" i="2"/>
  <c r="Q37" i="2"/>
  <c r="R37" i="2"/>
  <c r="S37" i="2"/>
  <c r="T37" i="2"/>
  <c r="O37" i="2"/>
  <c r="P38" i="2"/>
  <c r="Q38" i="2"/>
  <c r="R38" i="2"/>
  <c r="S38" i="2"/>
  <c r="T38" i="2"/>
  <c r="O38" i="2"/>
  <c r="P39" i="2"/>
  <c r="Q39" i="2"/>
  <c r="R39" i="2"/>
  <c r="S39" i="2"/>
  <c r="T39" i="2"/>
  <c r="O39" i="2"/>
  <c r="P40" i="2"/>
  <c r="Q40" i="2"/>
  <c r="R40" i="2"/>
  <c r="S40" i="2"/>
  <c r="T40" i="2"/>
  <c r="O40" i="2"/>
  <c r="P41" i="2"/>
  <c r="Q41" i="2"/>
  <c r="R41" i="2"/>
  <c r="S41" i="2"/>
  <c r="T41" i="2"/>
  <c r="O41" i="2"/>
  <c r="P42" i="2"/>
  <c r="Q42" i="2"/>
  <c r="R42" i="2"/>
  <c r="S42" i="2"/>
  <c r="T42" i="2"/>
  <c r="O42" i="2"/>
  <c r="P43" i="2"/>
  <c r="Q43" i="2"/>
  <c r="R43" i="2"/>
  <c r="S43" i="2"/>
  <c r="T43" i="2"/>
  <c r="O43" i="2"/>
  <c r="P44" i="2"/>
  <c r="Q44" i="2"/>
  <c r="R44" i="2"/>
  <c r="S44" i="2"/>
  <c r="T44" i="2"/>
  <c r="O44" i="2"/>
  <c r="P45" i="2"/>
  <c r="Q45" i="2"/>
  <c r="R45" i="2"/>
  <c r="S45" i="2"/>
  <c r="T45" i="2"/>
  <c r="O45" i="2"/>
  <c r="P46" i="2"/>
  <c r="Q46" i="2"/>
  <c r="R46" i="2"/>
  <c r="S46" i="2"/>
  <c r="T46" i="2"/>
  <c r="O46" i="2"/>
  <c r="P47" i="2"/>
  <c r="Q47" i="2"/>
  <c r="R47" i="2"/>
  <c r="S47" i="2"/>
  <c r="T47" i="2"/>
  <c r="O47" i="2"/>
  <c r="P48" i="2"/>
  <c r="Q48" i="2"/>
  <c r="R48" i="2"/>
  <c r="S48" i="2"/>
  <c r="T48" i="2"/>
  <c r="O48" i="2"/>
  <c r="P49" i="2"/>
  <c r="Q49" i="2"/>
  <c r="R49" i="2"/>
  <c r="S49" i="2"/>
  <c r="T49" i="2"/>
  <c r="O49" i="2"/>
  <c r="P50" i="2"/>
  <c r="Q50" i="2"/>
  <c r="R50" i="2"/>
  <c r="S50" i="2"/>
  <c r="T50" i="2"/>
  <c r="O50" i="2"/>
  <c r="P51" i="2"/>
  <c r="Q51" i="2"/>
  <c r="R51" i="2"/>
  <c r="S51" i="2"/>
  <c r="T51" i="2"/>
  <c r="O51" i="2"/>
  <c r="P52" i="2"/>
  <c r="Q52" i="2"/>
  <c r="R52" i="2"/>
  <c r="S52" i="2"/>
  <c r="T52" i="2"/>
  <c r="O52" i="2"/>
  <c r="P53" i="2"/>
  <c r="Q53" i="2"/>
  <c r="R53" i="2"/>
  <c r="S53" i="2"/>
  <c r="T53" i="2"/>
  <c r="O53" i="2"/>
  <c r="P54" i="2"/>
  <c r="Q54" i="2"/>
  <c r="R54" i="2"/>
  <c r="S54" i="2"/>
  <c r="T54" i="2"/>
  <c r="O54" i="2"/>
  <c r="P55" i="2"/>
  <c r="Q55" i="2"/>
  <c r="R55" i="2"/>
  <c r="S55" i="2"/>
  <c r="T55" i="2"/>
  <c r="O55" i="2"/>
  <c r="P56" i="2"/>
  <c r="Q56" i="2"/>
  <c r="R56" i="2"/>
  <c r="S56" i="2"/>
  <c r="T56" i="2"/>
  <c r="O56" i="2"/>
  <c r="P57" i="2"/>
  <c r="Q57" i="2"/>
  <c r="R57" i="2"/>
  <c r="S57" i="2"/>
  <c r="T57" i="2"/>
  <c r="O57" i="2"/>
  <c r="P58" i="2"/>
  <c r="Q58" i="2"/>
  <c r="R58" i="2"/>
  <c r="S58" i="2"/>
  <c r="T58" i="2"/>
  <c r="O58" i="2"/>
  <c r="P59" i="2"/>
  <c r="Q59" i="2"/>
  <c r="R59" i="2"/>
  <c r="S59" i="2"/>
  <c r="T59" i="2"/>
  <c r="O59" i="2"/>
  <c r="P60" i="2"/>
  <c r="Q60" i="2"/>
  <c r="R60" i="2"/>
  <c r="S60" i="2"/>
  <c r="T60" i="2"/>
  <c r="O60" i="2"/>
  <c r="P61" i="2"/>
  <c r="Q61" i="2"/>
  <c r="R61" i="2"/>
  <c r="S61" i="2"/>
  <c r="T61" i="2"/>
  <c r="O61" i="2"/>
  <c r="P62" i="2"/>
  <c r="Q62" i="2"/>
  <c r="R62" i="2"/>
  <c r="S62" i="2"/>
  <c r="T62" i="2"/>
  <c r="O62" i="2"/>
  <c r="P63" i="2"/>
  <c r="Q63" i="2"/>
  <c r="R63" i="2"/>
  <c r="S63" i="2"/>
  <c r="T63" i="2"/>
  <c r="O63" i="2"/>
  <c r="P64" i="2"/>
  <c r="Q64" i="2"/>
  <c r="R64" i="2"/>
  <c r="S64" i="2"/>
  <c r="T64" i="2"/>
  <c r="O64" i="2"/>
  <c r="P65" i="2"/>
  <c r="Q65" i="2"/>
  <c r="R65" i="2"/>
  <c r="S65" i="2"/>
  <c r="T65" i="2"/>
  <c r="O65" i="2"/>
  <c r="P66" i="2"/>
  <c r="Q66" i="2"/>
  <c r="R66" i="2"/>
  <c r="S66" i="2"/>
  <c r="T66" i="2"/>
  <c r="O66" i="2"/>
  <c r="P67" i="2"/>
  <c r="Q67" i="2"/>
  <c r="R67" i="2"/>
  <c r="S67" i="2"/>
  <c r="T67" i="2"/>
  <c r="O67" i="2"/>
  <c r="P68" i="2"/>
  <c r="Q68" i="2"/>
  <c r="R68" i="2"/>
  <c r="S68" i="2"/>
  <c r="T68" i="2"/>
  <c r="O68" i="2"/>
  <c r="P69" i="2"/>
  <c r="Q69" i="2"/>
  <c r="R69" i="2"/>
  <c r="S69" i="2"/>
  <c r="T69" i="2"/>
  <c r="O69" i="2"/>
  <c r="P70" i="2"/>
  <c r="Q70" i="2"/>
  <c r="R70" i="2"/>
  <c r="S70" i="2"/>
  <c r="T70" i="2"/>
  <c r="O70" i="2"/>
  <c r="O13" i="2"/>
  <c r="B6" i="1"/>
  <c r="B6" i="12"/>
  <c r="A6" i="12"/>
  <c r="C5" i="12"/>
  <c r="B5" i="12"/>
  <c r="A5" i="12"/>
  <c r="C4" i="12"/>
  <c r="B4" i="12"/>
  <c r="A4" i="12"/>
  <c r="C3" i="12"/>
  <c r="B3" i="1"/>
  <c r="B3" i="12"/>
  <c r="A3" i="12"/>
  <c r="E7" i="12"/>
  <c r="E6" i="12"/>
  <c r="E5" i="12"/>
  <c r="E4" i="12"/>
  <c r="E3" i="12"/>
  <c r="E2" i="12"/>
  <c r="O8" i="12"/>
  <c r="N8" i="12"/>
  <c r="M8" i="12"/>
  <c r="O7" i="12"/>
  <c r="N7" i="12"/>
  <c r="O6" i="12"/>
  <c r="N6" i="12"/>
  <c r="M6" i="12"/>
  <c r="O5" i="12"/>
  <c r="N5" i="12"/>
  <c r="M5" i="12"/>
  <c r="O4" i="12"/>
  <c r="N4" i="12"/>
  <c r="M4" i="12"/>
  <c r="O3" i="12"/>
  <c r="N3" i="12"/>
  <c r="M3" i="12"/>
  <c r="M2" i="12"/>
  <c r="D2661" i="4"/>
  <c r="M2661" i="4"/>
  <c r="L2661" i="4"/>
  <c r="J2661" i="4"/>
  <c r="K2661" i="4"/>
  <c r="I2661" i="4"/>
  <c r="H2661" i="4"/>
  <c r="G2661" i="4"/>
  <c r="F2661" i="4"/>
  <c r="E2661" i="4"/>
  <c r="A2661" i="4"/>
  <c r="B2661" i="4"/>
  <c r="C2661" i="4"/>
  <c r="D2660" i="4"/>
  <c r="M2660" i="4"/>
  <c r="L2660" i="4"/>
  <c r="J2660" i="4"/>
  <c r="K2660" i="4"/>
  <c r="I2660" i="4"/>
  <c r="H2660" i="4"/>
  <c r="G2660" i="4"/>
  <c r="F2660" i="4"/>
  <c r="E2660" i="4"/>
  <c r="A2660" i="4"/>
  <c r="B2660" i="4"/>
  <c r="C2660" i="4"/>
  <c r="D2659" i="4"/>
  <c r="M2659" i="4"/>
  <c r="L2659" i="4"/>
  <c r="J2659" i="4"/>
  <c r="K2659" i="4"/>
  <c r="I2659" i="4"/>
  <c r="H2659" i="4"/>
  <c r="G2659" i="4"/>
  <c r="F2659" i="4"/>
  <c r="E2659" i="4"/>
  <c r="A2659" i="4"/>
  <c r="B2659" i="4"/>
  <c r="C2659" i="4"/>
  <c r="D2658" i="4"/>
  <c r="M2658" i="4"/>
  <c r="L2658" i="4"/>
  <c r="J2658" i="4"/>
  <c r="K2658" i="4"/>
  <c r="I2658" i="4"/>
  <c r="H2658" i="4"/>
  <c r="G2658" i="4"/>
  <c r="F2658" i="4"/>
  <c r="E2658" i="4"/>
  <c r="A2658" i="4"/>
  <c r="B2658" i="4"/>
  <c r="C2658" i="4"/>
  <c r="D2657" i="4"/>
  <c r="M2657" i="4"/>
  <c r="L2657" i="4"/>
  <c r="J2657" i="4"/>
  <c r="K2657" i="4"/>
  <c r="I2657" i="4"/>
  <c r="H2657" i="4"/>
  <c r="G2657" i="4"/>
  <c r="F2657" i="4"/>
  <c r="E2657" i="4"/>
  <c r="A2657" i="4"/>
  <c r="B2657" i="4"/>
  <c r="C2657" i="4"/>
  <c r="D2656" i="4"/>
  <c r="M2656" i="4"/>
  <c r="L2656" i="4"/>
  <c r="J2656" i="4"/>
  <c r="K2656" i="4"/>
  <c r="I2656" i="4"/>
  <c r="H2656" i="4"/>
  <c r="G2656" i="4"/>
  <c r="F2656" i="4"/>
  <c r="E2656" i="4"/>
  <c r="A2656" i="4"/>
  <c r="B2656" i="4"/>
  <c r="C2656" i="4"/>
  <c r="D2655" i="4"/>
  <c r="M2655" i="4"/>
  <c r="L2655" i="4"/>
  <c r="J2655" i="4"/>
  <c r="K2655" i="4"/>
  <c r="I2655" i="4"/>
  <c r="H2655" i="4"/>
  <c r="G2655" i="4"/>
  <c r="F2655" i="4"/>
  <c r="E2655" i="4"/>
  <c r="A2655" i="4"/>
  <c r="B2655" i="4"/>
  <c r="C2655" i="4"/>
  <c r="D2654" i="4"/>
  <c r="M2654" i="4"/>
  <c r="L2654" i="4"/>
  <c r="J2654" i="4"/>
  <c r="K2654" i="4"/>
  <c r="I2654" i="4"/>
  <c r="H2654" i="4"/>
  <c r="G2654" i="4"/>
  <c r="F2654" i="4"/>
  <c r="E2654" i="4"/>
  <c r="A2654" i="4"/>
  <c r="B2654" i="4"/>
  <c r="C2654" i="4"/>
  <c r="D2653" i="4"/>
  <c r="M2653" i="4"/>
  <c r="L2653" i="4"/>
  <c r="J2653" i="4"/>
  <c r="K2653" i="4"/>
  <c r="I2653" i="4"/>
  <c r="H2653" i="4"/>
  <c r="G2653" i="4"/>
  <c r="F2653" i="4"/>
  <c r="E2653" i="4"/>
  <c r="A2653" i="4"/>
  <c r="B2653" i="4"/>
  <c r="C2653" i="4"/>
  <c r="D2652" i="4"/>
  <c r="M2652" i="4"/>
  <c r="L2652" i="4"/>
  <c r="J2652" i="4"/>
  <c r="K2652" i="4"/>
  <c r="I2652" i="4"/>
  <c r="H2652" i="4"/>
  <c r="G2652" i="4"/>
  <c r="F2652" i="4"/>
  <c r="E2652" i="4"/>
  <c r="A2652" i="4"/>
  <c r="B2652" i="4"/>
  <c r="C2652" i="4"/>
  <c r="D2651" i="4"/>
  <c r="M2651" i="4"/>
  <c r="L2651" i="4"/>
  <c r="J2651" i="4"/>
  <c r="K2651" i="4"/>
  <c r="I2651" i="4"/>
  <c r="H2651" i="4"/>
  <c r="G2651" i="4"/>
  <c r="F2651" i="4"/>
  <c r="E2651" i="4"/>
  <c r="A2651" i="4"/>
  <c r="B2651" i="4"/>
  <c r="C2651" i="4"/>
  <c r="D2650" i="4"/>
  <c r="M2650" i="4"/>
  <c r="L2650" i="4"/>
  <c r="J2650" i="4"/>
  <c r="K2650" i="4"/>
  <c r="I2650" i="4"/>
  <c r="H2650" i="4"/>
  <c r="G2650" i="4"/>
  <c r="F2650" i="4"/>
  <c r="E2650" i="4"/>
  <c r="A2650" i="4"/>
  <c r="B2650" i="4"/>
  <c r="C2650" i="4"/>
  <c r="D2649" i="4"/>
  <c r="M2649" i="4"/>
  <c r="L2649" i="4"/>
  <c r="J2649" i="4"/>
  <c r="K2649" i="4"/>
  <c r="I2649" i="4"/>
  <c r="H2649" i="4"/>
  <c r="G2649" i="4"/>
  <c r="F2649" i="4"/>
  <c r="E2649" i="4"/>
  <c r="A2649" i="4"/>
  <c r="B2649" i="4"/>
  <c r="C2649" i="4"/>
  <c r="D2648" i="4"/>
  <c r="M2648" i="4"/>
  <c r="L2648" i="4"/>
  <c r="J2648" i="4"/>
  <c r="K2648" i="4"/>
  <c r="I2648" i="4"/>
  <c r="H2648" i="4"/>
  <c r="G2648" i="4"/>
  <c r="F2648" i="4"/>
  <c r="E2648" i="4"/>
  <c r="A2648" i="4"/>
  <c r="B2648" i="4"/>
  <c r="C2648" i="4"/>
  <c r="D2647" i="4"/>
  <c r="M2647" i="4"/>
  <c r="L2647" i="4"/>
  <c r="J2647" i="4"/>
  <c r="K2647" i="4"/>
  <c r="I2647" i="4"/>
  <c r="H2647" i="4"/>
  <c r="G2647" i="4"/>
  <c r="F2647" i="4"/>
  <c r="E2647" i="4"/>
  <c r="A2647" i="4"/>
  <c r="B2647" i="4"/>
  <c r="C2647" i="4"/>
  <c r="D2646" i="4"/>
  <c r="M2646" i="4"/>
  <c r="L2646" i="4"/>
  <c r="J2646" i="4"/>
  <c r="K2646" i="4"/>
  <c r="I2646" i="4"/>
  <c r="H2646" i="4"/>
  <c r="G2646" i="4"/>
  <c r="F2646" i="4"/>
  <c r="E2646" i="4"/>
  <c r="A2646" i="4"/>
  <c r="B2646" i="4"/>
  <c r="C2646" i="4"/>
  <c r="D2645" i="4"/>
  <c r="M2645" i="4"/>
  <c r="L2645" i="4"/>
  <c r="J2645" i="4"/>
  <c r="K2645" i="4"/>
  <c r="I2645" i="4"/>
  <c r="H2645" i="4"/>
  <c r="G2645" i="4"/>
  <c r="F2645" i="4"/>
  <c r="E2645" i="4"/>
  <c r="A2645" i="4"/>
  <c r="B2645" i="4"/>
  <c r="C2645" i="4"/>
  <c r="D2644" i="4"/>
  <c r="M2644" i="4"/>
  <c r="L2644" i="4"/>
  <c r="J2644" i="4"/>
  <c r="K2644" i="4"/>
  <c r="I2644" i="4"/>
  <c r="H2644" i="4"/>
  <c r="G2644" i="4"/>
  <c r="F2644" i="4"/>
  <c r="E2644" i="4"/>
  <c r="A2644" i="4"/>
  <c r="B2644" i="4"/>
  <c r="C2644" i="4"/>
  <c r="D2643" i="4"/>
  <c r="M2643" i="4"/>
  <c r="L2643" i="4"/>
  <c r="J2643" i="4"/>
  <c r="K2643" i="4"/>
  <c r="I2643" i="4"/>
  <c r="H2643" i="4"/>
  <c r="G2643" i="4"/>
  <c r="F2643" i="4"/>
  <c r="E2643" i="4"/>
  <c r="A2643" i="4"/>
  <c r="B2643" i="4"/>
  <c r="C2643" i="4"/>
  <c r="D2642" i="4"/>
  <c r="M2642" i="4"/>
  <c r="L2642" i="4"/>
  <c r="J2642" i="4"/>
  <c r="K2642" i="4"/>
  <c r="I2642" i="4"/>
  <c r="H2642" i="4"/>
  <c r="G2642" i="4"/>
  <c r="F2642" i="4"/>
  <c r="E2642" i="4"/>
  <c r="A2642" i="4"/>
  <c r="B2642" i="4"/>
  <c r="C2642" i="4"/>
  <c r="D2641" i="4"/>
  <c r="M2641" i="4"/>
  <c r="L2641" i="4"/>
  <c r="J2641" i="4"/>
  <c r="K2641" i="4"/>
  <c r="I2641" i="4"/>
  <c r="H2641" i="4"/>
  <c r="G2641" i="4"/>
  <c r="F2641" i="4"/>
  <c r="E2641" i="4"/>
  <c r="A2641" i="4"/>
  <c r="B2641" i="4"/>
  <c r="C2641" i="4"/>
  <c r="D2640" i="4"/>
  <c r="M2640" i="4"/>
  <c r="L2640" i="4"/>
  <c r="J2640" i="4"/>
  <c r="K2640" i="4"/>
  <c r="I2640" i="4"/>
  <c r="H2640" i="4"/>
  <c r="G2640" i="4"/>
  <c r="F2640" i="4"/>
  <c r="E2640" i="4"/>
  <c r="A2640" i="4"/>
  <c r="B2640" i="4"/>
  <c r="C2640" i="4"/>
  <c r="D2639" i="4"/>
  <c r="M2639" i="4"/>
  <c r="L2639" i="4"/>
  <c r="J2639" i="4"/>
  <c r="K2639" i="4"/>
  <c r="I2639" i="4"/>
  <c r="H2639" i="4"/>
  <c r="G2639" i="4"/>
  <c r="F2639" i="4"/>
  <c r="E2639" i="4"/>
  <c r="A2639" i="4"/>
  <c r="B2639" i="4"/>
  <c r="C2639" i="4"/>
  <c r="D2638" i="4"/>
  <c r="M2638" i="4"/>
  <c r="L2638" i="4"/>
  <c r="J2638" i="4"/>
  <c r="K2638" i="4"/>
  <c r="I2638" i="4"/>
  <c r="H2638" i="4"/>
  <c r="G2638" i="4"/>
  <c r="F2638" i="4"/>
  <c r="E2638" i="4"/>
  <c r="A2638" i="4"/>
  <c r="B2638" i="4"/>
  <c r="C2638" i="4"/>
  <c r="D2637" i="4"/>
  <c r="M2637" i="4"/>
  <c r="L2637" i="4"/>
  <c r="J2637" i="4"/>
  <c r="K2637" i="4"/>
  <c r="I2637" i="4"/>
  <c r="H2637" i="4"/>
  <c r="G2637" i="4"/>
  <c r="F2637" i="4"/>
  <c r="E2637" i="4"/>
  <c r="A2637" i="4"/>
  <c r="B2637" i="4"/>
  <c r="C2637" i="4"/>
  <c r="D2636" i="4"/>
  <c r="M2636" i="4"/>
  <c r="L2636" i="4"/>
  <c r="J2636" i="4"/>
  <c r="K2636" i="4"/>
  <c r="I2636" i="4"/>
  <c r="H2636" i="4"/>
  <c r="G2636" i="4"/>
  <c r="F2636" i="4"/>
  <c r="E2636" i="4"/>
  <c r="A2636" i="4"/>
  <c r="B2636" i="4"/>
  <c r="C2636" i="4"/>
  <c r="D2635" i="4"/>
  <c r="M2635" i="4"/>
  <c r="L2635" i="4"/>
  <c r="J2635" i="4"/>
  <c r="K2635" i="4"/>
  <c r="I2635" i="4"/>
  <c r="H2635" i="4"/>
  <c r="G2635" i="4"/>
  <c r="F2635" i="4"/>
  <c r="E2635" i="4"/>
  <c r="A2635" i="4"/>
  <c r="B2635" i="4"/>
  <c r="C2635" i="4"/>
  <c r="D2634" i="4"/>
  <c r="M2634" i="4"/>
  <c r="L2634" i="4"/>
  <c r="J2634" i="4"/>
  <c r="K2634" i="4"/>
  <c r="I2634" i="4"/>
  <c r="H2634" i="4"/>
  <c r="G2634" i="4"/>
  <c r="F2634" i="4"/>
  <c r="E2634" i="4"/>
  <c r="A2634" i="4"/>
  <c r="B2634" i="4"/>
  <c r="C2634" i="4"/>
  <c r="D2633" i="4"/>
  <c r="M2633" i="4"/>
  <c r="L2633" i="4"/>
  <c r="J2633" i="4"/>
  <c r="K2633" i="4"/>
  <c r="I2633" i="4"/>
  <c r="H2633" i="4"/>
  <c r="G2633" i="4"/>
  <c r="F2633" i="4"/>
  <c r="E2633" i="4"/>
  <c r="A2633" i="4"/>
  <c r="B2633" i="4"/>
  <c r="C2633" i="4"/>
  <c r="D2632" i="4"/>
  <c r="M2632" i="4"/>
  <c r="L2632" i="4"/>
  <c r="J2632" i="4"/>
  <c r="K2632" i="4"/>
  <c r="I2632" i="4"/>
  <c r="H2632" i="4"/>
  <c r="G2632" i="4"/>
  <c r="F2632" i="4"/>
  <c r="E2632" i="4"/>
  <c r="A2632" i="4"/>
  <c r="B2632" i="4"/>
  <c r="C2632" i="4"/>
  <c r="D2631" i="4"/>
  <c r="M2631" i="4"/>
  <c r="L2631" i="4"/>
  <c r="J2631" i="4"/>
  <c r="K2631" i="4"/>
  <c r="I2631" i="4"/>
  <c r="H2631" i="4"/>
  <c r="G2631" i="4"/>
  <c r="F2631" i="4"/>
  <c r="E2631" i="4"/>
  <c r="A2631" i="4"/>
  <c r="B2631" i="4"/>
  <c r="C2631" i="4"/>
  <c r="D2630" i="4"/>
  <c r="M2630" i="4"/>
  <c r="L2630" i="4"/>
  <c r="J2630" i="4"/>
  <c r="K2630" i="4"/>
  <c r="I2630" i="4"/>
  <c r="H2630" i="4"/>
  <c r="G2630" i="4"/>
  <c r="F2630" i="4"/>
  <c r="E2630" i="4"/>
  <c r="A2630" i="4"/>
  <c r="B2630" i="4"/>
  <c r="C2630" i="4"/>
  <c r="D2629" i="4"/>
  <c r="M2629" i="4"/>
  <c r="L2629" i="4"/>
  <c r="J2629" i="4"/>
  <c r="K2629" i="4"/>
  <c r="I2629" i="4"/>
  <c r="H2629" i="4"/>
  <c r="G2629" i="4"/>
  <c r="F2629" i="4"/>
  <c r="E2629" i="4"/>
  <c r="A2629" i="4"/>
  <c r="B2629" i="4"/>
  <c r="C2629" i="4"/>
  <c r="D2628" i="4"/>
  <c r="M2628" i="4"/>
  <c r="L2628" i="4"/>
  <c r="J2628" i="4"/>
  <c r="K2628" i="4"/>
  <c r="I2628" i="4"/>
  <c r="H2628" i="4"/>
  <c r="G2628" i="4"/>
  <c r="F2628" i="4"/>
  <c r="E2628" i="4"/>
  <c r="A2628" i="4"/>
  <c r="B2628" i="4"/>
  <c r="C2628" i="4"/>
  <c r="D2627" i="4"/>
  <c r="M2627" i="4"/>
  <c r="L2627" i="4"/>
  <c r="J2627" i="4"/>
  <c r="K2627" i="4"/>
  <c r="I2627" i="4"/>
  <c r="H2627" i="4"/>
  <c r="G2627" i="4"/>
  <c r="F2627" i="4"/>
  <c r="E2627" i="4"/>
  <c r="A2627" i="4"/>
  <c r="B2627" i="4"/>
  <c r="C2627" i="4"/>
  <c r="D2626" i="4"/>
  <c r="M2626" i="4"/>
  <c r="L2626" i="4"/>
  <c r="J2626" i="4"/>
  <c r="K2626" i="4"/>
  <c r="I2626" i="4"/>
  <c r="H2626" i="4"/>
  <c r="G2626" i="4"/>
  <c r="F2626" i="4"/>
  <c r="E2626" i="4"/>
  <c r="A2626" i="4"/>
  <c r="B2626" i="4"/>
  <c r="C2626" i="4"/>
  <c r="D2625" i="4"/>
  <c r="M2625" i="4"/>
  <c r="L2625" i="4"/>
  <c r="J2625" i="4"/>
  <c r="K2625" i="4"/>
  <c r="I2625" i="4"/>
  <c r="H2625" i="4"/>
  <c r="G2625" i="4"/>
  <c r="F2625" i="4"/>
  <c r="E2625" i="4"/>
  <c r="A2625" i="4"/>
  <c r="B2625" i="4"/>
  <c r="C2625" i="4"/>
  <c r="D2624" i="4"/>
  <c r="M2624" i="4"/>
  <c r="L2624" i="4"/>
  <c r="J2624" i="4"/>
  <c r="K2624" i="4"/>
  <c r="I2624" i="4"/>
  <c r="H2624" i="4"/>
  <c r="G2624" i="4"/>
  <c r="F2624" i="4"/>
  <c r="E2624" i="4"/>
  <c r="A2624" i="4"/>
  <c r="B2624" i="4"/>
  <c r="C2624" i="4"/>
  <c r="D2623" i="4"/>
  <c r="M2623" i="4"/>
  <c r="L2623" i="4"/>
  <c r="J2623" i="4"/>
  <c r="K2623" i="4"/>
  <c r="I2623" i="4"/>
  <c r="H2623" i="4"/>
  <c r="G2623" i="4"/>
  <c r="F2623" i="4"/>
  <c r="E2623" i="4"/>
  <c r="A2623" i="4"/>
  <c r="B2623" i="4"/>
  <c r="C2623" i="4"/>
  <c r="D2622" i="4"/>
  <c r="M2622" i="4"/>
  <c r="L2622" i="4"/>
  <c r="J2622" i="4"/>
  <c r="K2622" i="4"/>
  <c r="I2622" i="4"/>
  <c r="H2622" i="4"/>
  <c r="G2622" i="4"/>
  <c r="F2622" i="4"/>
  <c r="E2622" i="4"/>
  <c r="A2622" i="4"/>
  <c r="B2622" i="4"/>
  <c r="C2622" i="4"/>
  <c r="D2621" i="4"/>
  <c r="M2621" i="4"/>
  <c r="L2621" i="4"/>
  <c r="J2621" i="4"/>
  <c r="K2621" i="4"/>
  <c r="I2621" i="4"/>
  <c r="H2621" i="4"/>
  <c r="G2621" i="4"/>
  <c r="F2621" i="4"/>
  <c r="E2621" i="4"/>
  <c r="A2621" i="4"/>
  <c r="B2621" i="4"/>
  <c r="C2621" i="4"/>
  <c r="D2620" i="4"/>
  <c r="M2620" i="4"/>
  <c r="L2620" i="4"/>
  <c r="J2620" i="4"/>
  <c r="K2620" i="4"/>
  <c r="I2620" i="4"/>
  <c r="H2620" i="4"/>
  <c r="G2620" i="4"/>
  <c r="F2620" i="4"/>
  <c r="E2620" i="4"/>
  <c r="A2620" i="4"/>
  <c r="B2620" i="4"/>
  <c r="C2620" i="4"/>
  <c r="D2619" i="4"/>
  <c r="M2619" i="4"/>
  <c r="L2619" i="4"/>
  <c r="J2619" i="4"/>
  <c r="K2619" i="4"/>
  <c r="I2619" i="4"/>
  <c r="H2619" i="4"/>
  <c r="G2619" i="4"/>
  <c r="F2619" i="4"/>
  <c r="E2619" i="4"/>
  <c r="A2619" i="4"/>
  <c r="B2619" i="4"/>
  <c r="C2619" i="4"/>
  <c r="D2618" i="4"/>
  <c r="M2618" i="4"/>
  <c r="L2618" i="4"/>
  <c r="J2618" i="4"/>
  <c r="K2618" i="4"/>
  <c r="I2618" i="4"/>
  <c r="H2618" i="4"/>
  <c r="G2618" i="4"/>
  <c r="F2618" i="4"/>
  <c r="E2618" i="4"/>
  <c r="A2618" i="4"/>
  <c r="B2618" i="4"/>
  <c r="C2618" i="4"/>
  <c r="D2617" i="4"/>
  <c r="M2617" i="4"/>
  <c r="L2617" i="4"/>
  <c r="J2617" i="4"/>
  <c r="K2617" i="4"/>
  <c r="I2617" i="4"/>
  <c r="H2617" i="4"/>
  <c r="G2617" i="4"/>
  <c r="F2617" i="4"/>
  <c r="E2617" i="4"/>
  <c r="A2617" i="4"/>
  <c r="B2617" i="4"/>
  <c r="C2617" i="4"/>
  <c r="D2616" i="4"/>
  <c r="M2616" i="4"/>
  <c r="L2616" i="4"/>
  <c r="J2616" i="4"/>
  <c r="K2616" i="4"/>
  <c r="I2616" i="4"/>
  <c r="H2616" i="4"/>
  <c r="G2616" i="4"/>
  <c r="F2616" i="4"/>
  <c r="E2616" i="4"/>
  <c r="A2616" i="4"/>
  <c r="B2616" i="4"/>
  <c r="C2616" i="4"/>
  <c r="D2615" i="4"/>
  <c r="M2615" i="4"/>
  <c r="L2615" i="4"/>
  <c r="J2615" i="4"/>
  <c r="K2615" i="4"/>
  <c r="I2615" i="4"/>
  <c r="H2615" i="4"/>
  <c r="G2615" i="4"/>
  <c r="F2615" i="4"/>
  <c r="E2615" i="4"/>
  <c r="A2615" i="4"/>
  <c r="B2615" i="4"/>
  <c r="C2615" i="4"/>
  <c r="D2614" i="4"/>
  <c r="M2614" i="4"/>
  <c r="L2614" i="4"/>
  <c r="J2614" i="4"/>
  <c r="K2614" i="4"/>
  <c r="I2614" i="4"/>
  <c r="H2614" i="4"/>
  <c r="G2614" i="4"/>
  <c r="F2614" i="4"/>
  <c r="E2614" i="4"/>
  <c r="A2614" i="4"/>
  <c r="B2614" i="4"/>
  <c r="C2614" i="4"/>
  <c r="D2613" i="4"/>
  <c r="M2613" i="4"/>
  <c r="L2613" i="4"/>
  <c r="J2613" i="4"/>
  <c r="K2613" i="4"/>
  <c r="I2613" i="4"/>
  <c r="H2613" i="4"/>
  <c r="G2613" i="4"/>
  <c r="F2613" i="4"/>
  <c r="E2613" i="4"/>
  <c r="A2613" i="4"/>
  <c r="B2613" i="4"/>
  <c r="C2613" i="4"/>
  <c r="D2612" i="4"/>
  <c r="M2612" i="4"/>
  <c r="L2612" i="4"/>
  <c r="J2612" i="4"/>
  <c r="K2612" i="4"/>
  <c r="I2612" i="4"/>
  <c r="H2612" i="4"/>
  <c r="G2612" i="4"/>
  <c r="F2612" i="4"/>
  <c r="E2612" i="4"/>
  <c r="A2612" i="4"/>
  <c r="B2612" i="4"/>
  <c r="C2612" i="4"/>
  <c r="D2611" i="4"/>
  <c r="M2611" i="4"/>
  <c r="L2611" i="4"/>
  <c r="J2611" i="4"/>
  <c r="K2611" i="4"/>
  <c r="I2611" i="4"/>
  <c r="H2611" i="4"/>
  <c r="G2611" i="4"/>
  <c r="F2611" i="4"/>
  <c r="E2611" i="4"/>
  <c r="A2611" i="4"/>
  <c r="B2611" i="4"/>
  <c r="C2611" i="4"/>
  <c r="D2610" i="4"/>
  <c r="M2610" i="4"/>
  <c r="L2610" i="4"/>
  <c r="J2610" i="4"/>
  <c r="K2610" i="4"/>
  <c r="I2610" i="4"/>
  <c r="H2610" i="4"/>
  <c r="G2610" i="4"/>
  <c r="F2610" i="4"/>
  <c r="E2610" i="4"/>
  <c r="A2610" i="4"/>
  <c r="B2610" i="4"/>
  <c r="C2610" i="4"/>
  <c r="D2609" i="4"/>
  <c r="M2609" i="4"/>
  <c r="L2609" i="4"/>
  <c r="J2609" i="4"/>
  <c r="K2609" i="4"/>
  <c r="I2609" i="4"/>
  <c r="H2609" i="4"/>
  <c r="G2609" i="4"/>
  <c r="F2609" i="4"/>
  <c r="E2609" i="4"/>
  <c r="A2609" i="4"/>
  <c r="B2609" i="4"/>
  <c r="C2609" i="4"/>
  <c r="D2608" i="4"/>
  <c r="M2608" i="4"/>
  <c r="L2608" i="4"/>
  <c r="J2608" i="4"/>
  <c r="K2608" i="4"/>
  <c r="I2608" i="4"/>
  <c r="H2608" i="4"/>
  <c r="G2608" i="4"/>
  <c r="F2608" i="4"/>
  <c r="E2608" i="4"/>
  <c r="A2608" i="4"/>
  <c r="B2608" i="4"/>
  <c r="C2608" i="4"/>
  <c r="D2607" i="4"/>
  <c r="M2607" i="4"/>
  <c r="L2607" i="4"/>
  <c r="J2607" i="4"/>
  <c r="K2607" i="4"/>
  <c r="I2607" i="4"/>
  <c r="H2607" i="4"/>
  <c r="G2607" i="4"/>
  <c r="F2607" i="4"/>
  <c r="E2607" i="4"/>
  <c r="A2607" i="4"/>
  <c r="B2607" i="4"/>
  <c r="C2607" i="4"/>
  <c r="D2606" i="4"/>
  <c r="M2606" i="4"/>
  <c r="L2606" i="4"/>
  <c r="J2606" i="4"/>
  <c r="K2606" i="4"/>
  <c r="I2606" i="4"/>
  <c r="H2606" i="4"/>
  <c r="G2606" i="4"/>
  <c r="F2606" i="4"/>
  <c r="E2606" i="4"/>
  <c r="A2606" i="4"/>
  <c r="B2606" i="4"/>
  <c r="C2606" i="4"/>
  <c r="D2605" i="4"/>
  <c r="M2605" i="4"/>
  <c r="L2605" i="4"/>
  <c r="J2605" i="4"/>
  <c r="K2605" i="4"/>
  <c r="I2605" i="4"/>
  <c r="H2605" i="4"/>
  <c r="G2605" i="4"/>
  <c r="F2605" i="4"/>
  <c r="E2605" i="4"/>
  <c r="A2605" i="4"/>
  <c r="B2605" i="4"/>
  <c r="C2605" i="4"/>
  <c r="D2604" i="4"/>
  <c r="M2604" i="4"/>
  <c r="L2604" i="4"/>
  <c r="J2604" i="4"/>
  <c r="K2604" i="4"/>
  <c r="I2604" i="4"/>
  <c r="H2604" i="4"/>
  <c r="G2604" i="4"/>
  <c r="F2604" i="4"/>
  <c r="E2604" i="4"/>
  <c r="A2604" i="4"/>
  <c r="B2604" i="4"/>
  <c r="C2604" i="4"/>
  <c r="D2603" i="4"/>
  <c r="M2603" i="4"/>
  <c r="L2603" i="4"/>
  <c r="J2603" i="4"/>
  <c r="K2603" i="4"/>
  <c r="I2603" i="4"/>
  <c r="H2603" i="4"/>
  <c r="G2603" i="4"/>
  <c r="F2603" i="4"/>
  <c r="E2603" i="4"/>
  <c r="A2603" i="4"/>
  <c r="B2603" i="4"/>
  <c r="C2603" i="4"/>
  <c r="D2602" i="4"/>
  <c r="M2602" i="4"/>
  <c r="L2602" i="4"/>
  <c r="J2602" i="4"/>
  <c r="K2602" i="4"/>
  <c r="I2602" i="4"/>
  <c r="H2602" i="4"/>
  <c r="G2602" i="4"/>
  <c r="F2602" i="4"/>
  <c r="E2602" i="4"/>
  <c r="A2602" i="4"/>
  <c r="B2602" i="4"/>
  <c r="C2602" i="4"/>
  <c r="D2601" i="4"/>
  <c r="M2601" i="4"/>
  <c r="L2601" i="4"/>
  <c r="J2601" i="4"/>
  <c r="K2601" i="4"/>
  <c r="I2601" i="4"/>
  <c r="H2601" i="4"/>
  <c r="G2601" i="4"/>
  <c r="F2601" i="4"/>
  <c r="E2601" i="4"/>
  <c r="A2601" i="4"/>
  <c r="B2601" i="4"/>
  <c r="C2601" i="4"/>
  <c r="D2600" i="4"/>
  <c r="M2600" i="4"/>
  <c r="L2600" i="4"/>
  <c r="J2600" i="4"/>
  <c r="K2600" i="4"/>
  <c r="I2600" i="4"/>
  <c r="H2600" i="4"/>
  <c r="G2600" i="4"/>
  <c r="F2600" i="4"/>
  <c r="E2600" i="4"/>
  <c r="A2600" i="4"/>
  <c r="B2600" i="4"/>
  <c r="C2600" i="4"/>
  <c r="D2599" i="4"/>
  <c r="M2599" i="4"/>
  <c r="L2599" i="4"/>
  <c r="J2599" i="4"/>
  <c r="K2599" i="4"/>
  <c r="I2599" i="4"/>
  <c r="H2599" i="4"/>
  <c r="G2599" i="4"/>
  <c r="F2599" i="4"/>
  <c r="E2599" i="4"/>
  <c r="A2599" i="4"/>
  <c r="B2599" i="4"/>
  <c r="C2599" i="4"/>
  <c r="D2598" i="4"/>
  <c r="M2598" i="4"/>
  <c r="L2598" i="4"/>
  <c r="J2598" i="4"/>
  <c r="K2598" i="4"/>
  <c r="I2598" i="4"/>
  <c r="H2598" i="4"/>
  <c r="G2598" i="4"/>
  <c r="F2598" i="4"/>
  <c r="E2598" i="4"/>
  <c r="A2598" i="4"/>
  <c r="B2598" i="4"/>
  <c r="C2598" i="4"/>
  <c r="D2597" i="4"/>
  <c r="M2597" i="4"/>
  <c r="L2597" i="4"/>
  <c r="J2597" i="4"/>
  <c r="K2597" i="4"/>
  <c r="I2597" i="4"/>
  <c r="H2597" i="4"/>
  <c r="G2597" i="4"/>
  <c r="F2597" i="4"/>
  <c r="E2597" i="4"/>
  <c r="A2597" i="4"/>
  <c r="B2597" i="4"/>
  <c r="C2597" i="4"/>
  <c r="D2596" i="4"/>
  <c r="M2596" i="4"/>
  <c r="L2596" i="4"/>
  <c r="J2596" i="4"/>
  <c r="K2596" i="4"/>
  <c r="I2596" i="4"/>
  <c r="H2596" i="4"/>
  <c r="G2596" i="4"/>
  <c r="F2596" i="4"/>
  <c r="E2596" i="4"/>
  <c r="A2596" i="4"/>
  <c r="B2596" i="4"/>
  <c r="C2596" i="4"/>
  <c r="D2595" i="4"/>
  <c r="M2595" i="4"/>
  <c r="L2595" i="4"/>
  <c r="J2595" i="4"/>
  <c r="K2595" i="4"/>
  <c r="I2595" i="4"/>
  <c r="H2595" i="4"/>
  <c r="G2595" i="4"/>
  <c r="F2595" i="4"/>
  <c r="E2595" i="4"/>
  <c r="A2595" i="4"/>
  <c r="B2595" i="4"/>
  <c r="C2595" i="4"/>
  <c r="D2594" i="4"/>
  <c r="M2594" i="4"/>
  <c r="L2594" i="4"/>
  <c r="J2594" i="4"/>
  <c r="K2594" i="4"/>
  <c r="I2594" i="4"/>
  <c r="H2594" i="4"/>
  <c r="G2594" i="4"/>
  <c r="F2594" i="4"/>
  <c r="E2594" i="4"/>
  <c r="A2594" i="4"/>
  <c r="B2594" i="4"/>
  <c r="C2594" i="4"/>
  <c r="D2593" i="4"/>
  <c r="M2593" i="4"/>
  <c r="L2593" i="4"/>
  <c r="J2593" i="4"/>
  <c r="K2593" i="4"/>
  <c r="I2593" i="4"/>
  <c r="H2593" i="4"/>
  <c r="G2593" i="4"/>
  <c r="F2593" i="4"/>
  <c r="E2593" i="4"/>
  <c r="A2593" i="4"/>
  <c r="B2593" i="4"/>
  <c r="C2593" i="4"/>
  <c r="D2592" i="4"/>
  <c r="M2592" i="4"/>
  <c r="L2592" i="4"/>
  <c r="J2592" i="4"/>
  <c r="K2592" i="4"/>
  <c r="I2592" i="4"/>
  <c r="H2592" i="4"/>
  <c r="G2592" i="4"/>
  <c r="F2592" i="4"/>
  <c r="E2592" i="4"/>
  <c r="A2592" i="4"/>
  <c r="B2592" i="4"/>
  <c r="C2592" i="4"/>
  <c r="D2591" i="4"/>
  <c r="M2591" i="4"/>
  <c r="L2591" i="4"/>
  <c r="J2591" i="4"/>
  <c r="K2591" i="4"/>
  <c r="I2591" i="4"/>
  <c r="H2591" i="4"/>
  <c r="G2591" i="4"/>
  <c r="F2591" i="4"/>
  <c r="E2591" i="4"/>
  <c r="A2591" i="4"/>
  <c r="B2591" i="4"/>
  <c r="C2591" i="4"/>
  <c r="D2590" i="4"/>
  <c r="M2590" i="4"/>
  <c r="L2590" i="4"/>
  <c r="J2590" i="4"/>
  <c r="K2590" i="4"/>
  <c r="I2590" i="4"/>
  <c r="H2590" i="4"/>
  <c r="G2590" i="4"/>
  <c r="F2590" i="4"/>
  <c r="E2590" i="4"/>
  <c r="A2590" i="4"/>
  <c r="B2590" i="4"/>
  <c r="C2590" i="4"/>
  <c r="D2589" i="4"/>
  <c r="M2589" i="4"/>
  <c r="L2589" i="4"/>
  <c r="J2589" i="4"/>
  <c r="K2589" i="4"/>
  <c r="I2589" i="4"/>
  <c r="H2589" i="4"/>
  <c r="G2589" i="4"/>
  <c r="F2589" i="4"/>
  <c r="E2589" i="4"/>
  <c r="A2589" i="4"/>
  <c r="B2589" i="4"/>
  <c r="C2589" i="4"/>
  <c r="D2588" i="4"/>
  <c r="M2588" i="4"/>
  <c r="L2588" i="4"/>
  <c r="J2588" i="4"/>
  <c r="K2588" i="4"/>
  <c r="I2588" i="4"/>
  <c r="H2588" i="4"/>
  <c r="G2588" i="4"/>
  <c r="F2588" i="4"/>
  <c r="E2588" i="4"/>
  <c r="A2588" i="4"/>
  <c r="B2588" i="4"/>
  <c r="C2588" i="4"/>
  <c r="D2587" i="4"/>
  <c r="M2587" i="4"/>
  <c r="L2587" i="4"/>
  <c r="J2587" i="4"/>
  <c r="K2587" i="4"/>
  <c r="I2587" i="4"/>
  <c r="H2587" i="4"/>
  <c r="G2587" i="4"/>
  <c r="F2587" i="4"/>
  <c r="E2587" i="4"/>
  <c r="A2587" i="4"/>
  <c r="B2587" i="4"/>
  <c r="C2587" i="4"/>
  <c r="D2586" i="4"/>
  <c r="M2586" i="4"/>
  <c r="L2586" i="4"/>
  <c r="J2586" i="4"/>
  <c r="K2586" i="4"/>
  <c r="I2586" i="4"/>
  <c r="H2586" i="4"/>
  <c r="G2586" i="4"/>
  <c r="F2586" i="4"/>
  <c r="E2586" i="4"/>
  <c r="A2586" i="4"/>
  <c r="B2586" i="4"/>
  <c r="C2586" i="4"/>
  <c r="D2585" i="4"/>
  <c r="M2585" i="4"/>
  <c r="L2585" i="4"/>
  <c r="J2585" i="4"/>
  <c r="K2585" i="4"/>
  <c r="I2585" i="4"/>
  <c r="H2585" i="4"/>
  <c r="G2585" i="4"/>
  <c r="F2585" i="4"/>
  <c r="E2585" i="4"/>
  <c r="A2585" i="4"/>
  <c r="B2585" i="4"/>
  <c r="C2585" i="4"/>
  <c r="D2584" i="4"/>
  <c r="M2584" i="4"/>
  <c r="L2584" i="4"/>
  <c r="J2584" i="4"/>
  <c r="K2584" i="4"/>
  <c r="I2584" i="4"/>
  <c r="H2584" i="4"/>
  <c r="G2584" i="4"/>
  <c r="F2584" i="4"/>
  <c r="E2584" i="4"/>
  <c r="A2584" i="4"/>
  <c r="B2584" i="4"/>
  <c r="C2584" i="4"/>
  <c r="D2583" i="4"/>
  <c r="M2583" i="4"/>
  <c r="L2583" i="4"/>
  <c r="J2583" i="4"/>
  <c r="K2583" i="4"/>
  <c r="I2583" i="4"/>
  <c r="H2583" i="4"/>
  <c r="G2583" i="4"/>
  <c r="F2583" i="4"/>
  <c r="E2583" i="4"/>
  <c r="A2583" i="4"/>
  <c r="B2583" i="4"/>
  <c r="C2583" i="4"/>
  <c r="D2582" i="4"/>
  <c r="M2582" i="4"/>
  <c r="L2582" i="4"/>
  <c r="J2582" i="4"/>
  <c r="K2582" i="4"/>
  <c r="I2582" i="4"/>
  <c r="H2582" i="4"/>
  <c r="G2582" i="4"/>
  <c r="F2582" i="4"/>
  <c r="E2582" i="4"/>
  <c r="A2582" i="4"/>
  <c r="B2582" i="4"/>
  <c r="C2582" i="4"/>
  <c r="D2581" i="4"/>
  <c r="M2581" i="4"/>
  <c r="L2581" i="4"/>
  <c r="J2581" i="4"/>
  <c r="K2581" i="4"/>
  <c r="I2581" i="4"/>
  <c r="H2581" i="4"/>
  <c r="G2581" i="4"/>
  <c r="F2581" i="4"/>
  <c r="E2581" i="4"/>
  <c r="A2581" i="4"/>
  <c r="B2581" i="4"/>
  <c r="C2581" i="4"/>
  <c r="D2580" i="4"/>
  <c r="M2580" i="4"/>
  <c r="L2580" i="4"/>
  <c r="J2580" i="4"/>
  <c r="K2580" i="4"/>
  <c r="I2580" i="4"/>
  <c r="H2580" i="4"/>
  <c r="G2580" i="4"/>
  <c r="F2580" i="4"/>
  <c r="E2580" i="4"/>
  <c r="A2580" i="4"/>
  <c r="B2580" i="4"/>
  <c r="C2580" i="4"/>
  <c r="D2579" i="4"/>
  <c r="M2579" i="4"/>
  <c r="L2579" i="4"/>
  <c r="J2579" i="4"/>
  <c r="K2579" i="4"/>
  <c r="I2579" i="4"/>
  <c r="H2579" i="4"/>
  <c r="G2579" i="4"/>
  <c r="F2579" i="4"/>
  <c r="E2579" i="4"/>
  <c r="A2579" i="4"/>
  <c r="B2579" i="4"/>
  <c r="C2579" i="4"/>
  <c r="D2578" i="4"/>
  <c r="M2578" i="4"/>
  <c r="L2578" i="4"/>
  <c r="J2578" i="4"/>
  <c r="K2578" i="4"/>
  <c r="I2578" i="4"/>
  <c r="H2578" i="4"/>
  <c r="G2578" i="4"/>
  <c r="F2578" i="4"/>
  <c r="E2578" i="4"/>
  <c r="A2578" i="4"/>
  <c r="B2578" i="4"/>
  <c r="C2578" i="4"/>
  <c r="D2577" i="4"/>
  <c r="M2577" i="4"/>
  <c r="L2577" i="4"/>
  <c r="J2577" i="4"/>
  <c r="K2577" i="4"/>
  <c r="I2577" i="4"/>
  <c r="H2577" i="4"/>
  <c r="G2577" i="4"/>
  <c r="F2577" i="4"/>
  <c r="E2577" i="4"/>
  <c r="A2577" i="4"/>
  <c r="B2577" i="4"/>
  <c r="C2577" i="4"/>
  <c r="D2576" i="4"/>
  <c r="M2576" i="4"/>
  <c r="L2576" i="4"/>
  <c r="J2576" i="4"/>
  <c r="K2576" i="4"/>
  <c r="I2576" i="4"/>
  <c r="H2576" i="4"/>
  <c r="G2576" i="4"/>
  <c r="F2576" i="4"/>
  <c r="E2576" i="4"/>
  <c r="A2576" i="4"/>
  <c r="B2576" i="4"/>
  <c r="C2576" i="4"/>
  <c r="D2575" i="4"/>
  <c r="M2575" i="4"/>
  <c r="L2575" i="4"/>
  <c r="J2575" i="4"/>
  <c r="K2575" i="4"/>
  <c r="I2575" i="4"/>
  <c r="H2575" i="4"/>
  <c r="G2575" i="4"/>
  <c r="F2575" i="4"/>
  <c r="E2575" i="4"/>
  <c r="A2575" i="4"/>
  <c r="B2575" i="4"/>
  <c r="C2575" i="4"/>
  <c r="D2574" i="4"/>
  <c r="M2574" i="4"/>
  <c r="L2574" i="4"/>
  <c r="J2574" i="4"/>
  <c r="K2574" i="4"/>
  <c r="I2574" i="4"/>
  <c r="H2574" i="4"/>
  <c r="G2574" i="4"/>
  <c r="F2574" i="4"/>
  <c r="E2574" i="4"/>
  <c r="A2574" i="4"/>
  <c r="B2574" i="4"/>
  <c r="C2574" i="4"/>
  <c r="D2573" i="4"/>
  <c r="M2573" i="4"/>
  <c r="L2573" i="4"/>
  <c r="J2573" i="4"/>
  <c r="K2573" i="4"/>
  <c r="I2573" i="4"/>
  <c r="H2573" i="4"/>
  <c r="G2573" i="4"/>
  <c r="F2573" i="4"/>
  <c r="E2573" i="4"/>
  <c r="A2573" i="4"/>
  <c r="B2573" i="4"/>
  <c r="C2573" i="4"/>
  <c r="D2572" i="4"/>
  <c r="M2572" i="4"/>
  <c r="L2572" i="4"/>
  <c r="J2572" i="4"/>
  <c r="K2572" i="4"/>
  <c r="I2572" i="4"/>
  <c r="H2572" i="4"/>
  <c r="G2572" i="4"/>
  <c r="F2572" i="4"/>
  <c r="E2572" i="4"/>
  <c r="A2572" i="4"/>
  <c r="B2572" i="4"/>
  <c r="C2572" i="4"/>
  <c r="D2571" i="4"/>
  <c r="M2571" i="4"/>
  <c r="L2571" i="4"/>
  <c r="J2571" i="4"/>
  <c r="K2571" i="4"/>
  <c r="I2571" i="4"/>
  <c r="H2571" i="4"/>
  <c r="G2571" i="4"/>
  <c r="F2571" i="4"/>
  <c r="E2571" i="4"/>
  <c r="A2571" i="4"/>
  <c r="B2571" i="4"/>
  <c r="C2571" i="4"/>
  <c r="D2570" i="4"/>
  <c r="M2570" i="4"/>
  <c r="L2570" i="4"/>
  <c r="J2570" i="4"/>
  <c r="K2570" i="4"/>
  <c r="I2570" i="4"/>
  <c r="H2570" i="4"/>
  <c r="G2570" i="4"/>
  <c r="F2570" i="4"/>
  <c r="E2570" i="4"/>
  <c r="A2570" i="4"/>
  <c r="B2570" i="4"/>
  <c r="C2570" i="4"/>
  <c r="D2569" i="4"/>
  <c r="M2569" i="4"/>
  <c r="L2569" i="4"/>
  <c r="J2569" i="4"/>
  <c r="K2569" i="4"/>
  <c r="I2569" i="4"/>
  <c r="H2569" i="4"/>
  <c r="G2569" i="4"/>
  <c r="F2569" i="4"/>
  <c r="E2569" i="4"/>
  <c r="A2569" i="4"/>
  <c r="B2569" i="4"/>
  <c r="C2569" i="4"/>
  <c r="D2568" i="4"/>
  <c r="M2568" i="4"/>
  <c r="L2568" i="4"/>
  <c r="J2568" i="4"/>
  <c r="K2568" i="4"/>
  <c r="I2568" i="4"/>
  <c r="H2568" i="4"/>
  <c r="G2568" i="4"/>
  <c r="F2568" i="4"/>
  <c r="E2568" i="4"/>
  <c r="A2568" i="4"/>
  <c r="B2568" i="4"/>
  <c r="C2568" i="4"/>
  <c r="D2567" i="4"/>
  <c r="M2567" i="4"/>
  <c r="L2567" i="4"/>
  <c r="J2567" i="4"/>
  <c r="K2567" i="4"/>
  <c r="I2567" i="4"/>
  <c r="H2567" i="4"/>
  <c r="G2567" i="4"/>
  <c r="F2567" i="4"/>
  <c r="E2567" i="4"/>
  <c r="A2567" i="4"/>
  <c r="B2567" i="4"/>
  <c r="C2567" i="4"/>
  <c r="D2566" i="4"/>
  <c r="M2566" i="4"/>
  <c r="L2566" i="4"/>
  <c r="J2566" i="4"/>
  <c r="K2566" i="4"/>
  <c r="I2566" i="4"/>
  <c r="H2566" i="4"/>
  <c r="G2566" i="4"/>
  <c r="F2566" i="4"/>
  <c r="E2566" i="4"/>
  <c r="A2566" i="4"/>
  <c r="B2566" i="4"/>
  <c r="C2566" i="4"/>
  <c r="D2565" i="4"/>
  <c r="M2565" i="4"/>
  <c r="L2565" i="4"/>
  <c r="J2565" i="4"/>
  <c r="K2565" i="4"/>
  <c r="I2565" i="4"/>
  <c r="H2565" i="4"/>
  <c r="G2565" i="4"/>
  <c r="F2565" i="4"/>
  <c r="E2565" i="4"/>
  <c r="A2565" i="4"/>
  <c r="B2565" i="4"/>
  <c r="C2565" i="4"/>
  <c r="D2564" i="4"/>
  <c r="M2564" i="4"/>
  <c r="L2564" i="4"/>
  <c r="J2564" i="4"/>
  <c r="K2564" i="4"/>
  <c r="I2564" i="4"/>
  <c r="H2564" i="4"/>
  <c r="G2564" i="4"/>
  <c r="F2564" i="4"/>
  <c r="E2564" i="4"/>
  <c r="A2564" i="4"/>
  <c r="B2564" i="4"/>
  <c r="C2564" i="4"/>
  <c r="D2563" i="4"/>
  <c r="M2563" i="4"/>
  <c r="L2563" i="4"/>
  <c r="J2563" i="4"/>
  <c r="K2563" i="4"/>
  <c r="I2563" i="4"/>
  <c r="H2563" i="4"/>
  <c r="G2563" i="4"/>
  <c r="F2563" i="4"/>
  <c r="E2563" i="4"/>
  <c r="A2563" i="4"/>
  <c r="B2563" i="4"/>
  <c r="C2563" i="4"/>
  <c r="D2562" i="4"/>
  <c r="M2562" i="4"/>
  <c r="L2562" i="4"/>
  <c r="J2562" i="4"/>
  <c r="K2562" i="4"/>
  <c r="I2562" i="4"/>
  <c r="H2562" i="4"/>
  <c r="G2562" i="4"/>
  <c r="F2562" i="4"/>
  <c r="E2562" i="4"/>
  <c r="A2562" i="4"/>
  <c r="B2562" i="4"/>
  <c r="C2562" i="4"/>
  <c r="D2561" i="4"/>
  <c r="M2561" i="4"/>
  <c r="L2561" i="4"/>
  <c r="J2561" i="4"/>
  <c r="K2561" i="4"/>
  <c r="I2561" i="4"/>
  <c r="H2561" i="4"/>
  <c r="G2561" i="4"/>
  <c r="F2561" i="4"/>
  <c r="E2561" i="4"/>
  <c r="A2561" i="4"/>
  <c r="B2561" i="4"/>
  <c r="C2561" i="4"/>
  <c r="D2560" i="4"/>
  <c r="M2560" i="4"/>
  <c r="L2560" i="4"/>
  <c r="J2560" i="4"/>
  <c r="K2560" i="4"/>
  <c r="I2560" i="4"/>
  <c r="H2560" i="4"/>
  <c r="G2560" i="4"/>
  <c r="F2560" i="4"/>
  <c r="E2560" i="4"/>
  <c r="A2560" i="4"/>
  <c r="B2560" i="4"/>
  <c r="C2560" i="4"/>
  <c r="D2559" i="4"/>
  <c r="M2559" i="4"/>
  <c r="L2559" i="4"/>
  <c r="J2559" i="4"/>
  <c r="K2559" i="4"/>
  <c r="I2559" i="4"/>
  <c r="H2559" i="4"/>
  <c r="G2559" i="4"/>
  <c r="F2559" i="4"/>
  <c r="E2559" i="4"/>
  <c r="A2559" i="4"/>
  <c r="B2559" i="4"/>
  <c r="C2559" i="4"/>
  <c r="D2558" i="4"/>
  <c r="M2558" i="4"/>
  <c r="L2558" i="4"/>
  <c r="J2558" i="4"/>
  <c r="K2558" i="4"/>
  <c r="I2558" i="4"/>
  <c r="H2558" i="4"/>
  <c r="G2558" i="4"/>
  <c r="F2558" i="4"/>
  <c r="E2558" i="4"/>
  <c r="A2558" i="4"/>
  <c r="B2558" i="4"/>
  <c r="C2558" i="4"/>
  <c r="D2557" i="4"/>
  <c r="M2557" i="4"/>
  <c r="L2557" i="4"/>
  <c r="J2557" i="4"/>
  <c r="K2557" i="4"/>
  <c r="I2557" i="4"/>
  <c r="H2557" i="4"/>
  <c r="G2557" i="4"/>
  <c r="F2557" i="4"/>
  <c r="E2557" i="4"/>
  <c r="A2557" i="4"/>
  <c r="B2557" i="4"/>
  <c r="C2557" i="4"/>
  <c r="D2556" i="4"/>
  <c r="M2556" i="4"/>
  <c r="L2556" i="4"/>
  <c r="J2556" i="4"/>
  <c r="K2556" i="4"/>
  <c r="I2556" i="4"/>
  <c r="H2556" i="4"/>
  <c r="G2556" i="4"/>
  <c r="F2556" i="4"/>
  <c r="E2556" i="4"/>
  <c r="A2556" i="4"/>
  <c r="B2556" i="4"/>
  <c r="C2556" i="4"/>
  <c r="D2555" i="4"/>
  <c r="M2555" i="4"/>
  <c r="L2555" i="4"/>
  <c r="J2555" i="4"/>
  <c r="K2555" i="4"/>
  <c r="I2555" i="4"/>
  <c r="H2555" i="4"/>
  <c r="G2555" i="4"/>
  <c r="F2555" i="4"/>
  <c r="E2555" i="4"/>
  <c r="A2555" i="4"/>
  <c r="B2555" i="4"/>
  <c r="C2555" i="4"/>
  <c r="D2554" i="4"/>
  <c r="M2554" i="4"/>
  <c r="L2554" i="4"/>
  <c r="J2554" i="4"/>
  <c r="K2554" i="4"/>
  <c r="I2554" i="4"/>
  <c r="H2554" i="4"/>
  <c r="G2554" i="4"/>
  <c r="F2554" i="4"/>
  <c r="E2554" i="4"/>
  <c r="A2554" i="4"/>
  <c r="B2554" i="4"/>
  <c r="C2554" i="4"/>
  <c r="D2553" i="4"/>
  <c r="M2553" i="4"/>
  <c r="L2553" i="4"/>
  <c r="J2553" i="4"/>
  <c r="K2553" i="4"/>
  <c r="I2553" i="4"/>
  <c r="H2553" i="4"/>
  <c r="G2553" i="4"/>
  <c r="F2553" i="4"/>
  <c r="E2553" i="4"/>
  <c r="A2553" i="4"/>
  <c r="B2553" i="4"/>
  <c r="C2553" i="4"/>
  <c r="D2552" i="4"/>
  <c r="M2552" i="4"/>
  <c r="L2552" i="4"/>
  <c r="J2552" i="4"/>
  <c r="K2552" i="4"/>
  <c r="I2552" i="4"/>
  <c r="H2552" i="4"/>
  <c r="G2552" i="4"/>
  <c r="F2552" i="4"/>
  <c r="E2552" i="4"/>
  <c r="A2552" i="4"/>
  <c r="B2552" i="4"/>
  <c r="C2552" i="4"/>
  <c r="D2551" i="4"/>
  <c r="M2551" i="4"/>
  <c r="L2551" i="4"/>
  <c r="J2551" i="4"/>
  <c r="K2551" i="4"/>
  <c r="I2551" i="4"/>
  <c r="H2551" i="4"/>
  <c r="G2551" i="4"/>
  <c r="F2551" i="4"/>
  <c r="E2551" i="4"/>
  <c r="A2551" i="4"/>
  <c r="B2551" i="4"/>
  <c r="C2551" i="4"/>
  <c r="D2550" i="4"/>
  <c r="M2550" i="4"/>
  <c r="L2550" i="4"/>
  <c r="J2550" i="4"/>
  <c r="K2550" i="4"/>
  <c r="I2550" i="4"/>
  <c r="H2550" i="4"/>
  <c r="G2550" i="4"/>
  <c r="F2550" i="4"/>
  <c r="E2550" i="4"/>
  <c r="A2550" i="4"/>
  <c r="B2550" i="4"/>
  <c r="C2550" i="4"/>
  <c r="D2549" i="4"/>
  <c r="M2549" i="4"/>
  <c r="L2549" i="4"/>
  <c r="J2549" i="4"/>
  <c r="K2549" i="4"/>
  <c r="I2549" i="4"/>
  <c r="H2549" i="4"/>
  <c r="G2549" i="4"/>
  <c r="F2549" i="4"/>
  <c r="E2549" i="4"/>
  <c r="A2549" i="4"/>
  <c r="B2549" i="4"/>
  <c r="C2549" i="4"/>
  <c r="D2548" i="4"/>
  <c r="M2548" i="4"/>
  <c r="L2548" i="4"/>
  <c r="J2548" i="4"/>
  <c r="K2548" i="4"/>
  <c r="I2548" i="4"/>
  <c r="H2548" i="4"/>
  <c r="G2548" i="4"/>
  <c r="F2548" i="4"/>
  <c r="E2548" i="4"/>
  <c r="A2548" i="4"/>
  <c r="B2548" i="4"/>
  <c r="C2548" i="4"/>
  <c r="D2547" i="4"/>
  <c r="M2547" i="4"/>
  <c r="L2547" i="4"/>
  <c r="J2547" i="4"/>
  <c r="K2547" i="4"/>
  <c r="I2547" i="4"/>
  <c r="H2547" i="4"/>
  <c r="G2547" i="4"/>
  <c r="F2547" i="4"/>
  <c r="E2547" i="4"/>
  <c r="A2547" i="4"/>
  <c r="B2547" i="4"/>
  <c r="C2547" i="4"/>
  <c r="D2546" i="4"/>
  <c r="M2546" i="4"/>
  <c r="L2546" i="4"/>
  <c r="J2546" i="4"/>
  <c r="K2546" i="4"/>
  <c r="I2546" i="4"/>
  <c r="H2546" i="4"/>
  <c r="G2546" i="4"/>
  <c r="F2546" i="4"/>
  <c r="E2546" i="4"/>
  <c r="A2546" i="4"/>
  <c r="B2546" i="4"/>
  <c r="C2546" i="4"/>
  <c r="D2545" i="4"/>
  <c r="M2545" i="4"/>
  <c r="L2545" i="4"/>
  <c r="J2545" i="4"/>
  <c r="K2545" i="4"/>
  <c r="I2545" i="4"/>
  <c r="H2545" i="4"/>
  <c r="G2545" i="4"/>
  <c r="F2545" i="4"/>
  <c r="E2545" i="4"/>
  <c r="A2545" i="4"/>
  <c r="B2545" i="4"/>
  <c r="C2545" i="4"/>
  <c r="D2544" i="4"/>
  <c r="M2544" i="4"/>
  <c r="L2544" i="4"/>
  <c r="J2544" i="4"/>
  <c r="K2544" i="4"/>
  <c r="I2544" i="4"/>
  <c r="H2544" i="4"/>
  <c r="G2544" i="4"/>
  <c r="F2544" i="4"/>
  <c r="E2544" i="4"/>
  <c r="A2544" i="4"/>
  <c r="B2544" i="4"/>
  <c r="C2544" i="4"/>
  <c r="D2543" i="4"/>
  <c r="M2543" i="4"/>
  <c r="L2543" i="4"/>
  <c r="J2543" i="4"/>
  <c r="K2543" i="4"/>
  <c r="I2543" i="4"/>
  <c r="H2543" i="4"/>
  <c r="G2543" i="4"/>
  <c r="F2543" i="4"/>
  <c r="E2543" i="4"/>
  <c r="A2543" i="4"/>
  <c r="B2543" i="4"/>
  <c r="C2543" i="4"/>
  <c r="D2542" i="4"/>
  <c r="M2542" i="4"/>
  <c r="L2542" i="4"/>
  <c r="J2542" i="4"/>
  <c r="K2542" i="4"/>
  <c r="I2542" i="4"/>
  <c r="H2542" i="4"/>
  <c r="G2542" i="4"/>
  <c r="F2542" i="4"/>
  <c r="E2542" i="4"/>
  <c r="A2542" i="4"/>
  <c r="B2542" i="4"/>
  <c r="C2542" i="4"/>
  <c r="D2541" i="4"/>
  <c r="M2541" i="4"/>
  <c r="L2541" i="4"/>
  <c r="J2541" i="4"/>
  <c r="K2541" i="4"/>
  <c r="I2541" i="4"/>
  <c r="H2541" i="4"/>
  <c r="G2541" i="4"/>
  <c r="F2541" i="4"/>
  <c r="E2541" i="4"/>
  <c r="A2541" i="4"/>
  <c r="B2541" i="4"/>
  <c r="C2541" i="4"/>
  <c r="D2540" i="4"/>
  <c r="M2540" i="4"/>
  <c r="L2540" i="4"/>
  <c r="J2540" i="4"/>
  <c r="K2540" i="4"/>
  <c r="I2540" i="4"/>
  <c r="H2540" i="4"/>
  <c r="G2540" i="4"/>
  <c r="F2540" i="4"/>
  <c r="E2540" i="4"/>
  <c r="A2540" i="4"/>
  <c r="B2540" i="4"/>
  <c r="C2540" i="4"/>
  <c r="D2539" i="4"/>
  <c r="M2539" i="4"/>
  <c r="L2539" i="4"/>
  <c r="J2539" i="4"/>
  <c r="K2539" i="4"/>
  <c r="I2539" i="4"/>
  <c r="H2539" i="4"/>
  <c r="G2539" i="4"/>
  <c r="F2539" i="4"/>
  <c r="E2539" i="4"/>
  <c r="A2539" i="4"/>
  <c r="B2539" i="4"/>
  <c r="C2539" i="4"/>
  <c r="D2538" i="4"/>
  <c r="M2538" i="4"/>
  <c r="L2538" i="4"/>
  <c r="J2538" i="4"/>
  <c r="K2538" i="4"/>
  <c r="I2538" i="4"/>
  <c r="H2538" i="4"/>
  <c r="G2538" i="4"/>
  <c r="F2538" i="4"/>
  <c r="E2538" i="4"/>
  <c r="A2538" i="4"/>
  <c r="B2538" i="4"/>
  <c r="C2538" i="4"/>
  <c r="D2537" i="4"/>
  <c r="M2537" i="4"/>
  <c r="L2537" i="4"/>
  <c r="J2537" i="4"/>
  <c r="K2537" i="4"/>
  <c r="I2537" i="4"/>
  <c r="H2537" i="4"/>
  <c r="G2537" i="4"/>
  <c r="F2537" i="4"/>
  <c r="E2537" i="4"/>
  <c r="A2537" i="4"/>
  <c r="B2537" i="4"/>
  <c r="C2537" i="4"/>
  <c r="D2536" i="4"/>
  <c r="M2536" i="4"/>
  <c r="L2536" i="4"/>
  <c r="J2536" i="4"/>
  <c r="K2536" i="4"/>
  <c r="I2536" i="4"/>
  <c r="H2536" i="4"/>
  <c r="G2536" i="4"/>
  <c r="F2536" i="4"/>
  <c r="E2536" i="4"/>
  <c r="A2536" i="4"/>
  <c r="B2536" i="4"/>
  <c r="C2536" i="4"/>
  <c r="D2535" i="4"/>
  <c r="M2535" i="4"/>
  <c r="L2535" i="4"/>
  <c r="J2535" i="4"/>
  <c r="K2535" i="4"/>
  <c r="I2535" i="4"/>
  <c r="H2535" i="4"/>
  <c r="G2535" i="4"/>
  <c r="F2535" i="4"/>
  <c r="E2535" i="4"/>
  <c r="A2535" i="4"/>
  <c r="B2535" i="4"/>
  <c r="C2535" i="4"/>
  <c r="D2534" i="4"/>
  <c r="M2534" i="4"/>
  <c r="L2534" i="4"/>
  <c r="J2534" i="4"/>
  <c r="K2534" i="4"/>
  <c r="I2534" i="4"/>
  <c r="H2534" i="4"/>
  <c r="G2534" i="4"/>
  <c r="F2534" i="4"/>
  <c r="E2534" i="4"/>
  <c r="A2534" i="4"/>
  <c r="B2534" i="4"/>
  <c r="C2534" i="4"/>
  <c r="D2533" i="4"/>
  <c r="M2533" i="4"/>
  <c r="L2533" i="4"/>
  <c r="J2533" i="4"/>
  <c r="K2533" i="4"/>
  <c r="I2533" i="4"/>
  <c r="H2533" i="4"/>
  <c r="G2533" i="4"/>
  <c r="F2533" i="4"/>
  <c r="E2533" i="4"/>
  <c r="A2533" i="4"/>
  <c r="B2533" i="4"/>
  <c r="C2533" i="4"/>
  <c r="D2532" i="4"/>
  <c r="M2532" i="4"/>
  <c r="L2532" i="4"/>
  <c r="J2532" i="4"/>
  <c r="K2532" i="4"/>
  <c r="I2532" i="4"/>
  <c r="H2532" i="4"/>
  <c r="G2532" i="4"/>
  <c r="F2532" i="4"/>
  <c r="E2532" i="4"/>
  <c r="A2532" i="4"/>
  <c r="B2532" i="4"/>
  <c r="C2532" i="4"/>
  <c r="D2531" i="4"/>
  <c r="M2531" i="4"/>
  <c r="L2531" i="4"/>
  <c r="J2531" i="4"/>
  <c r="K2531" i="4"/>
  <c r="I2531" i="4"/>
  <c r="H2531" i="4"/>
  <c r="G2531" i="4"/>
  <c r="F2531" i="4"/>
  <c r="E2531" i="4"/>
  <c r="A2531" i="4"/>
  <c r="B2531" i="4"/>
  <c r="C2531" i="4"/>
  <c r="D2530" i="4"/>
  <c r="M2530" i="4"/>
  <c r="L2530" i="4"/>
  <c r="J2530" i="4"/>
  <c r="K2530" i="4"/>
  <c r="I2530" i="4"/>
  <c r="H2530" i="4"/>
  <c r="G2530" i="4"/>
  <c r="F2530" i="4"/>
  <c r="E2530" i="4"/>
  <c r="A2530" i="4"/>
  <c r="B2530" i="4"/>
  <c r="C2530" i="4"/>
  <c r="D2529" i="4"/>
  <c r="M2529" i="4"/>
  <c r="L2529" i="4"/>
  <c r="J2529" i="4"/>
  <c r="K2529" i="4"/>
  <c r="I2529" i="4"/>
  <c r="H2529" i="4"/>
  <c r="G2529" i="4"/>
  <c r="F2529" i="4"/>
  <c r="E2529" i="4"/>
  <c r="A2529" i="4"/>
  <c r="B2529" i="4"/>
  <c r="C2529" i="4"/>
  <c r="D2528" i="4"/>
  <c r="M2528" i="4"/>
  <c r="L2528" i="4"/>
  <c r="J2528" i="4"/>
  <c r="K2528" i="4"/>
  <c r="I2528" i="4"/>
  <c r="H2528" i="4"/>
  <c r="G2528" i="4"/>
  <c r="F2528" i="4"/>
  <c r="E2528" i="4"/>
  <c r="A2528" i="4"/>
  <c r="B2528" i="4"/>
  <c r="C2528" i="4"/>
  <c r="D2527" i="4"/>
  <c r="M2527" i="4"/>
  <c r="L2527" i="4"/>
  <c r="J2527" i="4"/>
  <c r="K2527" i="4"/>
  <c r="I2527" i="4"/>
  <c r="H2527" i="4"/>
  <c r="G2527" i="4"/>
  <c r="F2527" i="4"/>
  <c r="E2527" i="4"/>
  <c r="A2527" i="4"/>
  <c r="B2527" i="4"/>
  <c r="C2527" i="4"/>
  <c r="D2526" i="4"/>
  <c r="M2526" i="4"/>
  <c r="L2526" i="4"/>
  <c r="J2526" i="4"/>
  <c r="K2526" i="4"/>
  <c r="I2526" i="4"/>
  <c r="H2526" i="4"/>
  <c r="G2526" i="4"/>
  <c r="F2526" i="4"/>
  <c r="E2526" i="4"/>
  <c r="A2526" i="4"/>
  <c r="B2526" i="4"/>
  <c r="C2526" i="4"/>
  <c r="D2525" i="4"/>
  <c r="M2525" i="4"/>
  <c r="L2525" i="4"/>
  <c r="J2525" i="4"/>
  <c r="K2525" i="4"/>
  <c r="I2525" i="4"/>
  <c r="H2525" i="4"/>
  <c r="G2525" i="4"/>
  <c r="F2525" i="4"/>
  <c r="E2525" i="4"/>
  <c r="A2525" i="4"/>
  <c r="B2525" i="4"/>
  <c r="C2525" i="4"/>
  <c r="D2524" i="4"/>
  <c r="M2524" i="4"/>
  <c r="L2524" i="4"/>
  <c r="J2524" i="4"/>
  <c r="K2524" i="4"/>
  <c r="I2524" i="4"/>
  <c r="H2524" i="4"/>
  <c r="G2524" i="4"/>
  <c r="F2524" i="4"/>
  <c r="E2524" i="4"/>
  <c r="A2524" i="4"/>
  <c r="B2524" i="4"/>
  <c r="C2524" i="4"/>
  <c r="D2523" i="4"/>
  <c r="M2523" i="4"/>
  <c r="L2523" i="4"/>
  <c r="J2523" i="4"/>
  <c r="K2523" i="4"/>
  <c r="I2523" i="4"/>
  <c r="H2523" i="4"/>
  <c r="G2523" i="4"/>
  <c r="F2523" i="4"/>
  <c r="E2523" i="4"/>
  <c r="A2523" i="4"/>
  <c r="B2523" i="4"/>
  <c r="C2523" i="4"/>
  <c r="D2522" i="4"/>
  <c r="M2522" i="4"/>
  <c r="L2522" i="4"/>
  <c r="J2522" i="4"/>
  <c r="K2522" i="4"/>
  <c r="I2522" i="4"/>
  <c r="H2522" i="4"/>
  <c r="G2522" i="4"/>
  <c r="F2522" i="4"/>
  <c r="E2522" i="4"/>
  <c r="A2522" i="4"/>
  <c r="B2522" i="4"/>
  <c r="C2522" i="4"/>
  <c r="D2521" i="4"/>
  <c r="M2521" i="4"/>
  <c r="L2521" i="4"/>
  <c r="J2521" i="4"/>
  <c r="K2521" i="4"/>
  <c r="I2521" i="4"/>
  <c r="H2521" i="4"/>
  <c r="G2521" i="4"/>
  <c r="F2521" i="4"/>
  <c r="E2521" i="4"/>
  <c r="A2521" i="4"/>
  <c r="B2521" i="4"/>
  <c r="C2521" i="4"/>
  <c r="D2520" i="4"/>
  <c r="M2520" i="4"/>
  <c r="L2520" i="4"/>
  <c r="J2520" i="4"/>
  <c r="K2520" i="4"/>
  <c r="I2520" i="4"/>
  <c r="H2520" i="4"/>
  <c r="G2520" i="4"/>
  <c r="F2520" i="4"/>
  <c r="E2520" i="4"/>
  <c r="A2520" i="4"/>
  <c r="B2520" i="4"/>
  <c r="C2520" i="4"/>
  <c r="D2519" i="4"/>
  <c r="M2519" i="4"/>
  <c r="L2519" i="4"/>
  <c r="J2519" i="4"/>
  <c r="K2519" i="4"/>
  <c r="I2519" i="4"/>
  <c r="H2519" i="4"/>
  <c r="G2519" i="4"/>
  <c r="F2519" i="4"/>
  <c r="E2519" i="4"/>
  <c r="A2519" i="4"/>
  <c r="B2519" i="4"/>
  <c r="C2519" i="4"/>
  <c r="D2518" i="4"/>
  <c r="M2518" i="4"/>
  <c r="L2518" i="4"/>
  <c r="J2518" i="4"/>
  <c r="K2518" i="4"/>
  <c r="I2518" i="4"/>
  <c r="H2518" i="4"/>
  <c r="G2518" i="4"/>
  <c r="F2518" i="4"/>
  <c r="E2518" i="4"/>
  <c r="A2518" i="4"/>
  <c r="B2518" i="4"/>
  <c r="C2518" i="4"/>
  <c r="D2517" i="4"/>
  <c r="M2517" i="4"/>
  <c r="L2517" i="4"/>
  <c r="J2517" i="4"/>
  <c r="K2517" i="4"/>
  <c r="I2517" i="4"/>
  <c r="H2517" i="4"/>
  <c r="G2517" i="4"/>
  <c r="F2517" i="4"/>
  <c r="E2517" i="4"/>
  <c r="A2517" i="4"/>
  <c r="B2517" i="4"/>
  <c r="C2517" i="4"/>
  <c r="D2516" i="4"/>
  <c r="M2516" i="4"/>
  <c r="L2516" i="4"/>
  <c r="J2516" i="4"/>
  <c r="K2516" i="4"/>
  <c r="I2516" i="4"/>
  <c r="H2516" i="4"/>
  <c r="G2516" i="4"/>
  <c r="F2516" i="4"/>
  <c r="E2516" i="4"/>
  <c r="A2516" i="4"/>
  <c r="B2516" i="4"/>
  <c r="C2516" i="4"/>
  <c r="D2515" i="4"/>
  <c r="M2515" i="4"/>
  <c r="L2515" i="4"/>
  <c r="J2515" i="4"/>
  <c r="K2515" i="4"/>
  <c r="I2515" i="4"/>
  <c r="H2515" i="4"/>
  <c r="G2515" i="4"/>
  <c r="F2515" i="4"/>
  <c r="E2515" i="4"/>
  <c r="A2515" i="4"/>
  <c r="B2515" i="4"/>
  <c r="C2515" i="4"/>
  <c r="D2514" i="4"/>
  <c r="M2514" i="4"/>
  <c r="L2514" i="4"/>
  <c r="J2514" i="4"/>
  <c r="K2514" i="4"/>
  <c r="I2514" i="4"/>
  <c r="H2514" i="4"/>
  <c r="G2514" i="4"/>
  <c r="F2514" i="4"/>
  <c r="E2514" i="4"/>
  <c r="A2514" i="4"/>
  <c r="B2514" i="4"/>
  <c r="C2514" i="4"/>
  <c r="D2513" i="4"/>
  <c r="M2513" i="4"/>
  <c r="L2513" i="4"/>
  <c r="J2513" i="4"/>
  <c r="K2513" i="4"/>
  <c r="I2513" i="4"/>
  <c r="H2513" i="4"/>
  <c r="G2513" i="4"/>
  <c r="F2513" i="4"/>
  <c r="E2513" i="4"/>
  <c r="A2513" i="4"/>
  <c r="B2513" i="4"/>
  <c r="C2513" i="4"/>
  <c r="D2512" i="4"/>
  <c r="M2512" i="4"/>
  <c r="L2512" i="4"/>
  <c r="J2512" i="4"/>
  <c r="K2512" i="4"/>
  <c r="I2512" i="4"/>
  <c r="H2512" i="4"/>
  <c r="G2512" i="4"/>
  <c r="F2512" i="4"/>
  <c r="E2512" i="4"/>
  <c r="A2512" i="4"/>
  <c r="B2512" i="4"/>
  <c r="C2512" i="4"/>
  <c r="D2511" i="4"/>
  <c r="M2511" i="4"/>
  <c r="L2511" i="4"/>
  <c r="J2511" i="4"/>
  <c r="K2511" i="4"/>
  <c r="I2511" i="4"/>
  <c r="H2511" i="4"/>
  <c r="G2511" i="4"/>
  <c r="F2511" i="4"/>
  <c r="E2511" i="4"/>
  <c r="A2511" i="4"/>
  <c r="B2511" i="4"/>
  <c r="C2511" i="4"/>
  <c r="D2510" i="4"/>
  <c r="M2510" i="4"/>
  <c r="L2510" i="4"/>
  <c r="J2510" i="4"/>
  <c r="K2510" i="4"/>
  <c r="I2510" i="4"/>
  <c r="H2510" i="4"/>
  <c r="G2510" i="4"/>
  <c r="F2510" i="4"/>
  <c r="E2510" i="4"/>
  <c r="A2510" i="4"/>
  <c r="B2510" i="4"/>
  <c r="C2510" i="4"/>
  <c r="D2509" i="4"/>
  <c r="M2509" i="4"/>
  <c r="L2509" i="4"/>
  <c r="J2509" i="4"/>
  <c r="K2509" i="4"/>
  <c r="I2509" i="4"/>
  <c r="H2509" i="4"/>
  <c r="G2509" i="4"/>
  <c r="F2509" i="4"/>
  <c r="E2509" i="4"/>
  <c r="A2509" i="4"/>
  <c r="B2509" i="4"/>
  <c r="C2509" i="4"/>
  <c r="D2508" i="4"/>
  <c r="M2508" i="4"/>
  <c r="L2508" i="4"/>
  <c r="J2508" i="4"/>
  <c r="K2508" i="4"/>
  <c r="I2508" i="4"/>
  <c r="H2508" i="4"/>
  <c r="G2508" i="4"/>
  <c r="F2508" i="4"/>
  <c r="E2508" i="4"/>
  <c r="A2508" i="4"/>
  <c r="B2508" i="4"/>
  <c r="C2508" i="4"/>
  <c r="D2507" i="4"/>
  <c r="M2507" i="4"/>
  <c r="L2507" i="4"/>
  <c r="J2507" i="4"/>
  <c r="K2507" i="4"/>
  <c r="I2507" i="4"/>
  <c r="H2507" i="4"/>
  <c r="G2507" i="4"/>
  <c r="F2507" i="4"/>
  <c r="E2507" i="4"/>
  <c r="A2507" i="4"/>
  <c r="B2507" i="4"/>
  <c r="C2507" i="4"/>
  <c r="D2506" i="4"/>
  <c r="M2506" i="4"/>
  <c r="L2506" i="4"/>
  <c r="J2506" i="4"/>
  <c r="K2506" i="4"/>
  <c r="I2506" i="4"/>
  <c r="H2506" i="4"/>
  <c r="G2506" i="4"/>
  <c r="F2506" i="4"/>
  <c r="E2506" i="4"/>
  <c r="A2506" i="4"/>
  <c r="B2506" i="4"/>
  <c r="C2506" i="4"/>
  <c r="D2505" i="4"/>
  <c r="M2505" i="4"/>
  <c r="L2505" i="4"/>
  <c r="J2505" i="4"/>
  <c r="K2505" i="4"/>
  <c r="I2505" i="4"/>
  <c r="H2505" i="4"/>
  <c r="G2505" i="4"/>
  <c r="F2505" i="4"/>
  <c r="E2505" i="4"/>
  <c r="A2505" i="4"/>
  <c r="B2505" i="4"/>
  <c r="C2505" i="4"/>
  <c r="D2504" i="4"/>
  <c r="M2504" i="4"/>
  <c r="L2504" i="4"/>
  <c r="J2504" i="4"/>
  <c r="K2504" i="4"/>
  <c r="I2504" i="4"/>
  <c r="H2504" i="4"/>
  <c r="G2504" i="4"/>
  <c r="F2504" i="4"/>
  <c r="E2504" i="4"/>
  <c r="A2504" i="4"/>
  <c r="B2504" i="4"/>
  <c r="C2504" i="4"/>
  <c r="D2503" i="4"/>
  <c r="M2503" i="4"/>
  <c r="L2503" i="4"/>
  <c r="J2503" i="4"/>
  <c r="K2503" i="4"/>
  <c r="I2503" i="4"/>
  <c r="H2503" i="4"/>
  <c r="G2503" i="4"/>
  <c r="F2503" i="4"/>
  <c r="E2503" i="4"/>
  <c r="A2503" i="4"/>
  <c r="B2503" i="4"/>
  <c r="C2503" i="4"/>
  <c r="D2502" i="4"/>
  <c r="M2502" i="4"/>
  <c r="L2502" i="4"/>
  <c r="J2502" i="4"/>
  <c r="K2502" i="4"/>
  <c r="I2502" i="4"/>
  <c r="H2502" i="4"/>
  <c r="G2502" i="4"/>
  <c r="F2502" i="4"/>
  <c r="E2502" i="4"/>
  <c r="A2502" i="4"/>
  <c r="B2502" i="4"/>
  <c r="C2502" i="4"/>
  <c r="D2501" i="4"/>
  <c r="M2501" i="4"/>
  <c r="L2501" i="4"/>
  <c r="J2501" i="4"/>
  <c r="K2501" i="4"/>
  <c r="I2501" i="4"/>
  <c r="H2501" i="4"/>
  <c r="G2501" i="4"/>
  <c r="F2501" i="4"/>
  <c r="E2501" i="4"/>
  <c r="A2501" i="4"/>
  <c r="B2501" i="4"/>
  <c r="C2501" i="4"/>
  <c r="D2500" i="4"/>
  <c r="M2500" i="4"/>
  <c r="L2500" i="4"/>
  <c r="J2500" i="4"/>
  <c r="K2500" i="4"/>
  <c r="I2500" i="4"/>
  <c r="H2500" i="4"/>
  <c r="G2500" i="4"/>
  <c r="F2500" i="4"/>
  <c r="E2500" i="4"/>
  <c r="A2500" i="4"/>
  <c r="B2500" i="4"/>
  <c r="C2500" i="4"/>
  <c r="D2499" i="4"/>
  <c r="M2499" i="4"/>
  <c r="L2499" i="4"/>
  <c r="J2499" i="4"/>
  <c r="K2499" i="4"/>
  <c r="I2499" i="4"/>
  <c r="H2499" i="4"/>
  <c r="G2499" i="4"/>
  <c r="F2499" i="4"/>
  <c r="E2499" i="4"/>
  <c r="A2499" i="4"/>
  <c r="B2499" i="4"/>
  <c r="C2499" i="4"/>
  <c r="D2498" i="4"/>
  <c r="M2498" i="4"/>
  <c r="L2498" i="4"/>
  <c r="J2498" i="4"/>
  <c r="K2498" i="4"/>
  <c r="I2498" i="4"/>
  <c r="H2498" i="4"/>
  <c r="G2498" i="4"/>
  <c r="F2498" i="4"/>
  <c r="E2498" i="4"/>
  <c r="A2498" i="4"/>
  <c r="B2498" i="4"/>
  <c r="C2498" i="4"/>
  <c r="D2497" i="4"/>
  <c r="M2497" i="4"/>
  <c r="L2497" i="4"/>
  <c r="J2497" i="4"/>
  <c r="K2497" i="4"/>
  <c r="I2497" i="4"/>
  <c r="H2497" i="4"/>
  <c r="G2497" i="4"/>
  <c r="F2497" i="4"/>
  <c r="E2497" i="4"/>
  <c r="A2497" i="4"/>
  <c r="B2497" i="4"/>
  <c r="C2497" i="4"/>
  <c r="D2496" i="4"/>
  <c r="M2496" i="4"/>
  <c r="L2496" i="4"/>
  <c r="J2496" i="4"/>
  <c r="K2496" i="4"/>
  <c r="I2496" i="4"/>
  <c r="H2496" i="4"/>
  <c r="G2496" i="4"/>
  <c r="F2496" i="4"/>
  <c r="E2496" i="4"/>
  <c r="A2496" i="4"/>
  <c r="B2496" i="4"/>
  <c r="C2496" i="4"/>
  <c r="D2495" i="4"/>
  <c r="M2495" i="4"/>
  <c r="L2495" i="4"/>
  <c r="J2495" i="4"/>
  <c r="K2495" i="4"/>
  <c r="I2495" i="4"/>
  <c r="H2495" i="4"/>
  <c r="G2495" i="4"/>
  <c r="F2495" i="4"/>
  <c r="E2495" i="4"/>
  <c r="A2495" i="4"/>
  <c r="B2495" i="4"/>
  <c r="C2495" i="4"/>
  <c r="D2494" i="4"/>
  <c r="M2494" i="4"/>
  <c r="L2494" i="4"/>
  <c r="J2494" i="4"/>
  <c r="K2494" i="4"/>
  <c r="I2494" i="4"/>
  <c r="H2494" i="4"/>
  <c r="G2494" i="4"/>
  <c r="F2494" i="4"/>
  <c r="E2494" i="4"/>
  <c r="A2494" i="4"/>
  <c r="B2494" i="4"/>
  <c r="C2494" i="4"/>
  <c r="D2493" i="4"/>
  <c r="M2493" i="4"/>
  <c r="L2493" i="4"/>
  <c r="J2493" i="4"/>
  <c r="K2493" i="4"/>
  <c r="I2493" i="4"/>
  <c r="H2493" i="4"/>
  <c r="G2493" i="4"/>
  <c r="F2493" i="4"/>
  <c r="E2493" i="4"/>
  <c r="A2493" i="4"/>
  <c r="B2493" i="4"/>
  <c r="C2493" i="4"/>
  <c r="D2492" i="4"/>
  <c r="M2492" i="4"/>
  <c r="L2492" i="4"/>
  <c r="J2492" i="4"/>
  <c r="K2492" i="4"/>
  <c r="I2492" i="4"/>
  <c r="H2492" i="4"/>
  <c r="G2492" i="4"/>
  <c r="F2492" i="4"/>
  <c r="E2492" i="4"/>
  <c r="A2492" i="4"/>
  <c r="B2492" i="4"/>
  <c r="C2492" i="4"/>
  <c r="D2491" i="4"/>
  <c r="M2491" i="4"/>
  <c r="L2491" i="4"/>
  <c r="J2491" i="4"/>
  <c r="K2491" i="4"/>
  <c r="I2491" i="4"/>
  <c r="H2491" i="4"/>
  <c r="G2491" i="4"/>
  <c r="F2491" i="4"/>
  <c r="E2491" i="4"/>
  <c r="A2491" i="4"/>
  <c r="B2491" i="4"/>
  <c r="C2491" i="4"/>
  <c r="D2490" i="4"/>
  <c r="M2490" i="4"/>
  <c r="L2490" i="4"/>
  <c r="J2490" i="4"/>
  <c r="K2490" i="4"/>
  <c r="I2490" i="4"/>
  <c r="H2490" i="4"/>
  <c r="G2490" i="4"/>
  <c r="F2490" i="4"/>
  <c r="E2490" i="4"/>
  <c r="A2490" i="4"/>
  <c r="B2490" i="4"/>
  <c r="C2490" i="4"/>
  <c r="D2489" i="4"/>
  <c r="M2489" i="4"/>
  <c r="L2489" i="4"/>
  <c r="J2489" i="4"/>
  <c r="K2489" i="4"/>
  <c r="I2489" i="4"/>
  <c r="H2489" i="4"/>
  <c r="G2489" i="4"/>
  <c r="F2489" i="4"/>
  <c r="E2489" i="4"/>
  <c r="A2489" i="4"/>
  <c r="B2489" i="4"/>
  <c r="C2489" i="4"/>
  <c r="D2488" i="4"/>
  <c r="M2488" i="4"/>
  <c r="L2488" i="4"/>
  <c r="J2488" i="4"/>
  <c r="K2488" i="4"/>
  <c r="I2488" i="4"/>
  <c r="H2488" i="4"/>
  <c r="G2488" i="4"/>
  <c r="F2488" i="4"/>
  <c r="E2488" i="4"/>
  <c r="A2488" i="4"/>
  <c r="B2488" i="4"/>
  <c r="C2488" i="4"/>
  <c r="D2487" i="4"/>
  <c r="M2487" i="4"/>
  <c r="L2487" i="4"/>
  <c r="J2487" i="4"/>
  <c r="K2487" i="4"/>
  <c r="I2487" i="4"/>
  <c r="H2487" i="4"/>
  <c r="G2487" i="4"/>
  <c r="F2487" i="4"/>
  <c r="E2487" i="4"/>
  <c r="A2487" i="4"/>
  <c r="B2487" i="4"/>
  <c r="C2487" i="4"/>
  <c r="D2486" i="4"/>
  <c r="M2486" i="4"/>
  <c r="L2486" i="4"/>
  <c r="J2486" i="4"/>
  <c r="K2486" i="4"/>
  <c r="I2486" i="4"/>
  <c r="H2486" i="4"/>
  <c r="G2486" i="4"/>
  <c r="F2486" i="4"/>
  <c r="E2486" i="4"/>
  <c r="A2486" i="4"/>
  <c r="B2486" i="4"/>
  <c r="C2486" i="4"/>
  <c r="D2485" i="4"/>
  <c r="M2485" i="4"/>
  <c r="L2485" i="4"/>
  <c r="J2485" i="4"/>
  <c r="K2485" i="4"/>
  <c r="I2485" i="4"/>
  <c r="H2485" i="4"/>
  <c r="G2485" i="4"/>
  <c r="F2485" i="4"/>
  <c r="E2485" i="4"/>
  <c r="A2485" i="4"/>
  <c r="B2485" i="4"/>
  <c r="C2485" i="4"/>
  <c r="D2484" i="4"/>
  <c r="M2484" i="4"/>
  <c r="L2484" i="4"/>
  <c r="J2484" i="4"/>
  <c r="K2484" i="4"/>
  <c r="I2484" i="4"/>
  <c r="H2484" i="4"/>
  <c r="G2484" i="4"/>
  <c r="F2484" i="4"/>
  <c r="E2484" i="4"/>
  <c r="A2484" i="4"/>
  <c r="B2484" i="4"/>
  <c r="C2484" i="4"/>
  <c r="D2483" i="4"/>
  <c r="M2483" i="4"/>
  <c r="L2483" i="4"/>
  <c r="J2483" i="4"/>
  <c r="K2483" i="4"/>
  <c r="I2483" i="4"/>
  <c r="H2483" i="4"/>
  <c r="G2483" i="4"/>
  <c r="F2483" i="4"/>
  <c r="E2483" i="4"/>
  <c r="A2483" i="4"/>
  <c r="B2483" i="4"/>
  <c r="C2483" i="4"/>
  <c r="D2482" i="4"/>
  <c r="M2482" i="4"/>
  <c r="L2482" i="4"/>
  <c r="J2482" i="4"/>
  <c r="K2482" i="4"/>
  <c r="I2482" i="4"/>
  <c r="H2482" i="4"/>
  <c r="G2482" i="4"/>
  <c r="F2482" i="4"/>
  <c r="E2482" i="4"/>
  <c r="A2482" i="4"/>
  <c r="B2482" i="4"/>
  <c r="C2482" i="4"/>
  <c r="D2481" i="4"/>
  <c r="M2481" i="4"/>
  <c r="L2481" i="4"/>
  <c r="J2481" i="4"/>
  <c r="K2481" i="4"/>
  <c r="I2481" i="4"/>
  <c r="H2481" i="4"/>
  <c r="G2481" i="4"/>
  <c r="F2481" i="4"/>
  <c r="E2481" i="4"/>
  <c r="A2481" i="4"/>
  <c r="B2481" i="4"/>
  <c r="C2481" i="4"/>
  <c r="D2480" i="4"/>
  <c r="M2480" i="4"/>
  <c r="L2480" i="4"/>
  <c r="J2480" i="4"/>
  <c r="K2480" i="4"/>
  <c r="I2480" i="4"/>
  <c r="H2480" i="4"/>
  <c r="G2480" i="4"/>
  <c r="F2480" i="4"/>
  <c r="E2480" i="4"/>
  <c r="A2480" i="4"/>
  <c r="B2480" i="4"/>
  <c r="C2480" i="4"/>
  <c r="D2479" i="4"/>
  <c r="M2479" i="4"/>
  <c r="L2479" i="4"/>
  <c r="J2479" i="4"/>
  <c r="K2479" i="4"/>
  <c r="I2479" i="4"/>
  <c r="H2479" i="4"/>
  <c r="G2479" i="4"/>
  <c r="F2479" i="4"/>
  <c r="E2479" i="4"/>
  <c r="A2479" i="4"/>
  <c r="B2479" i="4"/>
  <c r="C2479" i="4"/>
  <c r="D2478" i="4"/>
  <c r="M2478" i="4"/>
  <c r="L2478" i="4"/>
  <c r="J2478" i="4"/>
  <c r="K2478" i="4"/>
  <c r="I2478" i="4"/>
  <c r="H2478" i="4"/>
  <c r="G2478" i="4"/>
  <c r="F2478" i="4"/>
  <c r="E2478" i="4"/>
  <c r="A2478" i="4"/>
  <c r="B2478" i="4"/>
  <c r="C2478" i="4"/>
  <c r="D2477" i="4"/>
  <c r="M2477" i="4"/>
  <c r="L2477" i="4"/>
  <c r="J2477" i="4"/>
  <c r="K2477" i="4"/>
  <c r="I2477" i="4"/>
  <c r="H2477" i="4"/>
  <c r="G2477" i="4"/>
  <c r="F2477" i="4"/>
  <c r="E2477" i="4"/>
  <c r="A2477" i="4"/>
  <c r="B2477" i="4"/>
  <c r="C2477" i="4"/>
  <c r="D2476" i="4"/>
  <c r="M2476" i="4"/>
  <c r="L2476" i="4"/>
  <c r="J2476" i="4"/>
  <c r="K2476" i="4"/>
  <c r="I2476" i="4"/>
  <c r="H2476" i="4"/>
  <c r="G2476" i="4"/>
  <c r="F2476" i="4"/>
  <c r="E2476" i="4"/>
  <c r="A2476" i="4"/>
  <c r="B2476" i="4"/>
  <c r="C2476" i="4"/>
  <c r="D2475" i="4"/>
  <c r="M2475" i="4"/>
  <c r="L2475" i="4"/>
  <c r="J2475" i="4"/>
  <c r="K2475" i="4"/>
  <c r="I2475" i="4"/>
  <c r="H2475" i="4"/>
  <c r="G2475" i="4"/>
  <c r="F2475" i="4"/>
  <c r="E2475" i="4"/>
  <c r="A2475" i="4"/>
  <c r="B2475" i="4"/>
  <c r="C2475" i="4"/>
  <c r="D2474" i="4"/>
  <c r="M2474" i="4"/>
  <c r="L2474" i="4"/>
  <c r="J2474" i="4"/>
  <c r="K2474" i="4"/>
  <c r="I2474" i="4"/>
  <c r="H2474" i="4"/>
  <c r="G2474" i="4"/>
  <c r="F2474" i="4"/>
  <c r="E2474" i="4"/>
  <c r="A2474" i="4"/>
  <c r="B2474" i="4"/>
  <c r="C2474" i="4"/>
  <c r="D2473" i="4"/>
  <c r="M2473" i="4"/>
  <c r="L2473" i="4"/>
  <c r="J2473" i="4"/>
  <c r="K2473" i="4"/>
  <c r="I2473" i="4"/>
  <c r="H2473" i="4"/>
  <c r="G2473" i="4"/>
  <c r="F2473" i="4"/>
  <c r="E2473" i="4"/>
  <c r="A2473" i="4"/>
  <c r="B2473" i="4"/>
  <c r="C2473" i="4"/>
  <c r="D2472" i="4"/>
  <c r="M2472" i="4"/>
  <c r="L2472" i="4"/>
  <c r="J2472" i="4"/>
  <c r="K2472" i="4"/>
  <c r="I2472" i="4"/>
  <c r="H2472" i="4"/>
  <c r="G2472" i="4"/>
  <c r="F2472" i="4"/>
  <c r="E2472" i="4"/>
  <c r="A2472" i="4"/>
  <c r="B2472" i="4"/>
  <c r="C2472" i="4"/>
  <c r="D2471" i="4"/>
  <c r="M2471" i="4"/>
  <c r="L2471" i="4"/>
  <c r="J2471" i="4"/>
  <c r="K2471" i="4"/>
  <c r="I2471" i="4"/>
  <c r="H2471" i="4"/>
  <c r="G2471" i="4"/>
  <c r="F2471" i="4"/>
  <c r="E2471" i="4"/>
  <c r="A2471" i="4"/>
  <c r="B2471" i="4"/>
  <c r="C2471" i="4"/>
  <c r="D2470" i="4"/>
  <c r="M2470" i="4"/>
  <c r="L2470" i="4"/>
  <c r="J2470" i="4"/>
  <c r="K2470" i="4"/>
  <c r="I2470" i="4"/>
  <c r="H2470" i="4"/>
  <c r="G2470" i="4"/>
  <c r="F2470" i="4"/>
  <c r="E2470" i="4"/>
  <c r="A2470" i="4"/>
  <c r="B2470" i="4"/>
  <c r="C2470" i="4"/>
  <c r="D2469" i="4"/>
  <c r="M2469" i="4"/>
  <c r="L2469" i="4"/>
  <c r="J2469" i="4"/>
  <c r="K2469" i="4"/>
  <c r="I2469" i="4"/>
  <c r="H2469" i="4"/>
  <c r="G2469" i="4"/>
  <c r="F2469" i="4"/>
  <c r="E2469" i="4"/>
  <c r="A2469" i="4"/>
  <c r="B2469" i="4"/>
  <c r="C2469" i="4"/>
  <c r="D2468" i="4"/>
  <c r="M2468" i="4"/>
  <c r="L2468" i="4"/>
  <c r="J2468" i="4"/>
  <c r="K2468" i="4"/>
  <c r="I2468" i="4"/>
  <c r="H2468" i="4"/>
  <c r="G2468" i="4"/>
  <c r="F2468" i="4"/>
  <c r="E2468" i="4"/>
  <c r="A2468" i="4"/>
  <c r="B2468" i="4"/>
  <c r="C2468" i="4"/>
  <c r="D2467" i="4"/>
  <c r="M2467" i="4"/>
  <c r="L2467" i="4"/>
  <c r="J2467" i="4"/>
  <c r="K2467" i="4"/>
  <c r="I2467" i="4"/>
  <c r="H2467" i="4"/>
  <c r="G2467" i="4"/>
  <c r="F2467" i="4"/>
  <c r="E2467" i="4"/>
  <c r="A2467" i="4"/>
  <c r="B2467" i="4"/>
  <c r="C2467" i="4"/>
  <c r="D2466" i="4"/>
  <c r="M2466" i="4"/>
  <c r="L2466" i="4"/>
  <c r="J2466" i="4"/>
  <c r="K2466" i="4"/>
  <c r="I2466" i="4"/>
  <c r="H2466" i="4"/>
  <c r="G2466" i="4"/>
  <c r="F2466" i="4"/>
  <c r="E2466" i="4"/>
  <c r="A2466" i="4"/>
  <c r="B2466" i="4"/>
  <c r="C2466" i="4"/>
  <c r="D2465" i="4"/>
  <c r="M2465" i="4"/>
  <c r="L2465" i="4"/>
  <c r="J2465" i="4"/>
  <c r="K2465" i="4"/>
  <c r="I2465" i="4"/>
  <c r="H2465" i="4"/>
  <c r="G2465" i="4"/>
  <c r="F2465" i="4"/>
  <c r="E2465" i="4"/>
  <c r="A2465" i="4"/>
  <c r="B2465" i="4"/>
  <c r="C2465" i="4"/>
  <c r="D2464" i="4"/>
  <c r="M2464" i="4"/>
  <c r="L2464" i="4"/>
  <c r="J2464" i="4"/>
  <c r="K2464" i="4"/>
  <c r="I2464" i="4"/>
  <c r="H2464" i="4"/>
  <c r="G2464" i="4"/>
  <c r="F2464" i="4"/>
  <c r="E2464" i="4"/>
  <c r="A2464" i="4"/>
  <c r="B2464" i="4"/>
  <c r="C2464" i="4"/>
  <c r="D2463" i="4"/>
  <c r="M2463" i="4"/>
  <c r="L2463" i="4"/>
  <c r="J2463" i="4"/>
  <c r="K2463" i="4"/>
  <c r="I2463" i="4"/>
  <c r="H2463" i="4"/>
  <c r="G2463" i="4"/>
  <c r="F2463" i="4"/>
  <c r="E2463" i="4"/>
  <c r="A2463" i="4"/>
  <c r="B2463" i="4"/>
  <c r="C2463" i="4"/>
  <c r="D2462" i="4"/>
  <c r="M2462" i="4"/>
  <c r="L2462" i="4"/>
  <c r="J2462" i="4"/>
  <c r="K2462" i="4"/>
  <c r="I2462" i="4"/>
  <c r="H2462" i="4"/>
  <c r="G2462" i="4"/>
  <c r="F2462" i="4"/>
  <c r="E2462" i="4"/>
  <c r="A2462" i="4"/>
  <c r="B2462" i="4"/>
  <c r="C2462" i="4"/>
  <c r="D2461" i="4"/>
  <c r="M2461" i="4"/>
  <c r="L2461" i="4"/>
  <c r="J2461" i="4"/>
  <c r="K2461" i="4"/>
  <c r="I2461" i="4"/>
  <c r="H2461" i="4"/>
  <c r="G2461" i="4"/>
  <c r="F2461" i="4"/>
  <c r="E2461" i="4"/>
  <c r="A2461" i="4"/>
  <c r="B2461" i="4"/>
  <c r="C2461" i="4"/>
  <c r="D2460" i="4"/>
  <c r="M2460" i="4"/>
  <c r="L2460" i="4"/>
  <c r="J2460" i="4"/>
  <c r="K2460" i="4"/>
  <c r="I2460" i="4"/>
  <c r="H2460" i="4"/>
  <c r="G2460" i="4"/>
  <c r="F2460" i="4"/>
  <c r="E2460" i="4"/>
  <c r="A2460" i="4"/>
  <c r="B2460" i="4"/>
  <c r="C2460" i="4"/>
  <c r="D2459" i="4"/>
  <c r="M2459" i="4"/>
  <c r="L2459" i="4"/>
  <c r="J2459" i="4"/>
  <c r="K2459" i="4"/>
  <c r="I2459" i="4"/>
  <c r="H2459" i="4"/>
  <c r="G2459" i="4"/>
  <c r="F2459" i="4"/>
  <c r="E2459" i="4"/>
  <c r="A2459" i="4"/>
  <c r="B2459" i="4"/>
  <c r="C2459" i="4"/>
  <c r="D2458" i="4"/>
  <c r="M2458" i="4"/>
  <c r="L2458" i="4"/>
  <c r="J2458" i="4"/>
  <c r="K2458" i="4"/>
  <c r="I2458" i="4"/>
  <c r="H2458" i="4"/>
  <c r="G2458" i="4"/>
  <c r="F2458" i="4"/>
  <c r="E2458" i="4"/>
  <c r="A2458" i="4"/>
  <c r="B2458" i="4"/>
  <c r="C2458" i="4"/>
  <c r="D2457" i="4"/>
  <c r="M2457" i="4"/>
  <c r="L2457" i="4"/>
  <c r="J2457" i="4"/>
  <c r="K2457" i="4"/>
  <c r="I2457" i="4"/>
  <c r="H2457" i="4"/>
  <c r="G2457" i="4"/>
  <c r="F2457" i="4"/>
  <c r="E2457" i="4"/>
  <c r="A2457" i="4"/>
  <c r="B2457" i="4"/>
  <c r="C2457" i="4"/>
  <c r="D2456" i="4"/>
  <c r="M2456" i="4"/>
  <c r="L2456" i="4"/>
  <c r="J2456" i="4"/>
  <c r="K2456" i="4"/>
  <c r="I2456" i="4"/>
  <c r="H2456" i="4"/>
  <c r="G2456" i="4"/>
  <c r="F2456" i="4"/>
  <c r="E2456" i="4"/>
  <c r="A2456" i="4"/>
  <c r="B2456" i="4"/>
  <c r="C2456" i="4"/>
  <c r="D2455" i="4"/>
  <c r="M2455" i="4"/>
  <c r="L2455" i="4"/>
  <c r="J2455" i="4"/>
  <c r="K2455" i="4"/>
  <c r="I2455" i="4"/>
  <c r="H2455" i="4"/>
  <c r="G2455" i="4"/>
  <c r="F2455" i="4"/>
  <c r="E2455" i="4"/>
  <c r="A2455" i="4"/>
  <c r="B2455" i="4"/>
  <c r="C2455" i="4"/>
  <c r="D2454" i="4"/>
  <c r="M2454" i="4"/>
  <c r="L2454" i="4"/>
  <c r="J2454" i="4"/>
  <c r="K2454" i="4"/>
  <c r="I2454" i="4"/>
  <c r="H2454" i="4"/>
  <c r="G2454" i="4"/>
  <c r="F2454" i="4"/>
  <c r="E2454" i="4"/>
  <c r="A2454" i="4"/>
  <c r="B2454" i="4"/>
  <c r="C2454" i="4"/>
  <c r="D2453" i="4"/>
  <c r="M2453" i="4"/>
  <c r="L2453" i="4"/>
  <c r="J2453" i="4"/>
  <c r="K2453" i="4"/>
  <c r="I2453" i="4"/>
  <c r="H2453" i="4"/>
  <c r="G2453" i="4"/>
  <c r="F2453" i="4"/>
  <c r="E2453" i="4"/>
  <c r="A2453" i="4"/>
  <c r="B2453" i="4"/>
  <c r="C2453" i="4"/>
  <c r="D2452" i="4"/>
  <c r="M2452" i="4"/>
  <c r="L2452" i="4"/>
  <c r="J2452" i="4"/>
  <c r="K2452" i="4"/>
  <c r="I2452" i="4"/>
  <c r="H2452" i="4"/>
  <c r="G2452" i="4"/>
  <c r="F2452" i="4"/>
  <c r="E2452" i="4"/>
  <c r="A2452" i="4"/>
  <c r="B2452" i="4"/>
  <c r="C2452" i="4"/>
  <c r="D2451" i="4"/>
  <c r="M2451" i="4"/>
  <c r="L2451" i="4"/>
  <c r="J2451" i="4"/>
  <c r="K2451" i="4"/>
  <c r="I2451" i="4"/>
  <c r="H2451" i="4"/>
  <c r="G2451" i="4"/>
  <c r="F2451" i="4"/>
  <c r="E2451" i="4"/>
  <c r="A2451" i="4"/>
  <c r="B2451" i="4"/>
  <c r="C2451" i="4"/>
  <c r="D2450" i="4"/>
  <c r="M2450" i="4"/>
  <c r="L2450" i="4"/>
  <c r="J2450" i="4"/>
  <c r="K2450" i="4"/>
  <c r="I2450" i="4"/>
  <c r="H2450" i="4"/>
  <c r="G2450" i="4"/>
  <c r="F2450" i="4"/>
  <c r="E2450" i="4"/>
  <c r="A2450" i="4"/>
  <c r="B2450" i="4"/>
  <c r="C2450" i="4"/>
  <c r="D2449" i="4"/>
  <c r="M2449" i="4"/>
  <c r="L2449" i="4"/>
  <c r="J2449" i="4"/>
  <c r="K2449" i="4"/>
  <c r="I2449" i="4"/>
  <c r="H2449" i="4"/>
  <c r="G2449" i="4"/>
  <c r="F2449" i="4"/>
  <c r="E2449" i="4"/>
  <c r="A2449" i="4"/>
  <c r="B2449" i="4"/>
  <c r="C2449" i="4"/>
  <c r="D2448" i="4"/>
  <c r="M2448" i="4"/>
  <c r="L2448" i="4"/>
  <c r="J2448" i="4"/>
  <c r="K2448" i="4"/>
  <c r="I2448" i="4"/>
  <c r="H2448" i="4"/>
  <c r="G2448" i="4"/>
  <c r="F2448" i="4"/>
  <c r="E2448" i="4"/>
  <c r="A2448" i="4"/>
  <c r="B2448" i="4"/>
  <c r="C2448" i="4"/>
  <c r="D2447" i="4"/>
  <c r="M2447" i="4"/>
  <c r="L2447" i="4"/>
  <c r="J2447" i="4"/>
  <c r="K2447" i="4"/>
  <c r="I2447" i="4"/>
  <c r="H2447" i="4"/>
  <c r="G2447" i="4"/>
  <c r="F2447" i="4"/>
  <c r="E2447" i="4"/>
  <c r="A2447" i="4"/>
  <c r="B2447" i="4"/>
  <c r="C2447" i="4"/>
  <c r="D2446" i="4"/>
  <c r="M2446" i="4"/>
  <c r="L2446" i="4"/>
  <c r="J2446" i="4"/>
  <c r="K2446" i="4"/>
  <c r="I2446" i="4"/>
  <c r="H2446" i="4"/>
  <c r="G2446" i="4"/>
  <c r="F2446" i="4"/>
  <c r="E2446" i="4"/>
  <c r="A2446" i="4"/>
  <c r="B2446" i="4"/>
  <c r="C2446" i="4"/>
  <c r="D2445" i="4"/>
  <c r="M2445" i="4"/>
  <c r="L2445" i="4"/>
  <c r="J2445" i="4"/>
  <c r="K2445" i="4"/>
  <c r="I2445" i="4"/>
  <c r="H2445" i="4"/>
  <c r="G2445" i="4"/>
  <c r="F2445" i="4"/>
  <c r="E2445" i="4"/>
  <c r="A2445" i="4"/>
  <c r="B2445" i="4"/>
  <c r="C2445" i="4"/>
  <c r="D2444" i="4"/>
  <c r="M2444" i="4"/>
  <c r="L2444" i="4"/>
  <c r="J2444" i="4"/>
  <c r="K2444" i="4"/>
  <c r="I2444" i="4"/>
  <c r="H2444" i="4"/>
  <c r="G2444" i="4"/>
  <c r="F2444" i="4"/>
  <c r="E2444" i="4"/>
  <c r="A2444" i="4"/>
  <c r="B2444" i="4"/>
  <c r="C2444" i="4"/>
  <c r="D2443" i="4"/>
  <c r="M2443" i="4"/>
  <c r="L2443" i="4"/>
  <c r="J2443" i="4"/>
  <c r="K2443" i="4"/>
  <c r="I2443" i="4"/>
  <c r="H2443" i="4"/>
  <c r="G2443" i="4"/>
  <c r="F2443" i="4"/>
  <c r="E2443" i="4"/>
  <c r="A2443" i="4"/>
  <c r="B2443" i="4"/>
  <c r="C2443" i="4"/>
  <c r="D2442" i="4"/>
  <c r="M2442" i="4"/>
  <c r="L2442" i="4"/>
  <c r="J2442" i="4"/>
  <c r="K2442" i="4"/>
  <c r="I2442" i="4"/>
  <c r="H2442" i="4"/>
  <c r="G2442" i="4"/>
  <c r="F2442" i="4"/>
  <c r="E2442" i="4"/>
  <c r="A2442" i="4"/>
  <c r="B2442" i="4"/>
  <c r="C2442" i="4"/>
  <c r="D2441" i="4"/>
  <c r="M2441" i="4"/>
  <c r="L2441" i="4"/>
  <c r="J2441" i="4"/>
  <c r="K2441" i="4"/>
  <c r="I2441" i="4"/>
  <c r="H2441" i="4"/>
  <c r="G2441" i="4"/>
  <c r="F2441" i="4"/>
  <c r="E2441" i="4"/>
  <c r="A2441" i="4"/>
  <c r="B2441" i="4"/>
  <c r="C2441" i="4"/>
  <c r="D2440" i="4"/>
  <c r="M2440" i="4"/>
  <c r="L2440" i="4"/>
  <c r="J2440" i="4"/>
  <c r="K2440" i="4"/>
  <c r="I2440" i="4"/>
  <c r="H2440" i="4"/>
  <c r="G2440" i="4"/>
  <c r="F2440" i="4"/>
  <c r="E2440" i="4"/>
  <c r="A2440" i="4"/>
  <c r="B2440" i="4"/>
  <c r="C2440" i="4"/>
  <c r="D2439" i="4"/>
  <c r="M2439" i="4"/>
  <c r="L2439" i="4"/>
  <c r="J2439" i="4"/>
  <c r="K2439" i="4"/>
  <c r="I2439" i="4"/>
  <c r="H2439" i="4"/>
  <c r="G2439" i="4"/>
  <c r="F2439" i="4"/>
  <c r="E2439" i="4"/>
  <c r="A2439" i="4"/>
  <c r="B2439" i="4"/>
  <c r="C2439" i="4"/>
  <c r="D2438" i="4"/>
  <c r="M2438" i="4"/>
  <c r="L2438" i="4"/>
  <c r="J2438" i="4"/>
  <c r="K2438" i="4"/>
  <c r="I2438" i="4"/>
  <c r="H2438" i="4"/>
  <c r="G2438" i="4"/>
  <c r="F2438" i="4"/>
  <c r="E2438" i="4"/>
  <c r="A2438" i="4"/>
  <c r="B2438" i="4"/>
  <c r="C2438" i="4"/>
  <c r="D2437" i="4"/>
  <c r="M2437" i="4"/>
  <c r="L2437" i="4"/>
  <c r="J2437" i="4"/>
  <c r="K2437" i="4"/>
  <c r="I2437" i="4"/>
  <c r="H2437" i="4"/>
  <c r="G2437" i="4"/>
  <c r="F2437" i="4"/>
  <c r="E2437" i="4"/>
  <c r="A2437" i="4"/>
  <c r="B2437" i="4"/>
  <c r="C2437" i="4"/>
  <c r="D2436" i="4"/>
  <c r="M2436" i="4"/>
  <c r="L2436" i="4"/>
  <c r="J2436" i="4"/>
  <c r="K2436" i="4"/>
  <c r="I2436" i="4"/>
  <c r="H2436" i="4"/>
  <c r="G2436" i="4"/>
  <c r="F2436" i="4"/>
  <c r="E2436" i="4"/>
  <c r="A2436" i="4"/>
  <c r="B2436" i="4"/>
  <c r="C2436" i="4"/>
  <c r="D2435" i="4"/>
  <c r="M2435" i="4"/>
  <c r="L2435" i="4"/>
  <c r="J2435" i="4"/>
  <c r="K2435" i="4"/>
  <c r="I2435" i="4"/>
  <c r="H2435" i="4"/>
  <c r="G2435" i="4"/>
  <c r="F2435" i="4"/>
  <c r="E2435" i="4"/>
  <c r="A2435" i="4"/>
  <c r="B2435" i="4"/>
  <c r="C2435" i="4"/>
  <c r="D2434" i="4"/>
  <c r="M2434" i="4"/>
  <c r="L2434" i="4"/>
  <c r="J2434" i="4"/>
  <c r="K2434" i="4"/>
  <c r="I2434" i="4"/>
  <c r="H2434" i="4"/>
  <c r="G2434" i="4"/>
  <c r="F2434" i="4"/>
  <c r="E2434" i="4"/>
  <c r="A2434" i="4"/>
  <c r="B2434" i="4"/>
  <c r="C2434" i="4"/>
  <c r="D2433" i="4"/>
  <c r="M2433" i="4"/>
  <c r="L2433" i="4"/>
  <c r="J2433" i="4"/>
  <c r="K2433" i="4"/>
  <c r="I2433" i="4"/>
  <c r="H2433" i="4"/>
  <c r="G2433" i="4"/>
  <c r="F2433" i="4"/>
  <c r="E2433" i="4"/>
  <c r="A2433" i="4"/>
  <c r="B2433" i="4"/>
  <c r="C2433" i="4"/>
  <c r="D2432" i="4"/>
  <c r="M2432" i="4"/>
  <c r="L2432" i="4"/>
  <c r="J2432" i="4"/>
  <c r="K2432" i="4"/>
  <c r="I2432" i="4"/>
  <c r="H2432" i="4"/>
  <c r="G2432" i="4"/>
  <c r="F2432" i="4"/>
  <c r="E2432" i="4"/>
  <c r="A2432" i="4"/>
  <c r="B2432" i="4"/>
  <c r="C2432" i="4"/>
  <c r="D2431" i="4"/>
  <c r="M2431" i="4"/>
  <c r="L2431" i="4"/>
  <c r="J2431" i="4"/>
  <c r="K2431" i="4"/>
  <c r="I2431" i="4"/>
  <c r="H2431" i="4"/>
  <c r="G2431" i="4"/>
  <c r="F2431" i="4"/>
  <c r="E2431" i="4"/>
  <c r="A2431" i="4"/>
  <c r="B2431" i="4"/>
  <c r="C2431" i="4"/>
  <c r="D2430" i="4"/>
  <c r="M2430" i="4"/>
  <c r="L2430" i="4"/>
  <c r="J2430" i="4"/>
  <c r="K2430" i="4"/>
  <c r="I2430" i="4"/>
  <c r="H2430" i="4"/>
  <c r="G2430" i="4"/>
  <c r="F2430" i="4"/>
  <c r="E2430" i="4"/>
  <c r="A2430" i="4"/>
  <c r="B2430" i="4"/>
  <c r="C2430" i="4"/>
  <c r="D2429" i="4"/>
  <c r="M2429" i="4"/>
  <c r="L2429" i="4"/>
  <c r="J2429" i="4"/>
  <c r="K2429" i="4"/>
  <c r="I2429" i="4"/>
  <c r="H2429" i="4"/>
  <c r="G2429" i="4"/>
  <c r="F2429" i="4"/>
  <c r="E2429" i="4"/>
  <c r="A2429" i="4"/>
  <c r="B2429" i="4"/>
  <c r="C2429" i="4"/>
  <c r="D2428" i="4"/>
  <c r="M2428" i="4"/>
  <c r="L2428" i="4"/>
  <c r="J2428" i="4"/>
  <c r="K2428" i="4"/>
  <c r="I2428" i="4"/>
  <c r="H2428" i="4"/>
  <c r="G2428" i="4"/>
  <c r="F2428" i="4"/>
  <c r="E2428" i="4"/>
  <c r="A2428" i="4"/>
  <c r="B2428" i="4"/>
  <c r="C2428" i="4"/>
  <c r="D2427" i="4"/>
  <c r="M2427" i="4"/>
  <c r="L2427" i="4"/>
  <c r="J2427" i="4"/>
  <c r="K2427" i="4"/>
  <c r="I2427" i="4"/>
  <c r="H2427" i="4"/>
  <c r="G2427" i="4"/>
  <c r="F2427" i="4"/>
  <c r="E2427" i="4"/>
  <c r="A2427" i="4"/>
  <c r="B2427" i="4"/>
  <c r="C2427" i="4"/>
  <c r="D2426" i="4"/>
  <c r="M2426" i="4"/>
  <c r="L2426" i="4"/>
  <c r="J2426" i="4"/>
  <c r="K2426" i="4"/>
  <c r="I2426" i="4"/>
  <c r="H2426" i="4"/>
  <c r="G2426" i="4"/>
  <c r="F2426" i="4"/>
  <c r="E2426" i="4"/>
  <c r="A2426" i="4"/>
  <c r="B2426" i="4"/>
  <c r="C2426" i="4"/>
  <c r="D2425" i="4"/>
  <c r="M2425" i="4"/>
  <c r="L2425" i="4"/>
  <c r="J2425" i="4"/>
  <c r="K2425" i="4"/>
  <c r="I2425" i="4"/>
  <c r="H2425" i="4"/>
  <c r="G2425" i="4"/>
  <c r="F2425" i="4"/>
  <c r="E2425" i="4"/>
  <c r="A2425" i="4"/>
  <c r="B2425" i="4"/>
  <c r="C2425" i="4"/>
  <c r="D2424" i="4"/>
  <c r="M2424" i="4"/>
  <c r="L2424" i="4"/>
  <c r="J2424" i="4"/>
  <c r="K2424" i="4"/>
  <c r="I2424" i="4"/>
  <c r="H2424" i="4"/>
  <c r="G2424" i="4"/>
  <c r="F2424" i="4"/>
  <c r="E2424" i="4"/>
  <c r="A2424" i="4"/>
  <c r="B2424" i="4"/>
  <c r="C2424" i="4"/>
  <c r="D2423" i="4"/>
  <c r="M2423" i="4"/>
  <c r="L2423" i="4"/>
  <c r="J2423" i="4"/>
  <c r="K2423" i="4"/>
  <c r="I2423" i="4"/>
  <c r="H2423" i="4"/>
  <c r="G2423" i="4"/>
  <c r="F2423" i="4"/>
  <c r="E2423" i="4"/>
  <c r="A2423" i="4"/>
  <c r="B2423" i="4"/>
  <c r="C2423" i="4"/>
  <c r="D2422" i="4"/>
  <c r="M2422" i="4"/>
  <c r="L2422" i="4"/>
  <c r="J2422" i="4"/>
  <c r="K2422" i="4"/>
  <c r="I2422" i="4"/>
  <c r="H2422" i="4"/>
  <c r="G2422" i="4"/>
  <c r="F2422" i="4"/>
  <c r="E2422" i="4"/>
  <c r="A2422" i="4"/>
  <c r="B2422" i="4"/>
  <c r="C2422" i="4"/>
  <c r="D2421" i="4"/>
  <c r="M2421" i="4"/>
  <c r="L2421" i="4"/>
  <c r="J2421" i="4"/>
  <c r="K2421" i="4"/>
  <c r="I2421" i="4"/>
  <c r="H2421" i="4"/>
  <c r="G2421" i="4"/>
  <c r="F2421" i="4"/>
  <c r="E2421" i="4"/>
  <c r="A2421" i="4"/>
  <c r="B2421" i="4"/>
  <c r="C2421" i="4"/>
  <c r="D2420" i="4"/>
  <c r="M2420" i="4"/>
  <c r="L2420" i="4"/>
  <c r="J2420" i="4"/>
  <c r="K2420" i="4"/>
  <c r="I2420" i="4"/>
  <c r="H2420" i="4"/>
  <c r="G2420" i="4"/>
  <c r="F2420" i="4"/>
  <c r="E2420" i="4"/>
  <c r="A2420" i="4"/>
  <c r="B2420" i="4"/>
  <c r="C2420" i="4"/>
  <c r="D2419" i="4"/>
  <c r="M2419" i="4"/>
  <c r="L2419" i="4"/>
  <c r="J2419" i="4"/>
  <c r="K2419" i="4"/>
  <c r="I2419" i="4"/>
  <c r="H2419" i="4"/>
  <c r="G2419" i="4"/>
  <c r="F2419" i="4"/>
  <c r="E2419" i="4"/>
  <c r="A2419" i="4"/>
  <c r="B2419" i="4"/>
  <c r="C2419" i="4"/>
  <c r="D2418" i="4"/>
  <c r="M2418" i="4"/>
  <c r="L2418" i="4"/>
  <c r="J2418" i="4"/>
  <c r="K2418" i="4"/>
  <c r="I2418" i="4"/>
  <c r="H2418" i="4"/>
  <c r="G2418" i="4"/>
  <c r="F2418" i="4"/>
  <c r="E2418" i="4"/>
  <c r="A2418" i="4"/>
  <c r="B2418" i="4"/>
  <c r="C2418" i="4"/>
  <c r="D2417" i="4"/>
  <c r="M2417" i="4"/>
  <c r="L2417" i="4"/>
  <c r="J2417" i="4"/>
  <c r="K2417" i="4"/>
  <c r="I2417" i="4"/>
  <c r="H2417" i="4"/>
  <c r="G2417" i="4"/>
  <c r="F2417" i="4"/>
  <c r="E2417" i="4"/>
  <c r="A2417" i="4"/>
  <c r="B2417" i="4"/>
  <c r="C2417" i="4"/>
  <c r="D2416" i="4"/>
  <c r="M2416" i="4"/>
  <c r="L2416" i="4"/>
  <c r="J2416" i="4"/>
  <c r="K2416" i="4"/>
  <c r="I2416" i="4"/>
  <c r="H2416" i="4"/>
  <c r="G2416" i="4"/>
  <c r="F2416" i="4"/>
  <c r="E2416" i="4"/>
  <c r="A2416" i="4"/>
  <c r="B2416" i="4"/>
  <c r="C2416" i="4"/>
  <c r="D2415" i="4"/>
  <c r="M2415" i="4"/>
  <c r="L2415" i="4"/>
  <c r="J2415" i="4"/>
  <c r="K2415" i="4"/>
  <c r="I2415" i="4"/>
  <c r="H2415" i="4"/>
  <c r="G2415" i="4"/>
  <c r="F2415" i="4"/>
  <c r="E2415" i="4"/>
  <c r="A2415" i="4"/>
  <c r="B2415" i="4"/>
  <c r="C2415" i="4"/>
  <c r="D2414" i="4"/>
  <c r="M2414" i="4"/>
  <c r="L2414" i="4"/>
  <c r="J2414" i="4"/>
  <c r="K2414" i="4"/>
  <c r="I2414" i="4"/>
  <c r="H2414" i="4"/>
  <c r="G2414" i="4"/>
  <c r="F2414" i="4"/>
  <c r="E2414" i="4"/>
  <c r="A2414" i="4"/>
  <c r="B2414" i="4"/>
  <c r="C2414" i="4"/>
  <c r="D2413" i="4"/>
  <c r="M2413" i="4"/>
  <c r="L2413" i="4"/>
  <c r="J2413" i="4"/>
  <c r="K2413" i="4"/>
  <c r="I2413" i="4"/>
  <c r="H2413" i="4"/>
  <c r="G2413" i="4"/>
  <c r="F2413" i="4"/>
  <c r="E2413" i="4"/>
  <c r="A2413" i="4"/>
  <c r="B2413" i="4"/>
  <c r="C2413" i="4"/>
  <c r="D2412" i="4"/>
  <c r="M2412" i="4"/>
  <c r="L2412" i="4"/>
  <c r="J2412" i="4"/>
  <c r="K2412" i="4"/>
  <c r="I2412" i="4"/>
  <c r="H2412" i="4"/>
  <c r="G2412" i="4"/>
  <c r="F2412" i="4"/>
  <c r="E2412" i="4"/>
  <c r="A2412" i="4"/>
  <c r="B2412" i="4"/>
  <c r="C2412" i="4"/>
  <c r="D2411" i="4"/>
  <c r="M2411" i="4"/>
  <c r="L2411" i="4"/>
  <c r="J2411" i="4"/>
  <c r="K2411" i="4"/>
  <c r="I2411" i="4"/>
  <c r="H2411" i="4"/>
  <c r="G2411" i="4"/>
  <c r="F2411" i="4"/>
  <c r="E2411" i="4"/>
  <c r="A2411" i="4"/>
  <c r="B2411" i="4"/>
  <c r="C2411" i="4"/>
  <c r="D2410" i="4"/>
  <c r="M2410" i="4"/>
  <c r="L2410" i="4"/>
  <c r="J2410" i="4"/>
  <c r="K2410" i="4"/>
  <c r="I2410" i="4"/>
  <c r="H2410" i="4"/>
  <c r="G2410" i="4"/>
  <c r="F2410" i="4"/>
  <c r="E2410" i="4"/>
  <c r="A2410" i="4"/>
  <c r="B2410" i="4"/>
  <c r="C2410" i="4"/>
  <c r="D2409" i="4"/>
  <c r="M2409" i="4"/>
  <c r="L2409" i="4"/>
  <c r="J2409" i="4"/>
  <c r="K2409" i="4"/>
  <c r="I2409" i="4"/>
  <c r="H2409" i="4"/>
  <c r="G2409" i="4"/>
  <c r="F2409" i="4"/>
  <c r="E2409" i="4"/>
  <c r="A2409" i="4"/>
  <c r="B2409" i="4"/>
  <c r="C2409" i="4"/>
  <c r="D2408" i="4"/>
  <c r="M2408" i="4"/>
  <c r="L2408" i="4"/>
  <c r="J2408" i="4"/>
  <c r="K2408" i="4"/>
  <c r="I2408" i="4"/>
  <c r="H2408" i="4"/>
  <c r="G2408" i="4"/>
  <c r="F2408" i="4"/>
  <c r="E2408" i="4"/>
  <c r="A2408" i="4"/>
  <c r="B2408" i="4"/>
  <c r="C2408" i="4"/>
  <c r="D2407" i="4"/>
  <c r="M2407" i="4"/>
  <c r="L2407" i="4"/>
  <c r="J2407" i="4"/>
  <c r="K2407" i="4"/>
  <c r="I2407" i="4"/>
  <c r="H2407" i="4"/>
  <c r="G2407" i="4"/>
  <c r="F2407" i="4"/>
  <c r="E2407" i="4"/>
  <c r="A2407" i="4"/>
  <c r="B2407" i="4"/>
  <c r="C2407" i="4"/>
  <c r="D2406" i="4"/>
  <c r="M2406" i="4"/>
  <c r="L2406" i="4"/>
  <c r="J2406" i="4"/>
  <c r="K2406" i="4"/>
  <c r="I2406" i="4"/>
  <c r="H2406" i="4"/>
  <c r="G2406" i="4"/>
  <c r="F2406" i="4"/>
  <c r="E2406" i="4"/>
  <c r="A2406" i="4"/>
  <c r="B2406" i="4"/>
  <c r="C2406" i="4"/>
  <c r="D2405" i="4"/>
  <c r="M2405" i="4"/>
  <c r="L2405" i="4"/>
  <c r="J2405" i="4"/>
  <c r="K2405" i="4"/>
  <c r="I2405" i="4"/>
  <c r="H2405" i="4"/>
  <c r="G2405" i="4"/>
  <c r="F2405" i="4"/>
  <c r="E2405" i="4"/>
  <c r="A2405" i="4"/>
  <c r="B2405" i="4"/>
  <c r="C2405" i="4"/>
  <c r="D2404" i="4"/>
  <c r="M2404" i="4"/>
  <c r="L2404" i="4"/>
  <c r="J2404" i="4"/>
  <c r="K2404" i="4"/>
  <c r="I2404" i="4"/>
  <c r="H2404" i="4"/>
  <c r="G2404" i="4"/>
  <c r="F2404" i="4"/>
  <c r="E2404" i="4"/>
  <c r="A2404" i="4"/>
  <c r="B2404" i="4"/>
  <c r="C2404" i="4"/>
  <c r="D2403" i="4"/>
  <c r="M2403" i="4"/>
  <c r="L2403" i="4"/>
  <c r="J2403" i="4"/>
  <c r="K2403" i="4"/>
  <c r="I2403" i="4"/>
  <c r="H2403" i="4"/>
  <c r="G2403" i="4"/>
  <c r="F2403" i="4"/>
  <c r="E2403" i="4"/>
  <c r="A2403" i="4"/>
  <c r="B2403" i="4"/>
  <c r="C2403" i="4"/>
  <c r="D2402" i="4"/>
  <c r="M2402" i="4"/>
  <c r="L2402" i="4"/>
  <c r="J2402" i="4"/>
  <c r="K2402" i="4"/>
  <c r="I2402" i="4"/>
  <c r="H2402" i="4"/>
  <c r="G2402" i="4"/>
  <c r="F2402" i="4"/>
  <c r="E2402" i="4"/>
  <c r="A2402" i="4"/>
  <c r="B2402" i="4"/>
  <c r="C2402" i="4"/>
  <c r="D2401" i="4"/>
  <c r="M2401" i="4"/>
  <c r="L2401" i="4"/>
  <c r="J2401" i="4"/>
  <c r="K2401" i="4"/>
  <c r="I2401" i="4"/>
  <c r="H2401" i="4"/>
  <c r="G2401" i="4"/>
  <c r="F2401" i="4"/>
  <c r="E2401" i="4"/>
  <c r="A2401" i="4"/>
  <c r="B2401" i="4"/>
  <c r="C2401" i="4"/>
  <c r="D2400" i="4"/>
  <c r="M2400" i="4"/>
  <c r="L2400" i="4"/>
  <c r="J2400" i="4"/>
  <c r="K2400" i="4"/>
  <c r="I2400" i="4"/>
  <c r="H2400" i="4"/>
  <c r="G2400" i="4"/>
  <c r="F2400" i="4"/>
  <c r="E2400" i="4"/>
  <c r="A2400" i="4"/>
  <c r="B2400" i="4"/>
  <c r="C2400" i="4"/>
  <c r="D2399" i="4"/>
  <c r="M2399" i="4"/>
  <c r="L2399" i="4"/>
  <c r="J2399" i="4"/>
  <c r="K2399" i="4"/>
  <c r="I2399" i="4"/>
  <c r="H2399" i="4"/>
  <c r="G2399" i="4"/>
  <c r="F2399" i="4"/>
  <c r="E2399" i="4"/>
  <c r="A2399" i="4"/>
  <c r="B2399" i="4"/>
  <c r="C2399" i="4"/>
  <c r="D2398" i="4"/>
  <c r="M2398" i="4"/>
  <c r="L2398" i="4"/>
  <c r="J2398" i="4"/>
  <c r="K2398" i="4"/>
  <c r="I2398" i="4"/>
  <c r="H2398" i="4"/>
  <c r="G2398" i="4"/>
  <c r="F2398" i="4"/>
  <c r="E2398" i="4"/>
  <c r="A2398" i="4"/>
  <c r="B2398" i="4"/>
  <c r="C2398" i="4"/>
  <c r="D2397" i="4"/>
  <c r="M2397" i="4"/>
  <c r="L2397" i="4"/>
  <c r="J2397" i="4"/>
  <c r="K2397" i="4"/>
  <c r="I2397" i="4"/>
  <c r="H2397" i="4"/>
  <c r="G2397" i="4"/>
  <c r="F2397" i="4"/>
  <c r="E2397" i="4"/>
  <c r="A2397" i="4"/>
  <c r="B2397" i="4"/>
  <c r="C2397" i="4"/>
  <c r="D2396" i="4"/>
  <c r="M2396" i="4"/>
  <c r="L2396" i="4"/>
  <c r="J2396" i="4"/>
  <c r="K2396" i="4"/>
  <c r="I2396" i="4"/>
  <c r="H2396" i="4"/>
  <c r="G2396" i="4"/>
  <c r="F2396" i="4"/>
  <c r="E2396" i="4"/>
  <c r="A2396" i="4"/>
  <c r="B2396" i="4"/>
  <c r="C2396" i="4"/>
  <c r="D2395" i="4"/>
  <c r="M2395" i="4"/>
  <c r="L2395" i="4"/>
  <c r="J2395" i="4"/>
  <c r="K2395" i="4"/>
  <c r="I2395" i="4"/>
  <c r="H2395" i="4"/>
  <c r="G2395" i="4"/>
  <c r="F2395" i="4"/>
  <c r="E2395" i="4"/>
  <c r="A2395" i="4"/>
  <c r="B2395" i="4"/>
  <c r="C2395" i="4"/>
  <c r="D2394" i="4"/>
  <c r="M2394" i="4"/>
  <c r="L2394" i="4"/>
  <c r="J2394" i="4"/>
  <c r="K2394" i="4"/>
  <c r="I2394" i="4"/>
  <c r="H2394" i="4"/>
  <c r="G2394" i="4"/>
  <c r="F2394" i="4"/>
  <c r="E2394" i="4"/>
  <c r="A2394" i="4"/>
  <c r="B2394" i="4"/>
  <c r="C2394" i="4"/>
  <c r="D2393" i="4"/>
  <c r="M2393" i="4"/>
  <c r="L2393" i="4"/>
  <c r="J2393" i="4"/>
  <c r="K2393" i="4"/>
  <c r="I2393" i="4"/>
  <c r="H2393" i="4"/>
  <c r="G2393" i="4"/>
  <c r="F2393" i="4"/>
  <c r="E2393" i="4"/>
  <c r="A2393" i="4"/>
  <c r="B2393" i="4"/>
  <c r="C2393" i="4"/>
  <c r="D2392" i="4"/>
  <c r="M2392" i="4"/>
  <c r="L2392" i="4"/>
  <c r="J2392" i="4"/>
  <c r="K2392" i="4"/>
  <c r="I2392" i="4"/>
  <c r="H2392" i="4"/>
  <c r="G2392" i="4"/>
  <c r="F2392" i="4"/>
  <c r="E2392" i="4"/>
  <c r="A2392" i="4"/>
  <c r="B2392" i="4"/>
  <c r="C2392" i="4"/>
  <c r="D2391" i="4"/>
  <c r="M2391" i="4"/>
  <c r="L2391" i="4"/>
  <c r="J2391" i="4"/>
  <c r="K2391" i="4"/>
  <c r="I2391" i="4"/>
  <c r="H2391" i="4"/>
  <c r="G2391" i="4"/>
  <c r="F2391" i="4"/>
  <c r="E2391" i="4"/>
  <c r="A2391" i="4"/>
  <c r="B2391" i="4"/>
  <c r="C2391" i="4"/>
  <c r="D2390" i="4"/>
  <c r="M2390" i="4"/>
  <c r="L2390" i="4"/>
  <c r="J2390" i="4"/>
  <c r="K2390" i="4"/>
  <c r="I2390" i="4"/>
  <c r="H2390" i="4"/>
  <c r="G2390" i="4"/>
  <c r="F2390" i="4"/>
  <c r="E2390" i="4"/>
  <c r="A2390" i="4"/>
  <c r="B2390" i="4"/>
  <c r="C2390" i="4"/>
  <c r="D2389" i="4"/>
  <c r="M2389" i="4"/>
  <c r="L2389" i="4"/>
  <c r="J2389" i="4"/>
  <c r="K2389" i="4"/>
  <c r="I2389" i="4"/>
  <c r="H2389" i="4"/>
  <c r="G2389" i="4"/>
  <c r="F2389" i="4"/>
  <c r="E2389" i="4"/>
  <c r="A2389" i="4"/>
  <c r="B2389" i="4"/>
  <c r="C2389" i="4"/>
  <c r="D2388" i="4"/>
  <c r="M2388" i="4"/>
  <c r="L2388" i="4"/>
  <c r="J2388" i="4"/>
  <c r="K2388" i="4"/>
  <c r="I2388" i="4"/>
  <c r="H2388" i="4"/>
  <c r="G2388" i="4"/>
  <c r="F2388" i="4"/>
  <c r="E2388" i="4"/>
  <c r="A2388" i="4"/>
  <c r="B2388" i="4"/>
  <c r="C2388" i="4"/>
  <c r="D2387" i="4"/>
  <c r="M2387" i="4"/>
  <c r="L2387" i="4"/>
  <c r="J2387" i="4"/>
  <c r="K2387" i="4"/>
  <c r="I2387" i="4"/>
  <c r="H2387" i="4"/>
  <c r="G2387" i="4"/>
  <c r="F2387" i="4"/>
  <c r="E2387" i="4"/>
  <c r="A2387" i="4"/>
  <c r="B2387" i="4"/>
  <c r="C2387" i="4"/>
  <c r="D2386" i="4"/>
  <c r="M2386" i="4"/>
  <c r="L2386" i="4"/>
  <c r="J2386" i="4"/>
  <c r="K2386" i="4"/>
  <c r="I2386" i="4"/>
  <c r="H2386" i="4"/>
  <c r="G2386" i="4"/>
  <c r="F2386" i="4"/>
  <c r="E2386" i="4"/>
  <c r="A2386" i="4"/>
  <c r="B2386" i="4"/>
  <c r="C2386" i="4"/>
  <c r="D2385" i="4"/>
  <c r="M2385" i="4"/>
  <c r="L2385" i="4"/>
  <c r="J2385" i="4"/>
  <c r="K2385" i="4"/>
  <c r="I2385" i="4"/>
  <c r="H2385" i="4"/>
  <c r="G2385" i="4"/>
  <c r="F2385" i="4"/>
  <c r="E2385" i="4"/>
  <c r="A2385" i="4"/>
  <c r="B2385" i="4"/>
  <c r="C2385" i="4"/>
  <c r="D2384" i="4"/>
  <c r="M2384" i="4"/>
  <c r="L2384" i="4"/>
  <c r="J2384" i="4"/>
  <c r="K2384" i="4"/>
  <c r="I2384" i="4"/>
  <c r="H2384" i="4"/>
  <c r="G2384" i="4"/>
  <c r="F2384" i="4"/>
  <c r="E2384" i="4"/>
  <c r="A2384" i="4"/>
  <c r="B2384" i="4"/>
  <c r="C2384" i="4"/>
  <c r="D2383" i="4"/>
  <c r="M2383" i="4"/>
  <c r="L2383" i="4"/>
  <c r="J2383" i="4"/>
  <c r="K2383" i="4"/>
  <c r="I2383" i="4"/>
  <c r="H2383" i="4"/>
  <c r="G2383" i="4"/>
  <c r="F2383" i="4"/>
  <c r="E2383" i="4"/>
  <c r="A2383" i="4"/>
  <c r="B2383" i="4"/>
  <c r="C2383" i="4"/>
  <c r="D2382" i="4"/>
  <c r="M2382" i="4"/>
  <c r="L2382" i="4"/>
  <c r="J2382" i="4"/>
  <c r="K2382" i="4"/>
  <c r="I2382" i="4"/>
  <c r="H2382" i="4"/>
  <c r="G2382" i="4"/>
  <c r="F2382" i="4"/>
  <c r="E2382" i="4"/>
  <c r="A2382" i="4"/>
  <c r="B2382" i="4"/>
  <c r="C2382" i="4"/>
  <c r="D2381" i="4"/>
  <c r="M2381" i="4"/>
  <c r="L2381" i="4"/>
  <c r="J2381" i="4"/>
  <c r="K2381" i="4"/>
  <c r="I2381" i="4"/>
  <c r="H2381" i="4"/>
  <c r="G2381" i="4"/>
  <c r="F2381" i="4"/>
  <c r="E2381" i="4"/>
  <c r="A2381" i="4"/>
  <c r="B2381" i="4"/>
  <c r="C2381" i="4"/>
  <c r="D2380" i="4"/>
  <c r="M2380" i="4"/>
  <c r="L2380" i="4"/>
  <c r="J2380" i="4"/>
  <c r="K2380" i="4"/>
  <c r="I2380" i="4"/>
  <c r="H2380" i="4"/>
  <c r="G2380" i="4"/>
  <c r="F2380" i="4"/>
  <c r="E2380" i="4"/>
  <c r="A2380" i="4"/>
  <c r="B2380" i="4"/>
  <c r="C2380" i="4"/>
  <c r="D2379" i="4"/>
  <c r="M2379" i="4"/>
  <c r="L2379" i="4"/>
  <c r="J2379" i="4"/>
  <c r="K2379" i="4"/>
  <c r="I2379" i="4"/>
  <c r="H2379" i="4"/>
  <c r="G2379" i="4"/>
  <c r="F2379" i="4"/>
  <c r="E2379" i="4"/>
  <c r="A2379" i="4"/>
  <c r="B2379" i="4"/>
  <c r="C2379" i="4"/>
  <c r="D2378" i="4"/>
  <c r="M2378" i="4"/>
  <c r="L2378" i="4"/>
  <c r="J2378" i="4"/>
  <c r="K2378" i="4"/>
  <c r="I2378" i="4"/>
  <c r="H2378" i="4"/>
  <c r="G2378" i="4"/>
  <c r="F2378" i="4"/>
  <c r="E2378" i="4"/>
  <c r="A2378" i="4"/>
  <c r="B2378" i="4"/>
  <c r="C2378" i="4"/>
  <c r="D2377" i="4"/>
  <c r="M2377" i="4"/>
  <c r="L2377" i="4"/>
  <c r="J2377" i="4"/>
  <c r="K2377" i="4"/>
  <c r="I2377" i="4"/>
  <c r="H2377" i="4"/>
  <c r="G2377" i="4"/>
  <c r="F2377" i="4"/>
  <c r="E2377" i="4"/>
  <c r="A2377" i="4"/>
  <c r="B2377" i="4"/>
  <c r="C2377" i="4"/>
  <c r="D2376" i="4"/>
  <c r="M2376" i="4"/>
  <c r="L2376" i="4"/>
  <c r="J2376" i="4"/>
  <c r="K2376" i="4"/>
  <c r="I2376" i="4"/>
  <c r="H2376" i="4"/>
  <c r="G2376" i="4"/>
  <c r="F2376" i="4"/>
  <c r="E2376" i="4"/>
  <c r="A2376" i="4"/>
  <c r="B2376" i="4"/>
  <c r="C2376" i="4"/>
  <c r="D2375" i="4"/>
  <c r="M2375" i="4"/>
  <c r="L2375" i="4"/>
  <c r="J2375" i="4"/>
  <c r="K2375" i="4"/>
  <c r="I2375" i="4"/>
  <c r="H2375" i="4"/>
  <c r="G2375" i="4"/>
  <c r="F2375" i="4"/>
  <c r="E2375" i="4"/>
  <c r="A2375" i="4"/>
  <c r="B2375" i="4"/>
  <c r="C2375" i="4"/>
  <c r="D2374" i="4"/>
  <c r="M2374" i="4"/>
  <c r="L2374" i="4"/>
  <c r="J2374" i="4"/>
  <c r="K2374" i="4"/>
  <c r="I2374" i="4"/>
  <c r="H2374" i="4"/>
  <c r="G2374" i="4"/>
  <c r="F2374" i="4"/>
  <c r="E2374" i="4"/>
  <c r="A2374" i="4"/>
  <c r="B2374" i="4"/>
  <c r="C2374" i="4"/>
  <c r="D2373" i="4"/>
  <c r="M2373" i="4"/>
  <c r="L2373" i="4"/>
  <c r="J2373" i="4"/>
  <c r="K2373" i="4"/>
  <c r="I2373" i="4"/>
  <c r="H2373" i="4"/>
  <c r="G2373" i="4"/>
  <c r="F2373" i="4"/>
  <c r="E2373" i="4"/>
  <c r="A2373" i="4"/>
  <c r="B2373" i="4"/>
  <c r="C2373" i="4"/>
  <c r="D2372" i="4"/>
  <c r="M2372" i="4"/>
  <c r="L2372" i="4"/>
  <c r="J2372" i="4"/>
  <c r="K2372" i="4"/>
  <c r="I2372" i="4"/>
  <c r="H2372" i="4"/>
  <c r="G2372" i="4"/>
  <c r="F2372" i="4"/>
  <c r="E2372" i="4"/>
  <c r="A2372" i="4"/>
  <c r="B2372" i="4"/>
  <c r="C2372" i="4"/>
  <c r="D2371" i="4"/>
  <c r="M2371" i="4"/>
  <c r="L2371" i="4"/>
  <c r="J2371" i="4"/>
  <c r="K2371" i="4"/>
  <c r="I2371" i="4"/>
  <c r="H2371" i="4"/>
  <c r="G2371" i="4"/>
  <c r="F2371" i="4"/>
  <c r="E2371" i="4"/>
  <c r="A2371" i="4"/>
  <c r="B2371" i="4"/>
  <c r="C2371" i="4"/>
  <c r="D2370" i="4"/>
  <c r="M2370" i="4"/>
  <c r="L2370" i="4"/>
  <c r="J2370" i="4"/>
  <c r="K2370" i="4"/>
  <c r="I2370" i="4"/>
  <c r="H2370" i="4"/>
  <c r="G2370" i="4"/>
  <c r="F2370" i="4"/>
  <c r="E2370" i="4"/>
  <c r="A2370" i="4"/>
  <c r="B2370" i="4"/>
  <c r="C2370" i="4"/>
  <c r="D2369" i="4"/>
  <c r="M2369" i="4"/>
  <c r="L2369" i="4"/>
  <c r="J2369" i="4"/>
  <c r="K2369" i="4"/>
  <c r="I2369" i="4"/>
  <c r="H2369" i="4"/>
  <c r="G2369" i="4"/>
  <c r="F2369" i="4"/>
  <c r="E2369" i="4"/>
  <c r="A2369" i="4"/>
  <c r="B2369" i="4"/>
  <c r="C2369" i="4"/>
  <c r="D2368" i="4"/>
  <c r="M2368" i="4"/>
  <c r="L2368" i="4"/>
  <c r="J2368" i="4"/>
  <c r="K2368" i="4"/>
  <c r="I2368" i="4"/>
  <c r="H2368" i="4"/>
  <c r="G2368" i="4"/>
  <c r="F2368" i="4"/>
  <c r="E2368" i="4"/>
  <c r="A2368" i="4"/>
  <c r="B2368" i="4"/>
  <c r="C2368" i="4"/>
  <c r="D2367" i="4"/>
  <c r="M2367" i="4"/>
  <c r="L2367" i="4"/>
  <c r="J2367" i="4"/>
  <c r="K2367" i="4"/>
  <c r="I2367" i="4"/>
  <c r="H2367" i="4"/>
  <c r="G2367" i="4"/>
  <c r="F2367" i="4"/>
  <c r="E2367" i="4"/>
  <c r="A2367" i="4"/>
  <c r="B2367" i="4"/>
  <c r="C2367" i="4"/>
  <c r="D2366" i="4"/>
  <c r="M2366" i="4"/>
  <c r="L2366" i="4"/>
  <c r="J2366" i="4"/>
  <c r="K2366" i="4"/>
  <c r="I2366" i="4"/>
  <c r="H2366" i="4"/>
  <c r="G2366" i="4"/>
  <c r="F2366" i="4"/>
  <c r="E2366" i="4"/>
  <c r="A2366" i="4"/>
  <c r="B2366" i="4"/>
  <c r="C2366" i="4"/>
  <c r="D2365" i="4"/>
  <c r="M2365" i="4"/>
  <c r="L2365" i="4"/>
  <c r="J2365" i="4"/>
  <c r="K2365" i="4"/>
  <c r="I2365" i="4"/>
  <c r="H2365" i="4"/>
  <c r="G2365" i="4"/>
  <c r="F2365" i="4"/>
  <c r="E2365" i="4"/>
  <c r="A2365" i="4"/>
  <c r="B2365" i="4"/>
  <c r="C2365" i="4"/>
  <c r="D2364" i="4"/>
  <c r="M2364" i="4"/>
  <c r="L2364" i="4"/>
  <c r="J2364" i="4"/>
  <c r="K2364" i="4"/>
  <c r="I2364" i="4"/>
  <c r="H2364" i="4"/>
  <c r="G2364" i="4"/>
  <c r="F2364" i="4"/>
  <c r="E2364" i="4"/>
  <c r="A2364" i="4"/>
  <c r="B2364" i="4"/>
  <c r="C2364" i="4"/>
  <c r="D2363" i="4"/>
  <c r="M2363" i="4"/>
  <c r="L2363" i="4"/>
  <c r="J2363" i="4"/>
  <c r="K2363" i="4"/>
  <c r="I2363" i="4"/>
  <c r="H2363" i="4"/>
  <c r="G2363" i="4"/>
  <c r="F2363" i="4"/>
  <c r="E2363" i="4"/>
  <c r="A2363" i="4"/>
  <c r="B2363" i="4"/>
  <c r="C2363" i="4"/>
  <c r="D2362" i="4"/>
  <c r="M2362" i="4"/>
  <c r="L2362" i="4"/>
  <c r="J2362" i="4"/>
  <c r="K2362" i="4"/>
  <c r="I2362" i="4"/>
  <c r="H2362" i="4"/>
  <c r="G2362" i="4"/>
  <c r="F2362" i="4"/>
  <c r="E2362" i="4"/>
  <c r="A2362" i="4"/>
  <c r="B2362" i="4"/>
  <c r="C2362" i="4"/>
  <c r="D2361" i="4"/>
  <c r="M2361" i="4"/>
  <c r="L2361" i="4"/>
  <c r="J2361" i="4"/>
  <c r="K2361" i="4"/>
  <c r="I2361" i="4"/>
  <c r="H2361" i="4"/>
  <c r="G2361" i="4"/>
  <c r="F2361" i="4"/>
  <c r="E2361" i="4"/>
  <c r="A2361" i="4"/>
  <c r="B2361" i="4"/>
  <c r="C2361" i="4"/>
  <c r="D2360" i="4"/>
  <c r="M2360" i="4"/>
  <c r="L2360" i="4"/>
  <c r="J2360" i="4"/>
  <c r="K2360" i="4"/>
  <c r="I2360" i="4"/>
  <c r="H2360" i="4"/>
  <c r="G2360" i="4"/>
  <c r="F2360" i="4"/>
  <c r="E2360" i="4"/>
  <c r="A2360" i="4"/>
  <c r="B2360" i="4"/>
  <c r="C2360" i="4"/>
  <c r="D2359" i="4"/>
  <c r="M2359" i="4"/>
  <c r="L2359" i="4"/>
  <c r="J2359" i="4"/>
  <c r="K2359" i="4"/>
  <c r="I2359" i="4"/>
  <c r="H2359" i="4"/>
  <c r="G2359" i="4"/>
  <c r="F2359" i="4"/>
  <c r="E2359" i="4"/>
  <c r="A2359" i="4"/>
  <c r="B2359" i="4"/>
  <c r="C2359" i="4"/>
  <c r="D2358" i="4"/>
  <c r="M2358" i="4"/>
  <c r="L2358" i="4"/>
  <c r="J2358" i="4"/>
  <c r="K2358" i="4"/>
  <c r="I2358" i="4"/>
  <c r="H2358" i="4"/>
  <c r="G2358" i="4"/>
  <c r="F2358" i="4"/>
  <c r="E2358" i="4"/>
  <c r="A2358" i="4"/>
  <c r="B2358" i="4"/>
  <c r="C2358" i="4"/>
  <c r="D2357" i="4"/>
  <c r="M2357" i="4"/>
  <c r="L2357" i="4"/>
  <c r="J2357" i="4"/>
  <c r="K2357" i="4"/>
  <c r="I2357" i="4"/>
  <c r="H2357" i="4"/>
  <c r="G2357" i="4"/>
  <c r="F2357" i="4"/>
  <c r="E2357" i="4"/>
  <c r="A2357" i="4"/>
  <c r="B2357" i="4"/>
  <c r="C2357" i="4"/>
  <c r="D2356" i="4"/>
  <c r="M2356" i="4"/>
  <c r="L2356" i="4"/>
  <c r="J2356" i="4"/>
  <c r="K2356" i="4"/>
  <c r="I2356" i="4"/>
  <c r="H2356" i="4"/>
  <c r="G2356" i="4"/>
  <c r="F2356" i="4"/>
  <c r="E2356" i="4"/>
  <c r="A2356" i="4"/>
  <c r="B2356" i="4"/>
  <c r="C2356" i="4"/>
  <c r="D2355" i="4"/>
  <c r="M2355" i="4"/>
  <c r="L2355" i="4"/>
  <c r="J2355" i="4"/>
  <c r="K2355" i="4"/>
  <c r="I2355" i="4"/>
  <c r="H2355" i="4"/>
  <c r="G2355" i="4"/>
  <c r="F2355" i="4"/>
  <c r="E2355" i="4"/>
  <c r="A2355" i="4"/>
  <c r="B2355" i="4"/>
  <c r="C2355" i="4"/>
  <c r="D2354" i="4"/>
  <c r="M2354" i="4"/>
  <c r="L2354" i="4"/>
  <c r="J2354" i="4"/>
  <c r="K2354" i="4"/>
  <c r="I2354" i="4"/>
  <c r="H2354" i="4"/>
  <c r="G2354" i="4"/>
  <c r="F2354" i="4"/>
  <c r="E2354" i="4"/>
  <c r="A2354" i="4"/>
  <c r="B2354" i="4"/>
  <c r="C2354" i="4"/>
  <c r="D2353" i="4"/>
  <c r="M2353" i="4"/>
  <c r="L2353" i="4"/>
  <c r="J2353" i="4"/>
  <c r="K2353" i="4"/>
  <c r="I2353" i="4"/>
  <c r="H2353" i="4"/>
  <c r="G2353" i="4"/>
  <c r="F2353" i="4"/>
  <c r="E2353" i="4"/>
  <c r="A2353" i="4"/>
  <c r="B2353" i="4"/>
  <c r="C2353" i="4"/>
  <c r="D2352" i="4"/>
  <c r="M2352" i="4"/>
  <c r="L2352" i="4"/>
  <c r="J2352" i="4"/>
  <c r="K2352" i="4"/>
  <c r="I2352" i="4"/>
  <c r="H2352" i="4"/>
  <c r="G2352" i="4"/>
  <c r="F2352" i="4"/>
  <c r="E2352" i="4"/>
  <c r="A2352" i="4"/>
  <c r="B2352" i="4"/>
  <c r="C2352" i="4"/>
  <c r="D2351" i="4"/>
  <c r="M2351" i="4"/>
  <c r="L2351" i="4"/>
  <c r="J2351" i="4"/>
  <c r="K2351" i="4"/>
  <c r="I2351" i="4"/>
  <c r="H2351" i="4"/>
  <c r="G2351" i="4"/>
  <c r="F2351" i="4"/>
  <c r="E2351" i="4"/>
  <c r="A2351" i="4"/>
  <c r="B2351" i="4"/>
  <c r="C2351" i="4"/>
  <c r="D2350" i="4"/>
  <c r="M2350" i="4"/>
  <c r="L2350" i="4"/>
  <c r="J2350" i="4"/>
  <c r="K2350" i="4"/>
  <c r="I2350" i="4"/>
  <c r="H2350" i="4"/>
  <c r="G2350" i="4"/>
  <c r="F2350" i="4"/>
  <c r="E2350" i="4"/>
  <c r="A2350" i="4"/>
  <c r="B2350" i="4"/>
  <c r="C2350" i="4"/>
  <c r="D2349" i="4"/>
  <c r="M2349" i="4"/>
  <c r="L2349" i="4"/>
  <c r="J2349" i="4"/>
  <c r="K2349" i="4"/>
  <c r="I2349" i="4"/>
  <c r="H2349" i="4"/>
  <c r="G2349" i="4"/>
  <c r="F2349" i="4"/>
  <c r="E2349" i="4"/>
  <c r="A2349" i="4"/>
  <c r="B2349" i="4"/>
  <c r="C2349" i="4"/>
  <c r="D2348" i="4"/>
  <c r="M2348" i="4"/>
  <c r="L2348" i="4"/>
  <c r="J2348" i="4"/>
  <c r="K2348" i="4"/>
  <c r="I2348" i="4"/>
  <c r="H2348" i="4"/>
  <c r="G2348" i="4"/>
  <c r="F2348" i="4"/>
  <c r="E2348" i="4"/>
  <c r="A2348" i="4"/>
  <c r="B2348" i="4"/>
  <c r="C2348" i="4"/>
  <c r="D2347" i="4"/>
  <c r="M2347" i="4"/>
  <c r="L2347" i="4"/>
  <c r="J2347" i="4"/>
  <c r="K2347" i="4"/>
  <c r="I2347" i="4"/>
  <c r="H2347" i="4"/>
  <c r="G2347" i="4"/>
  <c r="F2347" i="4"/>
  <c r="E2347" i="4"/>
  <c r="A2347" i="4"/>
  <c r="B2347" i="4"/>
  <c r="C2347" i="4"/>
  <c r="D2346" i="4"/>
  <c r="M2346" i="4"/>
  <c r="L2346" i="4"/>
  <c r="J2346" i="4"/>
  <c r="K2346" i="4"/>
  <c r="I2346" i="4"/>
  <c r="H2346" i="4"/>
  <c r="G2346" i="4"/>
  <c r="F2346" i="4"/>
  <c r="E2346" i="4"/>
  <c r="A2346" i="4"/>
  <c r="B2346" i="4"/>
  <c r="C2346" i="4"/>
  <c r="D2345" i="4"/>
  <c r="M2345" i="4"/>
  <c r="L2345" i="4"/>
  <c r="J2345" i="4"/>
  <c r="K2345" i="4"/>
  <c r="I2345" i="4"/>
  <c r="H2345" i="4"/>
  <c r="G2345" i="4"/>
  <c r="F2345" i="4"/>
  <c r="E2345" i="4"/>
  <c r="A2345" i="4"/>
  <c r="B2345" i="4"/>
  <c r="C2345" i="4"/>
  <c r="D2344" i="4"/>
  <c r="M2344" i="4"/>
  <c r="L2344" i="4"/>
  <c r="J2344" i="4"/>
  <c r="K2344" i="4"/>
  <c r="I2344" i="4"/>
  <c r="H2344" i="4"/>
  <c r="G2344" i="4"/>
  <c r="F2344" i="4"/>
  <c r="E2344" i="4"/>
  <c r="A2344" i="4"/>
  <c r="B2344" i="4"/>
  <c r="C2344" i="4"/>
  <c r="D2343" i="4"/>
  <c r="M2343" i="4"/>
  <c r="L2343" i="4"/>
  <c r="J2343" i="4"/>
  <c r="K2343" i="4"/>
  <c r="I2343" i="4"/>
  <c r="H2343" i="4"/>
  <c r="G2343" i="4"/>
  <c r="F2343" i="4"/>
  <c r="E2343" i="4"/>
  <c r="A2343" i="4"/>
  <c r="B2343" i="4"/>
  <c r="C2343" i="4"/>
  <c r="D2342" i="4"/>
  <c r="M2342" i="4"/>
  <c r="L2342" i="4"/>
  <c r="J2342" i="4"/>
  <c r="K2342" i="4"/>
  <c r="I2342" i="4"/>
  <c r="H2342" i="4"/>
  <c r="G2342" i="4"/>
  <c r="F2342" i="4"/>
  <c r="E2342" i="4"/>
  <c r="A2342" i="4"/>
  <c r="B2342" i="4"/>
  <c r="C2342" i="4"/>
  <c r="D2341" i="4"/>
  <c r="M2341" i="4"/>
  <c r="L2341" i="4"/>
  <c r="J2341" i="4"/>
  <c r="K2341" i="4"/>
  <c r="I2341" i="4"/>
  <c r="H2341" i="4"/>
  <c r="G2341" i="4"/>
  <c r="F2341" i="4"/>
  <c r="E2341" i="4"/>
  <c r="A2341" i="4"/>
  <c r="B2341" i="4"/>
  <c r="C2341" i="4"/>
  <c r="D2340" i="4"/>
  <c r="M2340" i="4"/>
  <c r="L2340" i="4"/>
  <c r="J2340" i="4"/>
  <c r="K2340" i="4"/>
  <c r="I2340" i="4"/>
  <c r="H2340" i="4"/>
  <c r="G2340" i="4"/>
  <c r="F2340" i="4"/>
  <c r="E2340" i="4"/>
  <c r="A2340" i="4"/>
  <c r="B2340" i="4"/>
  <c r="C2340" i="4"/>
  <c r="D2339" i="4"/>
  <c r="M2339" i="4"/>
  <c r="L2339" i="4"/>
  <c r="J2339" i="4"/>
  <c r="K2339" i="4"/>
  <c r="I2339" i="4"/>
  <c r="H2339" i="4"/>
  <c r="G2339" i="4"/>
  <c r="F2339" i="4"/>
  <c r="E2339" i="4"/>
  <c r="A2339" i="4"/>
  <c r="B2339" i="4"/>
  <c r="C2339" i="4"/>
  <c r="D2338" i="4"/>
  <c r="M2338" i="4"/>
  <c r="L2338" i="4"/>
  <c r="J2338" i="4"/>
  <c r="K2338" i="4"/>
  <c r="I2338" i="4"/>
  <c r="H2338" i="4"/>
  <c r="G2338" i="4"/>
  <c r="F2338" i="4"/>
  <c r="E2338" i="4"/>
  <c r="A2338" i="4"/>
  <c r="B2338" i="4"/>
  <c r="C2338" i="4"/>
  <c r="D2337" i="4"/>
  <c r="M2337" i="4"/>
  <c r="L2337" i="4"/>
  <c r="J2337" i="4"/>
  <c r="K2337" i="4"/>
  <c r="I2337" i="4"/>
  <c r="H2337" i="4"/>
  <c r="G2337" i="4"/>
  <c r="F2337" i="4"/>
  <c r="E2337" i="4"/>
  <c r="A2337" i="4"/>
  <c r="B2337" i="4"/>
  <c r="C2337" i="4"/>
  <c r="D2336" i="4"/>
  <c r="M2336" i="4"/>
  <c r="L2336" i="4"/>
  <c r="J2336" i="4"/>
  <c r="K2336" i="4"/>
  <c r="I2336" i="4"/>
  <c r="H2336" i="4"/>
  <c r="G2336" i="4"/>
  <c r="F2336" i="4"/>
  <c r="E2336" i="4"/>
  <c r="A2336" i="4"/>
  <c r="B2336" i="4"/>
  <c r="C2336" i="4"/>
  <c r="D2335" i="4"/>
  <c r="M2335" i="4"/>
  <c r="L2335" i="4"/>
  <c r="J2335" i="4"/>
  <c r="K2335" i="4"/>
  <c r="I2335" i="4"/>
  <c r="H2335" i="4"/>
  <c r="G2335" i="4"/>
  <c r="F2335" i="4"/>
  <c r="E2335" i="4"/>
  <c r="A2335" i="4"/>
  <c r="B2335" i="4"/>
  <c r="C2335" i="4"/>
  <c r="D2334" i="4"/>
  <c r="M2334" i="4"/>
  <c r="L2334" i="4"/>
  <c r="J2334" i="4"/>
  <c r="K2334" i="4"/>
  <c r="I2334" i="4"/>
  <c r="H2334" i="4"/>
  <c r="G2334" i="4"/>
  <c r="F2334" i="4"/>
  <c r="E2334" i="4"/>
  <c r="A2334" i="4"/>
  <c r="B2334" i="4"/>
  <c r="C2334" i="4"/>
  <c r="D2333" i="4"/>
  <c r="M2333" i="4"/>
  <c r="L2333" i="4"/>
  <c r="J2333" i="4"/>
  <c r="K2333" i="4"/>
  <c r="I2333" i="4"/>
  <c r="H2333" i="4"/>
  <c r="G2333" i="4"/>
  <c r="F2333" i="4"/>
  <c r="E2333" i="4"/>
  <c r="A2333" i="4"/>
  <c r="B2333" i="4"/>
  <c r="C2333" i="4"/>
  <c r="D2332" i="4"/>
  <c r="M2332" i="4"/>
  <c r="L2332" i="4"/>
  <c r="J2332" i="4"/>
  <c r="K2332" i="4"/>
  <c r="I2332" i="4"/>
  <c r="H2332" i="4"/>
  <c r="G2332" i="4"/>
  <c r="F2332" i="4"/>
  <c r="E2332" i="4"/>
  <c r="A2332" i="4"/>
  <c r="B2332" i="4"/>
  <c r="C2332" i="4"/>
  <c r="D2331" i="4"/>
  <c r="M2331" i="4"/>
  <c r="L2331" i="4"/>
  <c r="J2331" i="4"/>
  <c r="K2331" i="4"/>
  <c r="I2331" i="4"/>
  <c r="H2331" i="4"/>
  <c r="G2331" i="4"/>
  <c r="F2331" i="4"/>
  <c r="E2331" i="4"/>
  <c r="A2331" i="4"/>
  <c r="B2331" i="4"/>
  <c r="C2331" i="4"/>
  <c r="D2330" i="4"/>
  <c r="M2330" i="4"/>
  <c r="L2330" i="4"/>
  <c r="J2330" i="4"/>
  <c r="K2330" i="4"/>
  <c r="I2330" i="4"/>
  <c r="H2330" i="4"/>
  <c r="G2330" i="4"/>
  <c r="F2330" i="4"/>
  <c r="E2330" i="4"/>
  <c r="A2330" i="4"/>
  <c r="B2330" i="4"/>
  <c r="C2330" i="4"/>
  <c r="D2329" i="4"/>
  <c r="M2329" i="4"/>
  <c r="L2329" i="4"/>
  <c r="J2329" i="4"/>
  <c r="K2329" i="4"/>
  <c r="I2329" i="4"/>
  <c r="H2329" i="4"/>
  <c r="G2329" i="4"/>
  <c r="F2329" i="4"/>
  <c r="E2329" i="4"/>
  <c r="A2329" i="4"/>
  <c r="B2329" i="4"/>
  <c r="C2329" i="4"/>
  <c r="D2328" i="4"/>
  <c r="M2328" i="4"/>
  <c r="L2328" i="4"/>
  <c r="J2328" i="4"/>
  <c r="K2328" i="4"/>
  <c r="I2328" i="4"/>
  <c r="H2328" i="4"/>
  <c r="G2328" i="4"/>
  <c r="F2328" i="4"/>
  <c r="E2328" i="4"/>
  <c r="A2328" i="4"/>
  <c r="B2328" i="4"/>
  <c r="C2328" i="4"/>
  <c r="D2327" i="4"/>
  <c r="M2327" i="4"/>
  <c r="L2327" i="4"/>
  <c r="J2327" i="4"/>
  <c r="K2327" i="4"/>
  <c r="I2327" i="4"/>
  <c r="H2327" i="4"/>
  <c r="G2327" i="4"/>
  <c r="F2327" i="4"/>
  <c r="E2327" i="4"/>
  <c r="A2327" i="4"/>
  <c r="B2327" i="4"/>
  <c r="C2327" i="4"/>
  <c r="D2326" i="4"/>
  <c r="M2326" i="4"/>
  <c r="L2326" i="4"/>
  <c r="J2326" i="4"/>
  <c r="K2326" i="4"/>
  <c r="I2326" i="4"/>
  <c r="H2326" i="4"/>
  <c r="G2326" i="4"/>
  <c r="F2326" i="4"/>
  <c r="E2326" i="4"/>
  <c r="A2326" i="4"/>
  <c r="B2326" i="4"/>
  <c r="C2326" i="4"/>
  <c r="D2325" i="4"/>
  <c r="M2325" i="4"/>
  <c r="L2325" i="4"/>
  <c r="J2325" i="4"/>
  <c r="K2325" i="4"/>
  <c r="I2325" i="4"/>
  <c r="H2325" i="4"/>
  <c r="G2325" i="4"/>
  <c r="F2325" i="4"/>
  <c r="E2325" i="4"/>
  <c r="A2325" i="4"/>
  <c r="B2325" i="4"/>
  <c r="C2325" i="4"/>
  <c r="D2324" i="4"/>
  <c r="M2324" i="4"/>
  <c r="L2324" i="4"/>
  <c r="J2324" i="4"/>
  <c r="K2324" i="4"/>
  <c r="I2324" i="4"/>
  <c r="H2324" i="4"/>
  <c r="G2324" i="4"/>
  <c r="F2324" i="4"/>
  <c r="E2324" i="4"/>
  <c r="A2324" i="4"/>
  <c r="B2324" i="4"/>
  <c r="C2324" i="4"/>
  <c r="D2323" i="4"/>
  <c r="M2323" i="4"/>
  <c r="L2323" i="4"/>
  <c r="J2323" i="4"/>
  <c r="K2323" i="4"/>
  <c r="I2323" i="4"/>
  <c r="H2323" i="4"/>
  <c r="G2323" i="4"/>
  <c r="F2323" i="4"/>
  <c r="E2323" i="4"/>
  <c r="A2323" i="4"/>
  <c r="B2323" i="4"/>
  <c r="C2323" i="4"/>
  <c r="D2322" i="4"/>
  <c r="M2322" i="4"/>
  <c r="L2322" i="4"/>
  <c r="J2322" i="4"/>
  <c r="K2322" i="4"/>
  <c r="I2322" i="4"/>
  <c r="H2322" i="4"/>
  <c r="G2322" i="4"/>
  <c r="F2322" i="4"/>
  <c r="E2322" i="4"/>
  <c r="A2322" i="4"/>
  <c r="B2322" i="4"/>
  <c r="C2322" i="4"/>
  <c r="D2321" i="4"/>
  <c r="M2321" i="4"/>
  <c r="L2321" i="4"/>
  <c r="J2321" i="4"/>
  <c r="K2321" i="4"/>
  <c r="I2321" i="4"/>
  <c r="H2321" i="4"/>
  <c r="G2321" i="4"/>
  <c r="F2321" i="4"/>
  <c r="E2321" i="4"/>
  <c r="A2321" i="4"/>
  <c r="B2321" i="4"/>
  <c r="C2321" i="4"/>
  <c r="D2320" i="4"/>
  <c r="M2320" i="4"/>
  <c r="L2320" i="4"/>
  <c r="J2320" i="4"/>
  <c r="K2320" i="4"/>
  <c r="I2320" i="4"/>
  <c r="H2320" i="4"/>
  <c r="G2320" i="4"/>
  <c r="F2320" i="4"/>
  <c r="E2320" i="4"/>
  <c r="A2320" i="4"/>
  <c r="B2320" i="4"/>
  <c r="C2320" i="4"/>
  <c r="D2319" i="4"/>
  <c r="M2319" i="4"/>
  <c r="L2319" i="4"/>
  <c r="J2319" i="4"/>
  <c r="K2319" i="4"/>
  <c r="I2319" i="4"/>
  <c r="H2319" i="4"/>
  <c r="G2319" i="4"/>
  <c r="F2319" i="4"/>
  <c r="E2319" i="4"/>
  <c r="A2319" i="4"/>
  <c r="B2319" i="4"/>
  <c r="C2319" i="4"/>
  <c r="D2318" i="4"/>
  <c r="M2318" i="4"/>
  <c r="L2318" i="4"/>
  <c r="J2318" i="4"/>
  <c r="K2318" i="4"/>
  <c r="I2318" i="4"/>
  <c r="H2318" i="4"/>
  <c r="G2318" i="4"/>
  <c r="F2318" i="4"/>
  <c r="E2318" i="4"/>
  <c r="A2318" i="4"/>
  <c r="B2318" i="4"/>
  <c r="C2318" i="4"/>
  <c r="D2317" i="4"/>
  <c r="M2317" i="4"/>
  <c r="L2317" i="4"/>
  <c r="J2317" i="4"/>
  <c r="K2317" i="4"/>
  <c r="I2317" i="4"/>
  <c r="H2317" i="4"/>
  <c r="G2317" i="4"/>
  <c r="F2317" i="4"/>
  <c r="E2317" i="4"/>
  <c r="A2317" i="4"/>
  <c r="B2317" i="4"/>
  <c r="C2317" i="4"/>
  <c r="D2316" i="4"/>
  <c r="M2316" i="4"/>
  <c r="L2316" i="4"/>
  <c r="J2316" i="4"/>
  <c r="K2316" i="4"/>
  <c r="I2316" i="4"/>
  <c r="H2316" i="4"/>
  <c r="G2316" i="4"/>
  <c r="F2316" i="4"/>
  <c r="E2316" i="4"/>
  <c r="A2316" i="4"/>
  <c r="B2316" i="4"/>
  <c r="C2316" i="4"/>
  <c r="D2315" i="4"/>
  <c r="M2315" i="4"/>
  <c r="L2315" i="4"/>
  <c r="J2315" i="4"/>
  <c r="K2315" i="4"/>
  <c r="I2315" i="4"/>
  <c r="H2315" i="4"/>
  <c r="G2315" i="4"/>
  <c r="F2315" i="4"/>
  <c r="E2315" i="4"/>
  <c r="A2315" i="4"/>
  <c r="B2315" i="4"/>
  <c r="C2315" i="4"/>
  <c r="D2314" i="4"/>
  <c r="M2314" i="4"/>
  <c r="L2314" i="4"/>
  <c r="J2314" i="4"/>
  <c r="K2314" i="4"/>
  <c r="I2314" i="4"/>
  <c r="H2314" i="4"/>
  <c r="G2314" i="4"/>
  <c r="F2314" i="4"/>
  <c r="E2314" i="4"/>
  <c r="A2314" i="4"/>
  <c r="B2314" i="4"/>
  <c r="C2314" i="4"/>
  <c r="D2313" i="4"/>
  <c r="M2313" i="4"/>
  <c r="L2313" i="4"/>
  <c r="J2313" i="4"/>
  <c r="K2313" i="4"/>
  <c r="I2313" i="4"/>
  <c r="H2313" i="4"/>
  <c r="G2313" i="4"/>
  <c r="F2313" i="4"/>
  <c r="E2313" i="4"/>
  <c r="A2313" i="4"/>
  <c r="B2313" i="4"/>
  <c r="C2313" i="4"/>
  <c r="D2312" i="4"/>
  <c r="M2312" i="4"/>
  <c r="L2312" i="4"/>
  <c r="J2312" i="4"/>
  <c r="K2312" i="4"/>
  <c r="I2312" i="4"/>
  <c r="H2312" i="4"/>
  <c r="G2312" i="4"/>
  <c r="F2312" i="4"/>
  <c r="E2312" i="4"/>
  <c r="A2312" i="4"/>
  <c r="B2312" i="4"/>
  <c r="C2312" i="4"/>
  <c r="D2311" i="4"/>
  <c r="M2311" i="4"/>
  <c r="L2311" i="4"/>
  <c r="J2311" i="4"/>
  <c r="K2311" i="4"/>
  <c r="I2311" i="4"/>
  <c r="H2311" i="4"/>
  <c r="G2311" i="4"/>
  <c r="F2311" i="4"/>
  <c r="E2311" i="4"/>
  <c r="A2311" i="4"/>
  <c r="B2311" i="4"/>
  <c r="C2311" i="4"/>
  <c r="D2310" i="4"/>
  <c r="M2310" i="4"/>
  <c r="L2310" i="4"/>
  <c r="J2310" i="4"/>
  <c r="K2310" i="4"/>
  <c r="I2310" i="4"/>
  <c r="H2310" i="4"/>
  <c r="G2310" i="4"/>
  <c r="F2310" i="4"/>
  <c r="E2310" i="4"/>
  <c r="A2310" i="4"/>
  <c r="B2310" i="4"/>
  <c r="C2310" i="4"/>
  <c r="D2309" i="4"/>
  <c r="M2309" i="4"/>
  <c r="L2309" i="4"/>
  <c r="J2309" i="4"/>
  <c r="K2309" i="4"/>
  <c r="I2309" i="4"/>
  <c r="H2309" i="4"/>
  <c r="G2309" i="4"/>
  <c r="F2309" i="4"/>
  <c r="E2309" i="4"/>
  <c r="A2309" i="4"/>
  <c r="B2309" i="4"/>
  <c r="C2309" i="4"/>
  <c r="D2308" i="4"/>
  <c r="M2308" i="4"/>
  <c r="L2308" i="4"/>
  <c r="J2308" i="4"/>
  <c r="K2308" i="4"/>
  <c r="I2308" i="4"/>
  <c r="H2308" i="4"/>
  <c r="G2308" i="4"/>
  <c r="F2308" i="4"/>
  <c r="E2308" i="4"/>
  <c r="A2308" i="4"/>
  <c r="B2308" i="4"/>
  <c r="C2308" i="4"/>
  <c r="D2307" i="4"/>
  <c r="M2307" i="4"/>
  <c r="L2307" i="4"/>
  <c r="J2307" i="4"/>
  <c r="K2307" i="4"/>
  <c r="I2307" i="4"/>
  <c r="H2307" i="4"/>
  <c r="G2307" i="4"/>
  <c r="F2307" i="4"/>
  <c r="E2307" i="4"/>
  <c r="A2307" i="4"/>
  <c r="B2307" i="4"/>
  <c r="C2307" i="4"/>
  <c r="D2306" i="4"/>
  <c r="M2306" i="4"/>
  <c r="L2306" i="4"/>
  <c r="J2306" i="4"/>
  <c r="K2306" i="4"/>
  <c r="I2306" i="4"/>
  <c r="H2306" i="4"/>
  <c r="G2306" i="4"/>
  <c r="F2306" i="4"/>
  <c r="E2306" i="4"/>
  <c r="A2306" i="4"/>
  <c r="B2306" i="4"/>
  <c r="C2306" i="4"/>
  <c r="D2305" i="4"/>
  <c r="M2305" i="4"/>
  <c r="L2305" i="4"/>
  <c r="J2305" i="4"/>
  <c r="K2305" i="4"/>
  <c r="I2305" i="4"/>
  <c r="H2305" i="4"/>
  <c r="G2305" i="4"/>
  <c r="F2305" i="4"/>
  <c r="E2305" i="4"/>
  <c r="A2305" i="4"/>
  <c r="B2305" i="4"/>
  <c r="C2305" i="4"/>
  <c r="D2304" i="4"/>
  <c r="M2304" i="4"/>
  <c r="L2304" i="4"/>
  <c r="J2304" i="4"/>
  <c r="K2304" i="4"/>
  <c r="I2304" i="4"/>
  <c r="H2304" i="4"/>
  <c r="G2304" i="4"/>
  <c r="F2304" i="4"/>
  <c r="E2304" i="4"/>
  <c r="A2304" i="4"/>
  <c r="B2304" i="4"/>
  <c r="C2304" i="4"/>
  <c r="D2303" i="4"/>
  <c r="M2303" i="4"/>
  <c r="L2303" i="4"/>
  <c r="J2303" i="4"/>
  <c r="K2303" i="4"/>
  <c r="I2303" i="4"/>
  <c r="H2303" i="4"/>
  <c r="G2303" i="4"/>
  <c r="F2303" i="4"/>
  <c r="E2303" i="4"/>
  <c r="A2303" i="4"/>
  <c r="B2303" i="4"/>
  <c r="C2303" i="4"/>
  <c r="D2302" i="4"/>
  <c r="M2302" i="4"/>
  <c r="L2302" i="4"/>
  <c r="J2302" i="4"/>
  <c r="K2302" i="4"/>
  <c r="I2302" i="4"/>
  <c r="H2302" i="4"/>
  <c r="G2302" i="4"/>
  <c r="F2302" i="4"/>
  <c r="E2302" i="4"/>
  <c r="A2302" i="4"/>
  <c r="B2302" i="4"/>
  <c r="C2302" i="4"/>
  <c r="D2301" i="4"/>
  <c r="M2301" i="4"/>
  <c r="L2301" i="4"/>
  <c r="J2301" i="4"/>
  <c r="K2301" i="4"/>
  <c r="I2301" i="4"/>
  <c r="H2301" i="4"/>
  <c r="G2301" i="4"/>
  <c r="F2301" i="4"/>
  <c r="E2301" i="4"/>
  <c r="A2301" i="4"/>
  <c r="B2301" i="4"/>
  <c r="C2301" i="4"/>
  <c r="D2300" i="4"/>
  <c r="M2300" i="4"/>
  <c r="L2300" i="4"/>
  <c r="J2300" i="4"/>
  <c r="K2300" i="4"/>
  <c r="I2300" i="4"/>
  <c r="H2300" i="4"/>
  <c r="G2300" i="4"/>
  <c r="F2300" i="4"/>
  <c r="E2300" i="4"/>
  <c r="A2300" i="4"/>
  <c r="B2300" i="4"/>
  <c r="C2300" i="4"/>
  <c r="D2299" i="4"/>
  <c r="M2299" i="4"/>
  <c r="L2299" i="4"/>
  <c r="J2299" i="4"/>
  <c r="K2299" i="4"/>
  <c r="I2299" i="4"/>
  <c r="H2299" i="4"/>
  <c r="G2299" i="4"/>
  <c r="F2299" i="4"/>
  <c r="E2299" i="4"/>
  <c r="A2299" i="4"/>
  <c r="B2299" i="4"/>
  <c r="C2299" i="4"/>
  <c r="D2298" i="4"/>
  <c r="M2298" i="4"/>
  <c r="L2298" i="4"/>
  <c r="J2298" i="4"/>
  <c r="K2298" i="4"/>
  <c r="I2298" i="4"/>
  <c r="H2298" i="4"/>
  <c r="G2298" i="4"/>
  <c r="F2298" i="4"/>
  <c r="E2298" i="4"/>
  <c r="A2298" i="4"/>
  <c r="B2298" i="4"/>
  <c r="C2298" i="4"/>
  <c r="D2297" i="4"/>
  <c r="M2297" i="4"/>
  <c r="L2297" i="4"/>
  <c r="J2297" i="4"/>
  <c r="K2297" i="4"/>
  <c r="I2297" i="4"/>
  <c r="H2297" i="4"/>
  <c r="G2297" i="4"/>
  <c r="F2297" i="4"/>
  <c r="E2297" i="4"/>
  <c r="A2297" i="4"/>
  <c r="B2297" i="4"/>
  <c r="C2297" i="4"/>
  <c r="D2296" i="4"/>
  <c r="M2296" i="4"/>
  <c r="L2296" i="4"/>
  <c r="J2296" i="4"/>
  <c r="K2296" i="4"/>
  <c r="I2296" i="4"/>
  <c r="H2296" i="4"/>
  <c r="G2296" i="4"/>
  <c r="F2296" i="4"/>
  <c r="E2296" i="4"/>
  <c r="A2296" i="4"/>
  <c r="B2296" i="4"/>
  <c r="C2296" i="4"/>
  <c r="D2295" i="4"/>
  <c r="M2295" i="4"/>
  <c r="L2295" i="4"/>
  <c r="J2295" i="4"/>
  <c r="K2295" i="4"/>
  <c r="I2295" i="4"/>
  <c r="H2295" i="4"/>
  <c r="G2295" i="4"/>
  <c r="F2295" i="4"/>
  <c r="E2295" i="4"/>
  <c r="A2295" i="4"/>
  <c r="B2295" i="4"/>
  <c r="C2295" i="4"/>
  <c r="D2294" i="4"/>
  <c r="M2294" i="4"/>
  <c r="L2294" i="4"/>
  <c r="J2294" i="4"/>
  <c r="K2294" i="4"/>
  <c r="I2294" i="4"/>
  <c r="H2294" i="4"/>
  <c r="G2294" i="4"/>
  <c r="F2294" i="4"/>
  <c r="E2294" i="4"/>
  <c r="A2294" i="4"/>
  <c r="B2294" i="4"/>
  <c r="C2294" i="4"/>
  <c r="D2293" i="4"/>
  <c r="M2293" i="4"/>
  <c r="L2293" i="4"/>
  <c r="J2293" i="4"/>
  <c r="K2293" i="4"/>
  <c r="I2293" i="4"/>
  <c r="H2293" i="4"/>
  <c r="G2293" i="4"/>
  <c r="F2293" i="4"/>
  <c r="E2293" i="4"/>
  <c r="A2293" i="4"/>
  <c r="B2293" i="4"/>
  <c r="C2293" i="4"/>
  <c r="D2292" i="4"/>
  <c r="M2292" i="4"/>
  <c r="L2292" i="4"/>
  <c r="J2292" i="4"/>
  <c r="K2292" i="4"/>
  <c r="I2292" i="4"/>
  <c r="H2292" i="4"/>
  <c r="G2292" i="4"/>
  <c r="F2292" i="4"/>
  <c r="E2292" i="4"/>
  <c r="A2292" i="4"/>
  <c r="B2292" i="4"/>
  <c r="C2292" i="4"/>
  <c r="D2291" i="4"/>
  <c r="M2291" i="4"/>
  <c r="L2291" i="4"/>
  <c r="J2291" i="4"/>
  <c r="K2291" i="4"/>
  <c r="I2291" i="4"/>
  <c r="H2291" i="4"/>
  <c r="G2291" i="4"/>
  <c r="F2291" i="4"/>
  <c r="E2291" i="4"/>
  <c r="A2291" i="4"/>
  <c r="B2291" i="4"/>
  <c r="C2291" i="4"/>
  <c r="D2290" i="4"/>
  <c r="M2290" i="4"/>
  <c r="L2290" i="4"/>
  <c r="J2290" i="4"/>
  <c r="K2290" i="4"/>
  <c r="I2290" i="4"/>
  <c r="H2290" i="4"/>
  <c r="G2290" i="4"/>
  <c r="F2290" i="4"/>
  <c r="E2290" i="4"/>
  <c r="A2290" i="4"/>
  <c r="B2290" i="4"/>
  <c r="C2290" i="4"/>
  <c r="D2289" i="4"/>
  <c r="M2289" i="4"/>
  <c r="L2289" i="4"/>
  <c r="J2289" i="4"/>
  <c r="K2289" i="4"/>
  <c r="I2289" i="4"/>
  <c r="H2289" i="4"/>
  <c r="G2289" i="4"/>
  <c r="F2289" i="4"/>
  <c r="E2289" i="4"/>
  <c r="A2289" i="4"/>
  <c r="B2289" i="4"/>
  <c r="C2289" i="4"/>
  <c r="D2288" i="4"/>
  <c r="M2288" i="4"/>
  <c r="L2288" i="4"/>
  <c r="J2288" i="4"/>
  <c r="K2288" i="4"/>
  <c r="I2288" i="4"/>
  <c r="H2288" i="4"/>
  <c r="G2288" i="4"/>
  <c r="F2288" i="4"/>
  <c r="E2288" i="4"/>
  <c r="A2288" i="4"/>
  <c r="B2288" i="4"/>
  <c r="C2288" i="4"/>
  <c r="D2287" i="4"/>
  <c r="M2287" i="4"/>
  <c r="L2287" i="4"/>
  <c r="J2287" i="4"/>
  <c r="K2287" i="4"/>
  <c r="I2287" i="4"/>
  <c r="H2287" i="4"/>
  <c r="G2287" i="4"/>
  <c r="F2287" i="4"/>
  <c r="E2287" i="4"/>
  <c r="A2287" i="4"/>
  <c r="B2287" i="4"/>
  <c r="C2287" i="4"/>
  <c r="D2286" i="4"/>
  <c r="M2286" i="4"/>
  <c r="L2286" i="4"/>
  <c r="J2286" i="4"/>
  <c r="K2286" i="4"/>
  <c r="I2286" i="4"/>
  <c r="H2286" i="4"/>
  <c r="G2286" i="4"/>
  <c r="F2286" i="4"/>
  <c r="E2286" i="4"/>
  <c r="A2286" i="4"/>
  <c r="B2286" i="4"/>
  <c r="C2286" i="4"/>
  <c r="D2285" i="4"/>
  <c r="M2285" i="4"/>
  <c r="L2285" i="4"/>
  <c r="J2285" i="4"/>
  <c r="K2285" i="4"/>
  <c r="I2285" i="4"/>
  <c r="H2285" i="4"/>
  <c r="G2285" i="4"/>
  <c r="F2285" i="4"/>
  <c r="E2285" i="4"/>
  <c r="A2285" i="4"/>
  <c r="B2285" i="4"/>
  <c r="C2285" i="4"/>
  <c r="D2284" i="4"/>
  <c r="M2284" i="4"/>
  <c r="L2284" i="4"/>
  <c r="J2284" i="4"/>
  <c r="K2284" i="4"/>
  <c r="I2284" i="4"/>
  <c r="H2284" i="4"/>
  <c r="G2284" i="4"/>
  <c r="F2284" i="4"/>
  <c r="E2284" i="4"/>
  <c r="A2284" i="4"/>
  <c r="B2284" i="4"/>
  <c r="C2284" i="4"/>
  <c r="D2283" i="4"/>
  <c r="M2283" i="4"/>
  <c r="L2283" i="4"/>
  <c r="J2283" i="4"/>
  <c r="K2283" i="4"/>
  <c r="I2283" i="4"/>
  <c r="H2283" i="4"/>
  <c r="G2283" i="4"/>
  <c r="F2283" i="4"/>
  <c r="E2283" i="4"/>
  <c r="A2283" i="4"/>
  <c r="B2283" i="4"/>
  <c r="C2283" i="4"/>
  <c r="D2282" i="4"/>
  <c r="M2282" i="4"/>
  <c r="L2282" i="4"/>
  <c r="J2282" i="4"/>
  <c r="K2282" i="4"/>
  <c r="I2282" i="4"/>
  <c r="H2282" i="4"/>
  <c r="G2282" i="4"/>
  <c r="F2282" i="4"/>
  <c r="E2282" i="4"/>
  <c r="A2282" i="4"/>
  <c r="B2282" i="4"/>
  <c r="C2282" i="4"/>
  <c r="D2281" i="4"/>
  <c r="M2281" i="4"/>
  <c r="L2281" i="4"/>
  <c r="J2281" i="4"/>
  <c r="K2281" i="4"/>
  <c r="I2281" i="4"/>
  <c r="H2281" i="4"/>
  <c r="G2281" i="4"/>
  <c r="F2281" i="4"/>
  <c r="E2281" i="4"/>
  <c r="A2281" i="4"/>
  <c r="B2281" i="4"/>
  <c r="C2281" i="4"/>
  <c r="D2280" i="4"/>
  <c r="M2280" i="4"/>
  <c r="L2280" i="4"/>
  <c r="J2280" i="4"/>
  <c r="K2280" i="4"/>
  <c r="I2280" i="4"/>
  <c r="H2280" i="4"/>
  <c r="G2280" i="4"/>
  <c r="F2280" i="4"/>
  <c r="E2280" i="4"/>
  <c r="A2280" i="4"/>
  <c r="B2280" i="4"/>
  <c r="C2280" i="4"/>
  <c r="D2279" i="4"/>
  <c r="M2279" i="4"/>
  <c r="L2279" i="4"/>
  <c r="J2279" i="4"/>
  <c r="K2279" i="4"/>
  <c r="I2279" i="4"/>
  <c r="H2279" i="4"/>
  <c r="G2279" i="4"/>
  <c r="F2279" i="4"/>
  <c r="E2279" i="4"/>
  <c r="A2279" i="4"/>
  <c r="B2279" i="4"/>
  <c r="C2279" i="4"/>
  <c r="D2278" i="4"/>
  <c r="M2278" i="4"/>
  <c r="L2278" i="4"/>
  <c r="J2278" i="4"/>
  <c r="K2278" i="4"/>
  <c r="I2278" i="4"/>
  <c r="H2278" i="4"/>
  <c r="G2278" i="4"/>
  <c r="F2278" i="4"/>
  <c r="E2278" i="4"/>
  <c r="A2278" i="4"/>
  <c r="B2278" i="4"/>
  <c r="C2278" i="4"/>
  <c r="D2277" i="4"/>
  <c r="M2277" i="4"/>
  <c r="L2277" i="4"/>
  <c r="J2277" i="4"/>
  <c r="K2277" i="4"/>
  <c r="I2277" i="4"/>
  <c r="H2277" i="4"/>
  <c r="G2277" i="4"/>
  <c r="F2277" i="4"/>
  <c r="E2277" i="4"/>
  <c r="A2277" i="4"/>
  <c r="B2277" i="4"/>
  <c r="C2277" i="4"/>
  <c r="D2276" i="4"/>
  <c r="M2276" i="4"/>
  <c r="L2276" i="4"/>
  <c r="J2276" i="4"/>
  <c r="K2276" i="4"/>
  <c r="I2276" i="4"/>
  <c r="H2276" i="4"/>
  <c r="G2276" i="4"/>
  <c r="F2276" i="4"/>
  <c r="E2276" i="4"/>
  <c r="A2276" i="4"/>
  <c r="B2276" i="4"/>
  <c r="C2276" i="4"/>
  <c r="D2275" i="4"/>
  <c r="M2275" i="4"/>
  <c r="L2275" i="4"/>
  <c r="J2275" i="4"/>
  <c r="K2275" i="4"/>
  <c r="I2275" i="4"/>
  <c r="H2275" i="4"/>
  <c r="G2275" i="4"/>
  <c r="F2275" i="4"/>
  <c r="E2275" i="4"/>
  <c r="A2275" i="4"/>
  <c r="B2275" i="4"/>
  <c r="C2275" i="4"/>
  <c r="D2274" i="4"/>
  <c r="M2274" i="4"/>
  <c r="L2274" i="4"/>
  <c r="J2274" i="4"/>
  <c r="K2274" i="4"/>
  <c r="I2274" i="4"/>
  <c r="H2274" i="4"/>
  <c r="G2274" i="4"/>
  <c r="F2274" i="4"/>
  <c r="E2274" i="4"/>
  <c r="A2274" i="4"/>
  <c r="B2274" i="4"/>
  <c r="C2274" i="4"/>
  <c r="D2273" i="4"/>
  <c r="M2273" i="4"/>
  <c r="L2273" i="4"/>
  <c r="J2273" i="4"/>
  <c r="K2273" i="4"/>
  <c r="I2273" i="4"/>
  <c r="H2273" i="4"/>
  <c r="G2273" i="4"/>
  <c r="F2273" i="4"/>
  <c r="E2273" i="4"/>
  <c r="A2273" i="4"/>
  <c r="B2273" i="4"/>
  <c r="C2273" i="4"/>
  <c r="D2272" i="4"/>
  <c r="M2272" i="4"/>
  <c r="L2272" i="4"/>
  <c r="J2272" i="4"/>
  <c r="K2272" i="4"/>
  <c r="I2272" i="4"/>
  <c r="H2272" i="4"/>
  <c r="G2272" i="4"/>
  <c r="F2272" i="4"/>
  <c r="E2272" i="4"/>
  <c r="A2272" i="4"/>
  <c r="B2272" i="4"/>
  <c r="C2272" i="4"/>
  <c r="D2271" i="4"/>
  <c r="M2271" i="4"/>
  <c r="L2271" i="4"/>
  <c r="J2271" i="4"/>
  <c r="K2271" i="4"/>
  <c r="I2271" i="4"/>
  <c r="H2271" i="4"/>
  <c r="G2271" i="4"/>
  <c r="F2271" i="4"/>
  <c r="E2271" i="4"/>
  <c r="A2271" i="4"/>
  <c r="B2271" i="4"/>
  <c r="C2271" i="4"/>
  <c r="D2270" i="4"/>
  <c r="M2270" i="4"/>
  <c r="L2270" i="4"/>
  <c r="J2270" i="4"/>
  <c r="K2270" i="4"/>
  <c r="I2270" i="4"/>
  <c r="H2270" i="4"/>
  <c r="G2270" i="4"/>
  <c r="F2270" i="4"/>
  <c r="E2270" i="4"/>
  <c r="A2270" i="4"/>
  <c r="B2270" i="4"/>
  <c r="C2270" i="4"/>
  <c r="D2269" i="4"/>
  <c r="M2269" i="4"/>
  <c r="L2269" i="4"/>
  <c r="J2269" i="4"/>
  <c r="K2269" i="4"/>
  <c r="I2269" i="4"/>
  <c r="H2269" i="4"/>
  <c r="G2269" i="4"/>
  <c r="F2269" i="4"/>
  <c r="E2269" i="4"/>
  <c r="A2269" i="4"/>
  <c r="B2269" i="4"/>
  <c r="C2269" i="4"/>
  <c r="D2268" i="4"/>
  <c r="M2268" i="4"/>
  <c r="L2268" i="4"/>
  <c r="J2268" i="4"/>
  <c r="K2268" i="4"/>
  <c r="I2268" i="4"/>
  <c r="H2268" i="4"/>
  <c r="G2268" i="4"/>
  <c r="F2268" i="4"/>
  <c r="E2268" i="4"/>
  <c r="A2268" i="4"/>
  <c r="B2268" i="4"/>
  <c r="C2268" i="4"/>
  <c r="D2267" i="4"/>
  <c r="M2267" i="4"/>
  <c r="L2267" i="4"/>
  <c r="J2267" i="4"/>
  <c r="K2267" i="4"/>
  <c r="I2267" i="4"/>
  <c r="H2267" i="4"/>
  <c r="G2267" i="4"/>
  <c r="F2267" i="4"/>
  <c r="E2267" i="4"/>
  <c r="A2267" i="4"/>
  <c r="B2267" i="4"/>
  <c r="C2267" i="4"/>
  <c r="D2266" i="4"/>
  <c r="M2266" i="4"/>
  <c r="L2266" i="4"/>
  <c r="J2266" i="4"/>
  <c r="K2266" i="4"/>
  <c r="I2266" i="4"/>
  <c r="H2266" i="4"/>
  <c r="G2266" i="4"/>
  <c r="F2266" i="4"/>
  <c r="E2266" i="4"/>
  <c r="A2266" i="4"/>
  <c r="B2266" i="4"/>
  <c r="C2266" i="4"/>
  <c r="D2265" i="4"/>
  <c r="M2265" i="4"/>
  <c r="L2265" i="4"/>
  <c r="J2265" i="4"/>
  <c r="K2265" i="4"/>
  <c r="I2265" i="4"/>
  <c r="H2265" i="4"/>
  <c r="G2265" i="4"/>
  <c r="F2265" i="4"/>
  <c r="E2265" i="4"/>
  <c r="A2265" i="4"/>
  <c r="B2265" i="4"/>
  <c r="C2265" i="4"/>
  <c r="D2264" i="4"/>
  <c r="M2264" i="4"/>
  <c r="L2264" i="4"/>
  <c r="J2264" i="4"/>
  <c r="K2264" i="4"/>
  <c r="I2264" i="4"/>
  <c r="H2264" i="4"/>
  <c r="G2264" i="4"/>
  <c r="F2264" i="4"/>
  <c r="E2264" i="4"/>
  <c r="A2264" i="4"/>
  <c r="B2264" i="4"/>
  <c r="C2264" i="4"/>
  <c r="D2263" i="4"/>
  <c r="M2263" i="4"/>
  <c r="L2263" i="4"/>
  <c r="J2263" i="4"/>
  <c r="K2263" i="4"/>
  <c r="I2263" i="4"/>
  <c r="H2263" i="4"/>
  <c r="G2263" i="4"/>
  <c r="F2263" i="4"/>
  <c r="E2263" i="4"/>
  <c r="A2263" i="4"/>
  <c r="B2263" i="4"/>
  <c r="C2263" i="4"/>
  <c r="D2262" i="4"/>
  <c r="M2262" i="4"/>
  <c r="L2262" i="4"/>
  <c r="J2262" i="4"/>
  <c r="K2262" i="4"/>
  <c r="I2262" i="4"/>
  <c r="H2262" i="4"/>
  <c r="G2262" i="4"/>
  <c r="F2262" i="4"/>
  <c r="E2262" i="4"/>
  <c r="A2262" i="4"/>
  <c r="B2262" i="4"/>
  <c r="C2262" i="4"/>
  <c r="D2261" i="4"/>
  <c r="M2261" i="4"/>
  <c r="L2261" i="4"/>
  <c r="J2261" i="4"/>
  <c r="K2261" i="4"/>
  <c r="I2261" i="4"/>
  <c r="H2261" i="4"/>
  <c r="G2261" i="4"/>
  <c r="F2261" i="4"/>
  <c r="E2261" i="4"/>
  <c r="A2261" i="4"/>
  <c r="B2261" i="4"/>
  <c r="C2261" i="4"/>
  <c r="D2260" i="4"/>
  <c r="M2260" i="4"/>
  <c r="L2260" i="4"/>
  <c r="J2260" i="4"/>
  <c r="K2260" i="4"/>
  <c r="I2260" i="4"/>
  <c r="H2260" i="4"/>
  <c r="G2260" i="4"/>
  <c r="F2260" i="4"/>
  <c r="E2260" i="4"/>
  <c r="A2260" i="4"/>
  <c r="B2260" i="4"/>
  <c r="C2260" i="4"/>
  <c r="D2259" i="4"/>
  <c r="M2259" i="4"/>
  <c r="L2259" i="4"/>
  <c r="J2259" i="4"/>
  <c r="K2259" i="4"/>
  <c r="I2259" i="4"/>
  <c r="H2259" i="4"/>
  <c r="G2259" i="4"/>
  <c r="F2259" i="4"/>
  <c r="E2259" i="4"/>
  <c r="A2259" i="4"/>
  <c r="B2259" i="4"/>
  <c r="C2259" i="4"/>
  <c r="D2258" i="4"/>
  <c r="M2258" i="4"/>
  <c r="L2258" i="4"/>
  <c r="J2258" i="4"/>
  <c r="K2258" i="4"/>
  <c r="I2258" i="4"/>
  <c r="H2258" i="4"/>
  <c r="G2258" i="4"/>
  <c r="F2258" i="4"/>
  <c r="E2258" i="4"/>
  <c r="A2258" i="4"/>
  <c r="B2258" i="4"/>
  <c r="C2258" i="4"/>
  <c r="D2257" i="4"/>
  <c r="M2257" i="4"/>
  <c r="L2257" i="4"/>
  <c r="J2257" i="4"/>
  <c r="K2257" i="4"/>
  <c r="I2257" i="4"/>
  <c r="H2257" i="4"/>
  <c r="G2257" i="4"/>
  <c r="F2257" i="4"/>
  <c r="E2257" i="4"/>
  <c r="A2257" i="4"/>
  <c r="B2257" i="4"/>
  <c r="C2257" i="4"/>
  <c r="D2256" i="4"/>
  <c r="M2256" i="4"/>
  <c r="L2256" i="4"/>
  <c r="J2256" i="4"/>
  <c r="K2256" i="4"/>
  <c r="I2256" i="4"/>
  <c r="H2256" i="4"/>
  <c r="G2256" i="4"/>
  <c r="F2256" i="4"/>
  <c r="E2256" i="4"/>
  <c r="A2256" i="4"/>
  <c r="B2256" i="4"/>
  <c r="C2256" i="4"/>
  <c r="D2255" i="4"/>
  <c r="M2255" i="4"/>
  <c r="L2255" i="4"/>
  <c r="J2255" i="4"/>
  <c r="K2255" i="4"/>
  <c r="I2255" i="4"/>
  <c r="H2255" i="4"/>
  <c r="G2255" i="4"/>
  <c r="F2255" i="4"/>
  <c r="E2255" i="4"/>
  <c r="A2255" i="4"/>
  <c r="B2255" i="4"/>
  <c r="C2255" i="4"/>
  <c r="D2254" i="4"/>
  <c r="M2254" i="4"/>
  <c r="L2254" i="4"/>
  <c r="J2254" i="4"/>
  <c r="K2254" i="4"/>
  <c r="I2254" i="4"/>
  <c r="H2254" i="4"/>
  <c r="G2254" i="4"/>
  <c r="F2254" i="4"/>
  <c r="E2254" i="4"/>
  <c r="A2254" i="4"/>
  <c r="B2254" i="4"/>
  <c r="C2254" i="4"/>
  <c r="D2253" i="4"/>
  <c r="M2253" i="4"/>
  <c r="L2253" i="4"/>
  <c r="J2253" i="4"/>
  <c r="K2253" i="4"/>
  <c r="I2253" i="4"/>
  <c r="H2253" i="4"/>
  <c r="G2253" i="4"/>
  <c r="F2253" i="4"/>
  <c r="E2253" i="4"/>
  <c r="A2253" i="4"/>
  <c r="B2253" i="4"/>
  <c r="C2253" i="4"/>
  <c r="D2252" i="4"/>
  <c r="M2252" i="4"/>
  <c r="L2252" i="4"/>
  <c r="J2252" i="4"/>
  <c r="K2252" i="4"/>
  <c r="I2252" i="4"/>
  <c r="H2252" i="4"/>
  <c r="G2252" i="4"/>
  <c r="F2252" i="4"/>
  <c r="E2252" i="4"/>
  <c r="A2252" i="4"/>
  <c r="B2252" i="4"/>
  <c r="C2252" i="4"/>
  <c r="D2251" i="4"/>
  <c r="M2251" i="4"/>
  <c r="L2251" i="4"/>
  <c r="J2251" i="4"/>
  <c r="K2251" i="4"/>
  <c r="I2251" i="4"/>
  <c r="H2251" i="4"/>
  <c r="G2251" i="4"/>
  <c r="F2251" i="4"/>
  <c r="E2251" i="4"/>
  <c r="A2251" i="4"/>
  <c r="B2251" i="4"/>
  <c r="C2251" i="4"/>
  <c r="D2250" i="4"/>
  <c r="M2250" i="4"/>
  <c r="L2250" i="4"/>
  <c r="J2250" i="4"/>
  <c r="K2250" i="4"/>
  <c r="I2250" i="4"/>
  <c r="H2250" i="4"/>
  <c r="G2250" i="4"/>
  <c r="F2250" i="4"/>
  <c r="E2250" i="4"/>
  <c r="A2250" i="4"/>
  <c r="B2250" i="4"/>
  <c r="C2250" i="4"/>
  <c r="D2249" i="4"/>
  <c r="M2249" i="4"/>
  <c r="L2249" i="4"/>
  <c r="J2249" i="4"/>
  <c r="K2249" i="4"/>
  <c r="I2249" i="4"/>
  <c r="H2249" i="4"/>
  <c r="G2249" i="4"/>
  <c r="F2249" i="4"/>
  <c r="E2249" i="4"/>
  <c r="A2249" i="4"/>
  <c r="B2249" i="4"/>
  <c r="C2249" i="4"/>
  <c r="D2248" i="4"/>
  <c r="M2248" i="4"/>
  <c r="L2248" i="4"/>
  <c r="J2248" i="4"/>
  <c r="K2248" i="4"/>
  <c r="I2248" i="4"/>
  <c r="H2248" i="4"/>
  <c r="G2248" i="4"/>
  <c r="F2248" i="4"/>
  <c r="E2248" i="4"/>
  <c r="A2248" i="4"/>
  <c r="B2248" i="4"/>
  <c r="C2248" i="4"/>
  <c r="D2247" i="4"/>
  <c r="M2247" i="4"/>
  <c r="L2247" i="4"/>
  <c r="J2247" i="4"/>
  <c r="K2247" i="4"/>
  <c r="I2247" i="4"/>
  <c r="H2247" i="4"/>
  <c r="G2247" i="4"/>
  <c r="F2247" i="4"/>
  <c r="E2247" i="4"/>
  <c r="A2247" i="4"/>
  <c r="B2247" i="4"/>
  <c r="C2247" i="4"/>
  <c r="D2246" i="4"/>
  <c r="M2246" i="4"/>
  <c r="L2246" i="4"/>
  <c r="J2246" i="4"/>
  <c r="K2246" i="4"/>
  <c r="I2246" i="4"/>
  <c r="H2246" i="4"/>
  <c r="G2246" i="4"/>
  <c r="F2246" i="4"/>
  <c r="E2246" i="4"/>
  <c r="A2246" i="4"/>
  <c r="B2246" i="4"/>
  <c r="C2246" i="4"/>
  <c r="D2245" i="4"/>
  <c r="M2245" i="4"/>
  <c r="L2245" i="4"/>
  <c r="J2245" i="4"/>
  <c r="K2245" i="4"/>
  <c r="I2245" i="4"/>
  <c r="H2245" i="4"/>
  <c r="G2245" i="4"/>
  <c r="F2245" i="4"/>
  <c r="E2245" i="4"/>
  <c r="A2245" i="4"/>
  <c r="B2245" i="4"/>
  <c r="C2245" i="4"/>
  <c r="D2244" i="4"/>
  <c r="M2244" i="4"/>
  <c r="L2244" i="4"/>
  <c r="J2244" i="4"/>
  <c r="K2244" i="4"/>
  <c r="I2244" i="4"/>
  <c r="H2244" i="4"/>
  <c r="G2244" i="4"/>
  <c r="F2244" i="4"/>
  <c r="E2244" i="4"/>
  <c r="A2244" i="4"/>
  <c r="B2244" i="4"/>
  <c r="C2244" i="4"/>
  <c r="D2243" i="4"/>
  <c r="M2243" i="4"/>
  <c r="L2243" i="4"/>
  <c r="J2243" i="4"/>
  <c r="K2243" i="4"/>
  <c r="I2243" i="4"/>
  <c r="H2243" i="4"/>
  <c r="G2243" i="4"/>
  <c r="F2243" i="4"/>
  <c r="E2243" i="4"/>
  <c r="A2243" i="4"/>
  <c r="B2243" i="4"/>
  <c r="C2243" i="4"/>
  <c r="D2242" i="4"/>
  <c r="M2242" i="4"/>
  <c r="L2242" i="4"/>
  <c r="J2242" i="4"/>
  <c r="K2242" i="4"/>
  <c r="I2242" i="4"/>
  <c r="H2242" i="4"/>
  <c r="G2242" i="4"/>
  <c r="F2242" i="4"/>
  <c r="E2242" i="4"/>
  <c r="A2242" i="4"/>
  <c r="B2242" i="4"/>
  <c r="C2242" i="4"/>
  <c r="D2241" i="4"/>
  <c r="M2241" i="4"/>
  <c r="L2241" i="4"/>
  <c r="J2241" i="4"/>
  <c r="K2241" i="4"/>
  <c r="I2241" i="4"/>
  <c r="H2241" i="4"/>
  <c r="G2241" i="4"/>
  <c r="F2241" i="4"/>
  <c r="E2241" i="4"/>
  <c r="A2241" i="4"/>
  <c r="B2241" i="4"/>
  <c r="C2241" i="4"/>
  <c r="D2240" i="4"/>
  <c r="M2240" i="4"/>
  <c r="L2240" i="4"/>
  <c r="J2240" i="4"/>
  <c r="K2240" i="4"/>
  <c r="I2240" i="4"/>
  <c r="H2240" i="4"/>
  <c r="G2240" i="4"/>
  <c r="F2240" i="4"/>
  <c r="E2240" i="4"/>
  <c r="A2240" i="4"/>
  <c r="B2240" i="4"/>
  <c r="C2240" i="4"/>
  <c r="D2239" i="4"/>
  <c r="M2239" i="4"/>
  <c r="L2239" i="4"/>
  <c r="J2239" i="4"/>
  <c r="K2239" i="4"/>
  <c r="I2239" i="4"/>
  <c r="H2239" i="4"/>
  <c r="G2239" i="4"/>
  <c r="F2239" i="4"/>
  <c r="E2239" i="4"/>
  <c r="A2239" i="4"/>
  <c r="B2239" i="4"/>
  <c r="C2239" i="4"/>
  <c r="D2238" i="4"/>
  <c r="M2238" i="4"/>
  <c r="L2238" i="4"/>
  <c r="J2238" i="4"/>
  <c r="K2238" i="4"/>
  <c r="I2238" i="4"/>
  <c r="H2238" i="4"/>
  <c r="G2238" i="4"/>
  <c r="F2238" i="4"/>
  <c r="E2238" i="4"/>
  <c r="A2238" i="4"/>
  <c r="B2238" i="4"/>
  <c r="C2238" i="4"/>
  <c r="D2237" i="4"/>
  <c r="M2237" i="4"/>
  <c r="L2237" i="4"/>
  <c r="J2237" i="4"/>
  <c r="K2237" i="4"/>
  <c r="I2237" i="4"/>
  <c r="H2237" i="4"/>
  <c r="G2237" i="4"/>
  <c r="F2237" i="4"/>
  <c r="E2237" i="4"/>
  <c r="A2237" i="4"/>
  <c r="B2237" i="4"/>
  <c r="C2237" i="4"/>
  <c r="D2236" i="4"/>
  <c r="M2236" i="4"/>
  <c r="L2236" i="4"/>
  <c r="J2236" i="4"/>
  <c r="K2236" i="4"/>
  <c r="I2236" i="4"/>
  <c r="H2236" i="4"/>
  <c r="G2236" i="4"/>
  <c r="F2236" i="4"/>
  <c r="E2236" i="4"/>
  <c r="A2236" i="4"/>
  <c r="B2236" i="4"/>
  <c r="C2236" i="4"/>
  <c r="D2235" i="4"/>
  <c r="M2235" i="4"/>
  <c r="L2235" i="4"/>
  <c r="J2235" i="4"/>
  <c r="K2235" i="4"/>
  <c r="I2235" i="4"/>
  <c r="H2235" i="4"/>
  <c r="G2235" i="4"/>
  <c r="F2235" i="4"/>
  <c r="E2235" i="4"/>
  <c r="A2235" i="4"/>
  <c r="B2235" i="4"/>
  <c r="C2235" i="4"/>
  <c r="D2234" i="4"/>
  <c r="M2234" i="4"/>
  <c r="L2234" i="4"/>
  <c r="J2234" i="4"/>
  <c r="K2234" i="4"/>
  <c r="I2234" i="4"/>
  <c r="H2234" i="4"/>
  <c r="G2234" i="4"/>
  <c r="F2234" i="4"/>
  <c r="E2234" i="4"/>
  <c r="A2234" i="4"/>
  <c r="B2234" i="4"/>
  <c r="C2234" i="4"/>
  <c r="D2233" i="4"/>
  <c r="M2233" i="4"/>
  <c r="L2233" i="4"/>
  <c r="J2233" i="4"/>
  <c r="K2233" i="4"/>
  <c r="I2233" i="4"/>
  <c r="H2233" i="4"/>
  <c r="G2233" i="4"/>
  <c r="F2233" i="4"/>
  <c r="E2233" i="4"/>
  <c r="A2233" i="4"/>
  <c r="B2233" i="4"/>
  <c r="C2233" i="4"/>
  <c r="D2232" i="4"/>
  <c r="M2232" i="4"/>
  <c r="L2232" i="4"/>
  <c r="J2232" i="4"/>
  <c r="K2232" i="4"/>
  <c r="I2232" i="4"/>
  <c r="H2232" i="4"/>
  <c r="G2232" i="4"/>
  <c r="F2232" i="4"/>
  <c r="E2232" i="4"/>
  <c r="A2232" i="4"/>
  <c r="B2232" i="4"/>
  <c r="C2232" i="4"/>
  <c r="D2231" i="4"/>
  <c r="M2231" i="4"/>
  <c r="L2231" i="4"/>
  <c r="J2231" i="4"/>
  <c r="K2231" i="4"/>
  <c r="I2231" i="4"/>
  <c r="H2231" i="4"/>
  <c r="G2231" i="4"/>
  <c r="F2231" i="4"/>
  <c r="E2231" i="4"/>
  <c r="A2231" i="4"/>
  <c r="B2231" i="4"/>
  <c r="C2231" i="4"/>
  <c r="D2230" i="4"/>
  <c r="M2230" i="4"/>
  <c r="L2230" i="4"/>
  <c r="J2230" i="4"/>
  <c r="K2230" i="4"/>
  <c r="I2230" i="4"/>
  <c r="H2230" i="4"/>
  <c r="G2230" i="4"/>
  <c r="F2230" i="4"/>
  <c r="E2230" i="4"/>
  <c r="A2230" i="4"/>
  <c r="B2230" i="4"/>
  <c r="C2230" i="4"/>
  <c r="D2229" i="4"/>
  <c r="M2229" i="4"/>
  <c r="L2229" i="4"/>
  <c r="J2229" i="4"/>
  <c r="K2229" i="4"/>
  <c r="I2229" i="4"/>
  <c r="H2229" i="4"/>
  <c r="G2229" i="4"/>
  <c r="F2229" i="4"/>
  <c r="E2229" i="4"/>
  <c r="A2229" i="4"/>
  <c r="B2229" i="4"/>
  <c r="C2229" i="4"/>
  <c r="D2228" i="4"/>
  <c r="M2228" i="4"/>
  <c r="L2228" i="4"/>
  <c r="J2228" i="4"/>
  <c r="K2228" i="4"/>
  <c r="I2228" i="4"/>
  <c r="H2228" i="4"/>
  <c r="G2228" i="4"/>
  <c r="F2228" i="4"/>
  <c r="E2228" i="4"/>
  <c r="A2228" i="4"/>
  <c r="B2228" i="4"/>
  <c r="C2228" i="4"/>
  <c r="D2227" i="4"/>
  <c r="M2227" i="4"/>
  <c r="L2227" i="4"/>
  <c r="J2227" i="4"/>
  <c r="K2227" i="4"/>
  <c r="I2227" i="4"/>
  <c r="H2227" i="4"/>
  <c r="G2227" i="4"/>
  <c r="F2227" i="4"/>
  <c r="E2227" i="4"/>
  <c r="A2227" i="4"/>
  <c r="B2227" i="4"/>
  <c r="C2227" i="4"/>
  <c r="D2226" i="4"/>
  <c r="M2226" i="4"/>
  <c r="L2226" i="4"/>
  <c r="J2226" i="4"/>
  <c r="K2226" i="4"/>
  <c r="I2226" i="4"/>
  <c r="H2226" i="4"/>
  <c r="G2226" i="4"/>
  <c r="F2226" i="4"/>
  <c r="E2226" i="4"/>
  <c r="A2226" i="4"/>
  <c r="B2226" i="4"/>
  <c r="C2226" i="4"/>
  <c r="D2225" i="4"/>
  <c r="M2225" i="4"/>
  <c r="L2225" i="4"/>
  <c r="J2225" i="4"/>
  <c r="K2225" i="4"/>
  <c r="I2225" i="4"/>
  <c r="H2225" i="4"/>
  <c r="G2225" i="4"/>
  <c r="F2225" i="4"/>
  <c r="E2225" i="4"/>
  <c r="A2225" i="4"/>
  <c r="B2225" i="4"/>
  <c r="C2225" i="4"/>
  <c r="D2224" i="4"/>
  <c r="M2224" i="4"/>
  <c r="L2224" i="4"/>
  <c r="J2224" i="4"/>
  <c r="K2224" i="4"/>
  <c r="I2224" i="4"/>
  <c r="H2224" i="4"/>
  <c r="G2224" i="4"/>
  <c r="F2224" i="4"/>
  <c r="E2224" i="4"/>
  <c r="A2224" i="4"/>
  <c r="B2224" i="4"/>
  <c r="C2224" i="4"/>
  <c r="D2223" i="4"/>
  <c r="M2223" i="4"/>
  <c r="L2223" i="4"/>
  <c r="J2223" i="4"/>
  <c r="K2223" i="4"/>
  <c r="I2223" i="4"/>
  <c r="H2223" i="4"/>
  <c r="G2223" i="4"/>
  <c r="F2223" i="4"/>
  <c r="E2223" i="4"/>
  <c r="A2223" i="4"/>
  <c r="B2223" i="4"/>
  <c r="C2223" i="4"/>
  <c r="D2222" i="4"/>
  <c r="M2222" i="4"/>
  <c r="L2222" i="4"/>
  <c r="J2222" i="4"/>
  <c r="K2222" i="4"/>
  <c r="I2222" i="4"/>
  <c r="H2222" i="4"/>
  <c r="G2222" i="4"/>
  <c r="F2222" i="4"/>
  <c r="E2222" i="4"/>
  <c r="A2222" i="4"/>
  <c r="B2222" i="4"/>
  <c r="C2222" i="4"/>
  <c r="D2221" i="4"/>
  <c r="M2221" i="4"/>
  <c r="L2221" i="4"/>
  <c r="J2221" i="4"/>
  <c r="K2221" i="4"/>
  <c r="I2221" i="4"/>
  <c r="H2221" i="4"/>
  <c r="G2221" i="4"/>
  <c r="F2221" i="4"/>
  <c r="E2221" i="4"/>
  <c r="A2221" i="4"/>
  <c r="B2221" i="4"/>
  <c r="C2221" i="4"/>
  <c r="D2220" i="4"/>
  <c r="M2220" i="4"/>
  <c r="L2220" i="4"/>
  <c r="J2220" i="4"/>
  <c r="K2220" i="4"/>
  <c r="I2220" i="4"/>
  <c r="H2220" i="4"/>
  <c r="G2220" i="4"/>
  <c r="F2220" i="4"/>
  <c r="E2220" i="4"/>
  <c r="A2220" i="4"/>
  <c r="B2220" i="4"/>
  <c r="C2220" i="4"/>
  <c r="D2219" i="4"/>
  <c r="M2219" i="4"/>
  <c r="L2219" i="4"/>
  <c r="J2219" i="4"/>
  <c r="K2219" i="4"/>
  <c r="I2219" i="4"/>
  <c r="H2219" i="4"/>
  <c r="G2219" i="4"/>
  <c r="F2219" i="4"/>
  <c r="E2219" i="4"/>
  <c r="A2219" i="4"/>
  <c r="B2219" i="4"/>
  <c r="C2219" i="4"/>
  <c r="D2218" i="4"/>
  <c r="M2218" i="4"/>
  <c r="L2218" i="4"/>
  <c r="J2218" i="4"/>
  <c r="K2218" i="4"/>
  <c r="I2218" i="4"/>
  <c r="H2218" i="4"/>
  <c r="G2218" i="4"/>
  <c r="F2218" i="4"/>
  <c r="E2218" i="4"/>
  <c r="A2218" i="4"/>
  <c r="B2218" i="4"/>
  <c r="C2218" i="4"/>
  <c r="D2217" i="4"/>
  <c r="M2217" i="4"/>
  <c r="L2217" i="4"/>
  <c r="J2217" i="4"/>
  <c r="K2217" i="4"/>
  <c r="I2217" i="4"/>
  <c r="H2217" i="4"/>
  <c r="G2217" i="4"/>
  <c r="F2217" i="4"/>
  <c r="E2217" i="4"/>
  <c r="A2217" i="4"/>
  <c r="B2217" i="4"/>
  <c r="C2217" i="4"/>
  <c r="D2216" i="4"/>
  <c r="M2216" i="4"/>
  <c r="L2216" i="4"/>
  <c r="J2216" i="4"/>
  <c r="K2216" i="4"/>
  <c r="I2216" i="4"/>
  <c r="H2216" i="4"/>
  <c r="G2216" i="4"/>
  <c r="F2216" i="4"/>
  <c r="E2216" i="4"/>
  <c r="A2216" i="4"/>
  <c r="B2216" i="4"/>
  <c r="C2216" i="4"/>
  <c r="D2215" i="4"/>
  <c r="M2215" i="4"/>
  <c r="L2215" i="4"/>
  <c r="J2215" i="4"/>
  <c r="K2215" i="4"/>
  <c r="I2215" i="4"/>
  <c r="H2215" i="4"/>
  <c r="G2215" i="4"/>
  <c r="F2215" i="4"/>
  <c r="E2215" i="4"/>
  <c r="A2215" i="4"/>
  <c r="B2215" i="4"/>
  <c r="C2215" i="4"/>
  <c r="D2214" i="4"/>
  <c r="M2214" i="4"/>
  <c r="L2214" i="4"/>
  <c r="J2214" i="4"/>
  <c r="K2214" i="4"/>
  <c r="I2214" i="4"/>
  <c r="H2214" i="4"/>
  <c r="G2214" i="4"/>
  <c r="F2214" i="4"/>
  <c r="E2214" i="4"/>
  <c r="A2214" i="4"/>
  <c r="B2214" i="4"/>
  <c r="C2214" i="4"/>
  <c r="D2213" i="4"/>
  <c r="M2213" i="4"/>
  <c r="L2213" i="4"/>
  <c r="J2213" i="4"/>
  <c r="K2213" i="4"/>
  <c r="I2213" i="4"/>
  <c r="H2213" i="4"/>
  <c r="G2213" i="4"/>
  <c r="F2213" i="4"/>
  <c r="E2213" i="4"/>
  <c r="A2213" i="4"/>
  <c r="B2213" i="4"/>
  <c r="C2213" i="4"/>
  <c r="D2212" i="4"/>
  <c r="M2212" i="4"/>
  <c r="L2212" i="4"/>
  <c r="J2212" i="4"/>
  <c r="K2212" i="4"/>
  <c r="I2212" i="4"/>
  <c r="H2212" i="4"/>
  <c r="G2212" i="4"/>
  <c r="F2212" i="4"/>
  <c r="E2212" i="4"/>
  <c r="A2212" i="4"/>
  <c r="B2212" i="4"/>
  <c r="C2212" i="4"/>
  <c r="D2211" i="4"/>
  <c r="M2211" i="4"/>
  <c r="L2211" i="4"/>
  <c r="J2211" i="4"/>
  <c r="K2211" i="4"/>
  <c r="I2211" i="4"/>
  <c r="H2211" i="4"/>
  <c r="G2211" i="4"/>
  <c r="F2211" i="4"/>
  <c r="E2211" i="4"/>
  <c r="A2211" i="4"/>
  <c r="B2211" i="4"/>
  <c r="C2211" i="4"/>
  <c r="D2210" i="4"/>
  <c r="M2210" i="4"/>
  <c r="L2210" i="4"/>
  <c r="J2210" i="4"/>
  <c r="K2210" i="4"/>
  <c r="I2210" i="4"/>
  <c r="H2210" i="4"/>
  <c r="G2210" i="4"/>
  <c r="F2210" i="4"/>
  <c r="E2210" i="4"/>
  <c r="A2210" i="4"/>
  <c r="B2210" i="4"/>
  <c r="C2210" i="4"/>
  <c r="D2209" i="4"/>
  <c r="M2209" i="4"/>
  <c r="L2209" i="4"/>
  <c r="J2209" i="4"/>
  <c r="K2209" i="4"/>
  <c r="I2209" i="4"/>
  <c r="H2209" i="4"/>
  <c r="G2209" i="4"/>
  <c r="F2209" i="4"/>
  <c r="E2209" i="4"/>
  <c r="A2209" i="4"/>
  <c r="B2209" i="4"/>
  <c r="C2209" i="4"/>
  <c r="D2208" i="4"/>
  <c r="M2208" i="4"/>
  <c r="L2208" i="4"/>
  <c r="J2208" i="4"/>
  <c r="K2208" i="4"/>
  <c r="I2208" i="4"/>
  <c r="H2208" i="4"/>
  <c r="G2208" i="4"/>
  <c r="F2208" i="4"/>
  <c r="E2208" i="4"/>
  <c r="A2208" i="4"/>
  <c r="B2208" i="4"/>
  <c r="C2208" i="4"/>
  <c r="D2207" i="4"/>
  <c r="M2207" i="4"/>
  <c r="L2207" i="4"/>
  <c r="J2207" i="4"/>
  <c r="K2207" i="4"/>
  <c r="I2207" i="4"/>
  <c r="H2207" i="4"/>
  <c r="G2207" i="4"/>
  <c r="F2207" i="4"/>
  <c r="E2207" i="4"/>
  <c r="A2207" i="4"/>
  <c r="B2207" i="4"/>
  <c r="C2207" i="4"/>
  <c r="D2206" i="4"/>
  <c r="M2206" i="4"/>
  <c r="L2206" i="4"/>
  <c r="J2206" i="4"/>
  <c r="K2206" i="4"/>
  <c r="I2206" i="4"/>
  <c r="H2206" i="4"/>
  <c r="G2206" i="4"/>
  <c r="F2206" i="4"/>
  <c r="E2206" i="4"/>
  <c r="A2206" i="4"/>
  <c r="B2206" i="4"/>
  <c r="C2206" i="4"/>
  <c r="D2205" i="4"/>
  <c r="M2205" i="4"/>
  <c r="L2205" i="4"/>
  <c r="J2205" i="4"/>
  <c r="K2205" i="4"/>
  <c r="I2205" i="4"/>
  <c r="H2205" i="4"/>
  <c r="G2205" i="4"/>
  <c r="F2205" i="4"/>
  <c r="E2205" i="4"/>
  <c r="A2205" i="4"/>
  <c r="B2205" i="4"/>
  <c r="C2205" i="4"/>
  <c r="D2204" i="4"/>
  <c r="M2204" i="4"/>
  <c r="L2204" i="4"/>
  <c r="J2204" i="4"/>
  <c r="K2204" i="4"/>
  <c r="I2204" i="4"/>
  <c r="H2204" i="4"/>
  <c r="G2204" i="4"/>
  <c r="F2204" i="4"/>
  <c r="E2204" i="4"/>
  <c r="A2204" i="4"/>
  <c r="B2204" i="4"/>
  <c r="C2204" i="4"/>
  <c r="D2203" i="4"/>
  <c r="M2203" i="4"/>
  <c r="L2203" i="4"/>
  <c r="J2203" i="4"/>
  <c r="K2203" i="4"/>
  <c r="I2203" i="4"/>
  <c r="H2203" i="4"/>
  <c r="G2203" i="4"/>
  <c r="F2203" i="4"/>
  <c r="E2203" i="4"/>
  <c r="A2203" i="4"/>
  <c r="B2203" i="4"/>
  <c r="C2203" i="4"/>
  <c r="D2202" i="4"/>
  <c r="M2202" i="4"/>
  <c r="L2202" i="4"/>
  <c r="J2202" i="4"/>
  <c r="K2202" i="4"/>
  <c r="I2202" i="4"/>
  <c r="H2202" i="4"/>
  <c r="G2202" i="4"/>
  <c r="F2202" i="4"/>
  <c r="E2202" i="4"/>
  <c r="A2202" i="4"/>
  <c r="B2202" i="4"/>
  <c r="C2202" i="4"/>
  <c r="D2201" i="4"/>
  <c r="M2201" i="4"/>
  <c r="L2201" i="4"/>
  <c r="J2201" i="4"/>
  <c r="K2201" i="4"/>
  <c r="I2201" i="4"/>
  <c r="H2201" i="4"/>
  <c r="G2201" i="4"/>
  <c r="F2201" i="4"/>
  <c r="E2201" i="4"/>
  <c r="A2201" i="4"/>
  <c r="B2201" i="4"/>
  <c r="C2201" i="4"/>
  <c r="D2200" i="4"/>
  <c r="M2200" i="4"/>
  <c r="L2200" i="4"/>
  <c r="J2200" i="4"/>
  <c r="K2200" i="4"/>
  <c r="I2200" i="4"/>
  <c r="H2200" i="4"/>
  <c r="G2200" i="4"/>
  <c r="F2200" i="4"/>
  <c r="E2200" i="4"/>
  <c r="A2200" i="4"/>
  <c r="B2200" i="4"/>
  <c r="C2200" i="4"/>
  <c r="D2199" i="4"/>
  <c r="M2199" i="4"/>
  <c r="L2199" i="4"/>
  <c r="J2199" i="4"/>
  <c r="K2199" i="4"/>
  <c r="I2199" i="4"/>
  <c r="H2199" i="4"/>
  <c r="G2199" i="4"/>
  <c r="F2199" i="4"/>
  <c r="E2199" i="4"/>
  <c r="A2199" i="4"/>
  <c r="B2199" i="4"/>
  <c r="C2199" i="4"/>
  <c r="D2198" i="4"/>
  <c r="M2198" i="4"/>
  <c r="L2198" i="4"/>
  <c r="J2198" i="4"/>
  <c r="K2198" i="4"/>
  <c r="I2198" i="4"/>
  <c r="H2198" i="4"/>
  <c r="G2198" i="4"/>
  <c r="F2198" i="4"/>
  <c r="E2198" i="4"/>
  <c r="A2198" i="4"/>
  <c r="B2198" i="4"/>
  <c r="C2198" i="4"/>
  <c r="D2197" i="4"/>
  <c r="M2197" i="4"/>
  <c r="L2197" i="4"/>
  <c r="J2197" i="4"/>
  <c r="K2197" i="4"/>
  <c r="I2197" i="4"/>
  <c r="H2197" i="4"/>
  <c r="G2197" i="4"/>
  <c r="F2197" i="4"/>
  <c r="E2197" i="4"/>
  <c r="A2197" i="4"/>
  <c r="B2197" i="4"/>
  <c r="C2197" i="4"/>
  <c r="D2196" i="4"/>
  <c r="M2196" i="4"/>
  <c r="L2196" i="4"/>
  <c r="J2196" i="4"/>
  <c r="K2196" i="4"/>
  <c r="I2196" i="4"/>
  <c r="H2196" i="4"/>
  <c r="G2196" i="4"/>
  <c r="F2196" i="4"/>
  <c r="E2196" i="4"/>
  <c r="A2196" i="4"/>
  <c r="B2196" i="4"/>
  <c r="C2196" i="4"/>
  <c r="D2195" i="4"/>
  <c r="M2195" i="4"/>
  <c r="L2195" i="4"/>
  <c r="J2195" i="4"/>
  <c r="K2195" i="4"/>
  <c r="I2195" i="4"/>
  <c r="H2195" i="4"/>
  <c r="G2195" i="4"/>
  <c r="F2195" i="4"/>
  <c r="E2195" i="4"/>
  <c r="A2195" i="4"/>
  <c r="B2195" i="4"/>
  <c r="C2195" i="4"/>
  <c r="D2194" i="4"/>
  <c r="M2194" i="4"/>
  <c r="L2194" i="4"/>
  <c r="J2194" i="4"/>
  <c r="K2194" i="4"/>
  <c r="I2194" i="4"/>
  <c r="H2194" i="4"/>
  <c r="G2194" i="4"/>
  <c r="F2194" i="4"/>
  <c r="E2194" i="4"/>
  <c r="A2194" i="4"/>
  <c r="B2194" i="4"/>
  <c r="C2194" i="4"/>
  <c r="D2193" i="4"/>
  <c r="M2193" i="4"/>
  <c r="L2193" i="4"/>
  <c r="J2193" i="4"/>
  <c r="K2193" i="4"/>
  <c r="I2193" i="4"/>
  <c r="H2193" i="4"/>
  <c r="G2193" i="4"/>
  <c r="F2193" i="4"/>
  <c r="E2193" i="4"/>
  <c r="A2193" i="4"/>
  <c r="B2193" i="4"/>
  <c r="C2193" i="4"/>
  <c r="D2192" i="4"/>
  <c r="M2192" i="4"/>
  <c r="L2192" i="4"/>
  <c r="J2192" i="4"/>
  <c r="K2192" i="4"/>
  <c r="I2192" i="4"/>
  <c r="H2192" i="4"/>
  <c r="G2192" i="4"/>
  <c r="F2192" i="4"/>
  <c r="E2192" i="4"/>
  <c r="A2192" i="4"/>
  <c r="B2192" i="4"/>
  <c r="C2192" i="4"/>
  <c r="D2191" i="4"/>
  <c r="M2191" i="4"/>
  <c r="L2191" i="4"/>
  <c r="J2191" i="4"/>
  <c r="K2191" i="4"/>
  <c r="I2191" i="4"/>
  <c r="H2191" i="4"/>
  <c r="G2191" i="4"/>
  <c r="F2191" i="4"/>
  <c r="E2191" i="4"/>
  <c r="A2191" i="4"/>
  <c r="B2191" i="4"/>
  <c r="C2191" i="4"/>
  <c r="D2190" i="4"/>
  <c r="M2190" i="4"/>
  <c r="L2190" i="4"/>
  <c r="J2190" i="4"/>
  <c r="K2190" i="4"/>
  <c r="I2190" i="4"/>
  <c r="H2190" i="4"/>
  <c r="G2190" i="4"/>
  <c r="F2190" i="4"/>
  <c r="E2190" i="4"/>
  <c r="A2190" i="4"/>
  <c r="B2190" i="4"/>
  <c r="C2190" i="4"/>
  <c r="D2189" i="4"/>
  <c r="M2189" i="4"/>
  <c r="L2189" i="4"/>
  <c r="J2189" i="4"/>
  <c r="K2189" i="4"/>
  <c r="I2189" i="4"/>
  <c r="H2189" i="4"/>
  <c r="G2189" i="4"/>
  <c r="F2189" i="4"/>
  <c r="E2189" i="4"/>
  <c r="A2189" i="4"/>
  <c r="B2189" i="4"/>
  <c r="C2189" i="4"/>
  <c r="D2188" i="4"/>
  <c r="M2188" i="4"/>
  <c r="L2188" i="4"/>
  <c r="J2188" i="4"/>
  <c r="K2188" i="4"/>
  <c r="I2188" i="4"/>
  <c r="H2188" i="4"/>
  <c r="G2188" i="4"/>
  <c r="F2188" i="4"/>
  <c r="E2188" i="4"/>
  <c r="A2188" i="4"/>
  <c r="B2188" i="4"/>
  <c r="C2188" i="4"/>
  <c r="D2187" i="4"/>
  <c r="M2187" i="4"/>
  <c r="L2187" i="4"/>
  <c r="J2187" i="4"/>
  <c r="K2187" i="4"/>
  <c r="I2187" i="4"/>
  <c r="H2187" i="4"/>
  <c r="G2187" i="4"/>
  <c r="F2187" i="4"/>
  <c r="E2187" i="4"/>
  <c r="A2187" i="4"/>
  <c r="B2187" i="4"/>
  <c r="C2187" i="4"/>
  <c r="D2186" i="4"/>
  <c r="M2186" i="4"/>
  <c r="L2186" i="4"/>
  <c r="J2186" i="4"/>
  <c r="K2186" i="4"/>
  <c r="I2186" i="4"/>
  <c r="H2186" i="4"/>
  <c r="G2186" i="4"/>
  <c r="F2186" i="4"/>
  <c r="E2186" i="4"/>
  <c r="A2186" i="4"/>
  <c r="B2186" i="4"/>
  <c r="C2186" i="4"/>
  <c r="D2185" i="4"/>
  <c r="M2185" i="4"/>
  <c r="L2185" i="4"/>
  <c r="J2185" i="4"/>
  <c r="K2185" i="4"/>
  <c r="I2185" i="4"/>
  <c r="H2185" i="4"/>
  <c r="G2185" i="4"/>
  <c r="F2185" i="4"/>
  <c r="E2185" i="4"/>
  <c r="A2185" i="4"/>
  <c r="B2185" i="4"/>
  <c r="C2185" i="4"/>
  <c r="D2184" i="4"/>
  <c r="M2184" i="4"/>
  <c r="L2184" i="4"/>
  <c r="J2184" i="4"/>
  <c r="K2184" i="4"/>
  <c r="I2184" i="4"/>
  <c r="H2184" i="4"/>
  <c r="G2184" i="4"/>
  <c r="F2184" i="4"/>
  <c r="E2184" i="4"/>
  <c r="A2184" i="4"/>
  <c r="B2184" i="4"/>
  <c r="C2184" i="4"/>
  <c r="D2183" i="4"/>
  <c r="M2183" i="4"/>
  <c r="L2183" i="4"/>
  <c r="J2183" i="4"/>
  <c r="K2183" i="4"/>
  <c r="I2183" i="4"/>
  <c r="H2183" i="4"/>
  <c r="G2183" i="4"/>
  <c r="F2183" i="4"/>
  <c r="E2183" i="4"/>
  <c r="A2183" i="4"/>
  <c r="B2183" i="4"/>
  <c r="C2183" i="4"/>
  <c r="D2182" i="4"/>
  <c r="M2182" i="4"/>
  <c r="L2182" i="4"/>
  <c r="J2182" i="4"/>
  <c r="K2182" i="4"/>
  <c r="I2182" i="4"/>
  <c r="H2182" i="4"/>
  <c r="G2182" i="4"/>
  <c r="F2182" i="4"/>
  <c r="E2182" i="4"/>
  <c r="A2182" i="4"/>
  <c r="B2182" i="4"/>
  <c r="C2182" i="4"/>
  <c r="D2181" i="4"/>
  <c r="M2181" i="4"/>
  <c r="L2181" i="4"/>
  <c r="J2181" i="4"/>
  <c r="K2181" i="4"/>
  <c r="I2181" i="4"/>
  <c r="H2181" i="4"/>
  <c r="G2181" i="4"/>
  <c r="F2181" i="4"/>
  <c r="E2181" i="4"/>
  <c r="A2181" i="4"/>
  <c r="B2181" i="4"/>
  <c r="C2181" i="4"/>
  <c r="D2180" i="4"/>
  <c r="M2180" i="4"/>
  <c r="L2180" i="4"/>
  <c r="J2180" i="4"/>
  <c r="K2180" i="4"/>
  <c r="I2180" i="4"/>
  <c r="H2180" i="4"/>
  <c r="G2180" i="4"/>
  <c r="F2180" i="4"/>
  <c r="E2180" i="4"/>
  <c r="A2180" i="4"/>
  <c r="B2180" i="4"/>
  <c r="C2180" i="4"/>
  <c r="D2179" i="4"/>
  <c r="M2179" i="4"/>
  <c r="L2179" i="4"/>
  <c r="J2179" i="4"/>
  <c r="K2179" i="4"/>
  <c r="I2179" i="4"/>
  <c r="H2179" i="4"/>
  <c r="G2179" i="4"/>
  <c r="F2179" i="4"/>
  <c r="E2179" i="4"/>
  <c r="A2179" i="4"/>
  <c r="B2179" i="4"/>
  <c r="C2179" i="4"/>
  <c r="D2178" i="4"/>
  <c r="M2178" i="4"/>
  <c r="L2178" i="4"/>
  <c r="J2178" i="4"/>
  <c r="K2178" i="4"/>
  <c r="I2178" i="4"/>
  <c r="H2178" i="4"/>
  <c r="G2178" i="4"/>
  <c r="F2178" i="4"/>
  <c r="E2178" i="4"/>
  <c r="A2178" i="4"/>
  <c r="B2178" i="4"/>
  <c r="C2178" i="4"/>
  <c r="D2177" i="4"/>
  <c r="M2177" i="4"/>
  <c r="L2177" i="4"/>
  <c r="J2177" i="4"/>
  <c r="K2177" i="4"/>
  <c r="I2177" i="4"/>
  <c r="H2177" i="4"/>
  <c r="G2177" i="4"/>
  <c r="F2177" i="4"/>
  <c r="E2177" i="4"/>
  <c r="A2177" i="4"/>
  <c r="B2177" i="4"/>
  <c r="C2177" i="4"/>
  <c r="D2176" i="4"/>
  <c r="M2176" i="4"/>
  <c r="L2176" i="4"/>
  <c r="J2176" i="4"/>
  <c r="K2176" i="4"/>
  <c r="I2176" i="4"/>
  <c r="H2176" i="4"/>
  <c r="G2176" i="4"/>
  <c r="F2176" i="4"/>
  <c r="E2176" i="4"/>
  <c r="A2176" i="4"/>
  <c r="B2176" i="4"/>
  <c r="C2176" i="4"/>
  <c r="D2175" i="4"/>
  <c r="M2175" i="4"/>
  <c r="L2175" i="4"/>
  <c r="J2175" i="4"/>
  <c r="K2175" i="4"/>
  <c r="I2175" i="4"/>
  <c r="H2175" i="4"/>
  <c r="G2175" i="4"/>
  <c r="F2175" i="4"/>
  <c r="E2175" i="4"/>
  <c r="A2175" i="4"/>
  <c r="B2175" i="4"/>
  <c r="C2175" i="4"/>
  <c r="D2174" i="4"/>
  <c r="M2174" i="4"/>
  <c r="L2174" i="4"/>
  <c r="J2174" i="4"/>
  <c r="K2174" i="4"/>
  <c r="I2174" i="4"/>
  <c r="H2174" i="4"/>
  <c r="G2174" i="4"/>
  <c r="F2174" i="4"/>
  <c r="E2174" i="4"/>
  <c r="A2174" i="4"/>
  <c r="B2174" i="4"/>
  <c r="C2174" i="4"/>
  <c r="D2173" i="4"/>
  <c r="M2173" i="4"/>
  <c r="L2173" i="4"/>
  <c r="J2173" i="4"/>
  <c r="K2173" i="4"/>
  <c r="I2173" i="4"/>
  <c r="H2173" i="4"/>
  <c r="G2173" i="4"/>
  <c r="F2173" i="4"/>
  <c r="E2173" i="4"/>
  <c r="A2173" i="4"/>
  <c r="B2173" i="4"/>
  <c r="C2173" i="4"/>
  <c r="D2172" i="4"/>
  <c r="M2172" i="4"/>
  <c r="L2172" i="4"/>
  <c r="J2172" i="4"/>
  <c r="K2172" i="4"/>
  <c r="I2172" i="4"/>
  <c r="H2172" i="4"/>
  <c r="G2172" i="4"/>
  <c r="F2172" i="4"/>
  <c r="E2172" i="4"/>
  <c r="A2172" i="4"/>
  <c r="B2172" i="4"/>
  <c r="C2172" i="4"/>
  <c r="D2171" i="4"/>
  <c r="M2171" i="4"/>
  <c r="L2171" i="4"/>
  <c r="J2171" i="4"/>
  <c r="K2171" i="4"/>
  <c r="I2171" i="4"/>
  <c r="H2171" i="4"/>
  <c r="G2171" i="4"/>
  <c r="F2171" i="4"/>
  <c r="E2171" i="4"/>
  <c r="A2171" i="4"/>
  <c r="B2171" i="4"/>
  <c r="C2171" i="4"/>
  <c r="D2170" i="4"/>
  <c r="M2170" i="4"/>
  <c r="L2170" i="4"/>
  <c r="J2170" i="4"/>
  <c r="K2170" i="4"/>
  <c r="I2170" i="4"/>
  <c r="H2170" i="4"/>
  <c r="G2170" i="4"/>
  <c r="F2170" i="4"/>
  <c r="E2170" i="4"/>
  <c r="A2170" i="4"/>
  <c r="B2170" i="4"/>
  <c r="C2170" i="4"/>
  <c r="D2169" i="4"/>
  <c r="M2169" i="4"/>
  <c r="L2169" i="4"/>
  <c r="J2169" i="4"/>
  <c r="K2169" i="4"/>
  <c r="I2169" i="4"/>
  <c r="H2169" i="4"/>
  <c r="G2169" i="4"/>
  <c r="F2169" i="4"/>
  <c r="E2169" i="4"/>
  <c r="A2169" i="4"/>
  <c r="B2169" i="4"/>
  <c r="C2169" i="4"/>
  <c r="D2168" i="4"/>
  <c r="M2168" i="4"/>
  <c r="L2168" i="4"/>
  <c r="J2168" i="4"/>
  <c r="K2168" i="4"/>
  <c r="I2168" i="4"/>
  <c r="H2168" i="4"/>
  <c r="G2168" i="4"/>
  <c r="F2168" i="4"/>
  <c r="E2168" i="4"/>
  <c r="A2168" i="4"/>
  <c r="B2168" i="4"/>
  <c r="C2168" i="4"/>
  <c r="D2167" i="4"/>
  <c r="M2167" i="4"/>
  <c r="L2167" i="4"/>
  <c r="J2167" i="4"/>
  <c r="K2167" i="4"/>
  <c r="I2167" i="4"/>
  <c r="H2167" i="4"/>
  <c r="G2167" i="4"/>
  <c r="F2167" i="4"/>
  <c r="E2167" i="4"/>
  <c r="A2167" i="4"/>
  <c r="B2167" i="4"/>
  <c r="C2167" i="4"/>
  <c r="D2166" i="4"/>
  <c r="M2166" i="4"/>
  <c r="L2166" i="4"/>
  <c r="J2166" i="4"/>
  <c r="K2166" i="4"/>
  <c r="I2166" i="4"/>
  <c r="H2166" i="4"/>
  <c r="G2166" i="4"/>
  <c r="F2166" i="4"/>
  <c r="E2166" i="4"/>
  <c r="A2166" i="4"/>
  <c r="B2166" i="4"/>
  <c r="C2166" i="4"/>
  <c r="D2165" i="4"/>
  <c r="M2165" i="4"/>
  <c r="L2165" i="4"/>
  <c r="J2165" i="4"/>
  <c r="K2165" i="4"/>
  <c r="I2165" i="4"/>
  <c r="H2165" i="4"/>
  <c r="G2165" i="4"/>
  <c r="F2165" i="4"/>
  <c r="E2165" i="4"/>
  <c r="A2165" i="4"/>
  <c r="B2165" i="4"/>
  <c r="C2165" i="4"/>
  <c r="D2164" i="4"/>
  <c r="M2164" i="4"/>
  <c r="L2164" i="4"/>
  <c r="J2164" i="4"/>
  <c r="K2164" i="4"/>
  <c r="I2164" i="4"/>
  <c r="H2164" i="4"/>
  <c r="G2164" i="4"/>
  <c r="F2164" i="4"/>
  <c r="E2164" i="4"/>
  <c r="A2164" i="4"/>
  <c r="B2164" i="4"/>
  <c r="C2164" i="4"/>
  <c r="D2163" i="4"/>
  <c r="M2163" i="4"/>
  <c r="L2163" i="4"/>
  <c r="J2163" i="4"/>
  <c r="K2163" i="4"/>
  <c r="I2163" i="4"/>
  <c r="H2163" i="4"/>
  <c r="G2163" i="4"/>
  <c r="F2163" i="4"/>
  <c r="E2163" i="4"/>
  <c r="A2163" i="4"/>
  <c r="B2163" i="4"/>
  <c r="C2163" i="4"/>
  <c r="D2162" i="4"/>
  <c r="M2162" i="4"/>
  <c r="L2162" i="4"/>
  <c r="J2162" i="4"/>
  <c r="K2162" i="4"/>
  <c r="I2162" i="4"/>
  <c r="H2162" i="4"/>
  <c r="G2162" i="4"/>
  <c r="F2162" i="4"/>
  <c r="E2162" i="4"/>
  <c r="A2162" i="4"/>
  <c r="B2162" i="4"/>
  <c r="C2162" i="4"/>
  <c r="D2161" i="4"/>
  <c r="M2161" i="4"/>
  <c r="L2161" i="4"/>
  <c r="J2161" i="4"/>
  <c r="K2161" i="4"/>
  <c r="I2161" i="4"/>
  <c r="H2161" i="4"/>
  <c r="G2161" i="4"/>
  <c r="F2161" i="4"/>
  <c r="E2161" i="4"/>
  <c r="A2161" i="4"/>
  <c r="B2161" i="4"/>
  <c r="C2161" i="4"/>
  <c r="D2160" i="4"/>
  <c r="M2160" i="4"/>
  <c r="L2160" i="4"/>
  <c r="J2160" i="4"/>
  <c r="K2160" i="4"/>
  <c r="I2160" i="4"/>
  <c r="H2160" i="4"/>
  <c r="G2160" i="4"/>
  <c r="F2160" i="4"/>
  <c r="E2160" i="4"/>
  <c r="A2160" i="4"/>
  <c r="B2160" i="4"/>
  <c r="C2160" i="4"/>
  <c r="D2159" i="4"/>
  <c r="M2159" i="4"/>
  <c r="L2159" i="4"/>
  <c r="J2159" i="4"/>
  <c r="K2159" i="4"/>
  <c r="I2159" i="4"/>
  <c r="H2159" i="4"/>
  <c r="G2159" i="4"/>
  <c r="F2159" i="4"/>
  <c r="E2159" i="4"/>
  <c r="A2159" i="4"/>
  <c r="B2159" i="4"/>
  <c r="C2159" i="4"/>
  <c r="D2158" i="4"/>
  <c r="M2158" i="4"/>
  <c r="L2158" i="4"/>
  <c r="J2158" i="4"/>
  <c r="K2158" i="4"/>
  <c r="I2158" i="4"/>
  <c r="H2158" i="4"/>
  <c r="G2158" i="4"/>
  <c r="F2158" i="4"/>
  <c r="E2158" i="4"/>
  <c r="A2158" i="4"/>
  <c r="B2158" i="4"/>
  <c r="C2158" i="4"/>
  <c r="D2157" i="4"/>
  <c r="M2157" i="4"/>
  <c r="L2157" i="4"/>
  <c r="J2157" i="4"/>
  <c r="K2157" i="4"/>
  <c r="I2157" i="4"/>
  <c r="H2157" i="4"/>
  <c r="G2157" i="4"/>
  <c r="F2157" i="4"/>
  <c r="E2157" i="4"/>
  <c r="A2157" i="4"/>
  <c r="B2157" i="4"/>
  <c r="C2157" i="4"/>
  <c r="D2156" i="4"/>
  <c r="M2156" i="4"/>
  <c r="L2156" i="4"/>
  <c r="J2156" i="4"/>
  <c r="K2156" i="4"/>
  <c r="I2156" i="4"/>
  <c r="H2156" i="4"/>
  <c r="G2156" i="4"/>
  <c r="F2156" i="4"/>
  <c r="E2156" i="4"/>
  <c r="A2156" i="4"/>
  <c r="B2156" i="4"/>
  <c r="C2156" i="4"/>
  <c r="D2155" i="4"/>
  <c r="M2155" i="4"/>
  <c r="L2155" i="4"/>
  <c r="J2155" i="4"/>
  <c r="K2155" i="4"/>
  <c r="I2155" i="4"/>
  <c r="H2155" i="4"/>
  <c r="G2155" i="4"/>
  <c r="F2155" i="4"/>
  <c r="E2155" i="4"/>
  <c r="A2155" i="4"/>
  <c r="B2155" i="4"/>
  <c r="C2155" i="4"/>
  <c r="D2154" i="4"/>
  <c r="M2154" i="4"/>
  <c r="L2154" i="4"/>
  <c r="J2154" i="4"/>
  <c r="K2154" i="4"/>
  <c r="I2154" i="4"/>
  <c r="H2154" i="4"/>
  <c r="G2154" i="4"/>
  <c r="F2154" i="4"/>
  <c r="E2154" i="4"/>
  <c r="A2154" i="4"/>
  <c r="B2154" i="4"/>
  <c r="C2154" i="4"/>
  <c r="D2153" i="4"/>
  <c r="M2153" i="4"/>
  <c r="L2153" i="4"/>
  <c r="J2153" i="4"/>
  <c r="K2153" i="4"/>
  <c r="I2153" i="4"/>
  <c r="H2153" i="4"/>
  <c r="G2153" i="4"/>
  <c r="F2153" i="4"/>
  <c r="E2153" i="4"/>
  <c r="A2153" i="4"/>
  <c r="B2153" i="4"/>
  <c r="C2153" i="4"/>
  <c r="D2152" i="4"/>
  <c r="M2152" i="4"/>
  <c r="L2152" i="4"/>
  <c r="J2152" i="4"/>
  <c r="K2152" i="4"/>
  <c r="I2152" i="4"/>
  <c r="H2152" i="4"/>
  <c r="G2152" i="4"/>
  <c r="F2152" i="4"/>
  <c r="E2152" i="4"/>
  <c r="A2152" i="4"/>
  <c r="B2152" i="4"/>
  <c r="C2152" i="4"/>
  <c r="D2151" i="4"/>
  <c r="M2151" i="4"/>
  <c r="L2151" i="4"/>
  <c r="J2151" i="4"/>
  <c r="K2151" i="4"/>
  <c r="I2151" i="4"/>
  <c r="H2151" i="4"/>
  <c r="G2151" i="4"/>
  <c r="F2151" i="4"/>
  <c r="E2151" i="4"/>
  <c r="A2151" i="4"/>
  <c r="B2151" i="4"/>
  <c r="C2151" i="4"/>
  <c r="D2150" i="4"/>
  <c r="M2150" i="4"/>
  <c r="L2150" i="4"/>
  <c r="J2150" i="4"/>
  <c r="K2150" i="4"/>
  <c r="I2150" i="4"/>
  <c r="H2150" i="4"/>
  <c r="G2150" i="4"/>
  <c r="F2150" i="4"/>
  <c r="E2150" i="4"/>
  <c r="A2150" i="4"/>
  <c r="B2150" i="4"/>
  <c r="C2150" i="4"/>
  <c r="D2149" i="4"/>
  <c r="M2149" i="4"/>
  <c r="L2149" i="4"/>
  <c r="J2149" i="4"/>
  <c r="K2149" i="4"/>
  <c r="I2149" i="4"/>
  <c r="H2149" i="4"/>
  <c r="G2149" i="4"/>
  <c r="F2149" i="4"/>
  <c r="E2149" i="4"/>
  <c r="A2149" i="4"/>
  <c r="B2149" i="4"/>
  <c r="C2149" i="4"/>
  <c r="D2148" i="4"/>
  <c r="M2148" i="4"/>
  <c r="L2148" i="4"/>
  <c r="J2148" i="4"/>
  <c r="K2148" i="4"/>
  <c r="I2148" i="4"/>
  <c r="H2148" i="4"/>
  <c r="G2148" i="4"/>
  <c r="F2148" i="4"/>
  <c r="E2148" i="4"/>
  <c r="A2148" i="4"/>
  <c r="B2148" i="4"/>
  <c r="C2148" i="4"/>
  <c r="D2147" i="4"/>
  <c r="M2147" i="4"/>
  <c r="L2147" i="4"/>
  <c r="J2147" i="4"/>
  <c r="K2147" i="4"/>
  <c r="I2147" i="4"/>
  <c r="H2147" i="4"/>
  <c r="G2147" i="4"/>
  <c r="F2147" i="4"/>
  <c r="E2147" i="4"/>
  <c r="A2147" i="4"/>
  <c r="B2147" i="4"/>
  <c r="C2147" i="4"/>
  <c r="D2146" i="4"/>
  <c r="M2146" i="4"/>
  <c r="L2146" i="4"/>
  <c r="J2146" i="4"/>
  <c r="K2146" i="4"/>
  <c r="I2146" i="4"/>
  <c r="H2146" i="4"/>
  <c r="G2146" i="4"/>
  <c r="F2146" i="4"/>
  <c r="E2146" i="4"/>
  <c r="A2146" i="4"/>
  <c r="B2146" i="4"/>
  <c r="C2146" i="4"/>
  <c r="D2145" i="4"/>
  <c r="M2145" i="4"/>
  <c r="L2145" i="4"/>
  <c r="J2145" i="4"/>
  <c r="K2145" i="4"/>
  <c r="I2145" i="4"/>
  <c r="H2145" i="4"/>
  <c r="G2145" i="4"/>
  <c r="F2145" i="4"/>
  <c r="E2145" i="4"/>
  <c r="A2145" i="4"/>
  <c r="B2145" i="4"/>
  <c r="C2145" i="4"/>
  <c r="D2144" i="4"/>
  <c r="M2144" i="4"/>
  <c r="L2144" i="4"/>
  <c r="J2144" i="4"/>
  <c r="K2144" i="4"/>
  <c r="I2144" i="4"/>
  <c r="H2144" i="4"/>
  <c r="G2144" i="4"/>
  <c r="F2144" i="4"/>
  <c r="E2144" i="4"/>
  <c r="A2144" i="4"/>
  <c r="B2144" i="4"/>
  <c r="C2144" i="4"/>
  <c r="D2143" i="4"/>
  <c r="M2143" i="4"/>
  <c r="L2143" i="4"/>
  <c r="J2143" i="4"/>
  <c r="K2143" i="4"/>
  <c r="I2143" i="4"/>
  <c r="H2143" i="4"/>
  <c r="G2143" i="4"/>
  <c r="F2143" i="4"/>
  <c r="E2143" i="4"/>
  <c r="A2143" i="4"/>
  <c r="B2143" i="4"/>
  <c r="C2143" i="4"/>
  <c r="D2142" i="4"/>
  <c r="M2142" i="4"/>
  <c r="L2142" i="4"/>
  <c r="J2142" i="4"/>
  <c r="K2142" i="4"/>
  <c r="I2142" i="4"/>
  <c r="H2142" i="4"/>
  <c r="G2142" i="4"/>
  <c r="F2142" i="4"/>
  <c r="E2142" i="4"/>
  <c r="A2142" i="4"/>
  <c r="B2142" i="4"/>
  <c r="C2142" i="4"/>
  <c r="D2141" i="4"/>
  <c r="M2141" i="4"/>
  <c r="L2141" i="4"/>
  <c r="J2141" i="4"/>
  <c r="K2141" i="4"/>
  <c r="I2141" i="4"/>
  <c r="H2141" i="4"/>
  <c r="G2141" i="4"/>
  <c r="F2141" i="4"/>
  <c r="E2141" i="4"/>
  <c r="A2141" i="4"/>
  <c r="B2141" i="4"/>
  <c r="C2141" i="4"/>
  <c r="D2140" i="4"/>
  <c r="M2140" i="4"/>
  <c r="L2140" i="4"/>
  <c r="J2140" i="4"/>
  <c r="K2140" i="4"/>
  <c r="I2140" i="4"/>
  <c r="H2140" i="4"/>
  <c r="G2140" i="4"/>
  <c r="F2140" i="4"/>
  <c r="E2140" i="4"/>
  <c r="A2140" i="4"/>
  <c r="B2140" i="4"/>
  <c r="C2140" i="4"/>
  <c r="D2139" i="4"/>
  <c r="M2139" i="4"/>
  <c r="L2139" i="4"/>
  <c r="J2139" i="4"/>
  <c r="K2139" i="4"/>
  <c r="I2139" i="4"/>
  <c r="H2139" i="4"/>
  <c r="G2139" i="4"/>
  <c r="F2139" i="4"/>
  <c r="E2139" i="4"/>
  <c r="A2139" i="4"/>
  <c r="B2139" i="4"/>
  <c r="C2139" i="4"/>
  <c r="D2138" i="4"/>
  <c r="M2138" i="4"/>
  <c r="L2138" i="4"/>
  <c r="J2138" i="4"/>
  <c r="K2138" i="4"/>
  <c r="I2138" i="4"/>
  <c r="H2138" i="4"/>
  <c r="G2138" i="4"/>
  <c r="F2138" i="4"/>
  <c r="E2138" i="4"/>
  <c r="A2138" i="4"/>
  <c r="B2138" i="4"/>
  <c r="C2138" i="4"/>
  <c r="D2137" i="4"/>
  <c r="M2137" i="4"/>
  <c r="L2137" i="4"/>
  <c r="J2137" i="4"/>
  <c r="K2137" i="4"/>
  <c r="I2137" i="4"/>
  <c r="H2137" i="4"/>
  <c r="G2137" i="4"/>
  <c r="F2137" i="4"/>
  <c r="E2137" i="4"/>
  <c r="A2137" i="4"/>
  <c r="B2137" i="4"/>
  <c r="C2137" i="4"/>
  <c r="D2136" i="4"/>
  <c r="M2136" i="4"/>
  <c r="L2136" i="4"/>
  <c r="J2136" i="4"/>
  <c r="K2136" i="4"/>
  <c r="I2136" i="4"/>
  <c r="H2136" i="4"/>
  <c r="G2136" i="4"/>
  <c r="F2136" i="4"/>
  <c r="E2136" i="4"/>
  <c r="A2136" i="4"/>
  <c r="B2136" i="4"/>
  <c r="C2136" i="4"/>
  <c r="D2135" i="4"/>
  <c r="M2135" i="4"/>
  <c r="L2135" i="4"/>
  <c r="J2135" i="4"/>
  <c r="K2135" i="4"/>
  <c r="I2135" i="4"/>
  <c r="H2135" i="4"/>
  <c r="G2135" i="4"/>
  <c r="F2135" i="4"/>
  <c r="E2135" i="4"/>
  <c r="A2135" i="4"/>
  <c r="B2135" i="4"/>
  <c r="C2135" i="4"/>
  <c r="D2134" i="4"/>
  <c r="M2134" i="4"/>
  <c r="L2134" i="4"/>
  <c r="J2134" i="4"/>
  <c r="K2134" i="4"/>
  <c r="I2134" i="4"/>
  <c r="H2134" i="4"/>
  <c r="G2134" i="4"/>
  <c r="F2134" i="4"/>
  <c r="E2134" i="4"/>
  <c r="A2134" i="4"/>
  <c r="B2134" i="4"/>
  <c r="C2134" i="4"/>
  <c r="D2133" i="4"/>
  <c r="M2133" i="4"/>
  <c r="L2133" i="4"/>
  <c r="J2133" i="4"/>
  <c r="K2133" i="4"/>
  <c r="I2133" i="4"/>
  <c r="H2133" i="4"/>
  <c r="G2133" i="4"/>
  <c r="F2133" i="4"/>
  <c r="E2133" i="4"/>
  <c r="A2133" i="4"/>
  <c r="B2133" i="4"/>
  <c r="C2133" i="4"/>
  <c r="D2132" i="4"/>
  <c r="M2132" i="4"/>
  <c r="L2132" i="4"/>
  <c r="J2132" i="4"/>
  <c r="K2132" i="4"/>
  <c r="I2132" i="4"/>
  <c r="H2132" i="4"/>
  <c r="G2132" i="4"/>
  <c r="F2132" i="4"/>
  <c r="E2132" i="4"/>
  <c r="A2132" i="4"/>
  <c r="B2132" i="4"/>
  <c r="C2132" i="4"/>
  <c r="D2131" i="4"/>
  <c r="M2131" i="4"/>
  <c r="L2131" i="4"/>
  <c r="J2131" i="4"/>
  <c r="K2131" i="4"/>
  <c r="I2131" i="4"/>
  <c r="H2131" i="4"/>
  <c r="G2131" i="4"/>
  <c r="F2131" i="4"/>
  <c r="E2131" i="4"/>
  <c r="A2131" i="4"/>
  <c r="B2131" i="4"/>
  <c r="C2131" i="4"/>
  <c r="D2130" i="4"/>
  <c r="M2130" i="4"/>
  <c r="J2130" i="4"/>
  <c r="I2130" i="4"/>
  <c r="H2130" i="4"/>
  <c r="E2129" i="4"/>
  <c r="F2129" i="4"/>
  <c r="F2130" i="4"/>
  <c r="E2130" i="4"/>
  <c r="A2130" i="4"/>
  <c r="L2130" i="4"/>
  <c r="K2130" i="4"/>
  <c r="G2130" i="4"/>
  <c r="B2130" i="4"/>
  <c r="C2130" i="4"/>
  <c r="D2129" i="4"/>
  <c r="M2129" i="4"/>
  <c r="L2129" i="4"/>
  <c r="J2129" i="4"/>
  <c r="K2129" i="4"/>
  <c r="I2129" i="4"/>
  <c r="H2129" i="4"/>
  <c r="G2129" i="4"/>
  <c r="A2129" i="4"/>
  <c r="B2129" i="4"/>
  <c r="C2129" i="4"/>
  <c r="D2128" i="4"/>
  <c r="M2128" i="4"/>
  <c r="L2128" i="4"/>
  <c r="J2128" i="4"/>
  <c r="K2128" i="4"/>
  <c r="I2128" i="4"/>
  <c r="H2128" i="4"/>
  <c r="G2128" i="4"/>
  <c r="F2128" i="4"/>
  <c r="E2128" i="4"/>
  <c r="A2128" i="4"/>
  <c r="B2128" i="4"/>
  <c r="C2128" i="4"/>
  <c r="D2127" i="4"/>
  <c r="M2127" i="4"/>
  <c r="L2127" i="4"/>
  <c r="J2127" i="4"/>
  <c r="K2127" i="4"/>
  <c r="I2127" i="4"/>
  <c r="H2127" i="4"/>
  <c r="G2127" i="4"/>
  <c r="F2127" i="4"/>
  <c r="E2127" i="4"/>
  <c r="A2127" i="4"/>
  <c r="B2127" i="4"/>
  <c r="C2127" i="4"/>
  <c r="D2126" i="4"/>
  <c r="M2126" i="4"/>
  <c r="L2126" i="4"/>
  <c r="J2126" i="4"/>
  <c r="K2126" i="4"/>
  <c r="I2126" i="4"/>
  <c r="H2126" i="4"/>
  <c r="G2126" i="4"/>
  <c r="F2126" i="4"/>
  <c r="E2126" i="4"/>
  <c r="A2126" i="4"/>
  <c r="B2126" i="4"/>
  <c r="C2126" i="4"/>
  <c r="D2125" i="4"/>
  <c r="M2125" i="4"/>
  <c r="L2125" i="4"/>
  <c r="J2125" i="4"/>
  <c r="K2125" i="4"/>
  <c r="I2125" i="4"/>
  <c r="H2125" i="4"/>
  <c r="G2125" i="4"/>
  <c r="F2125" i="4"/>
  <c r="E2125" i="4"/>
  <c r="A2125" i="4"/>
  <c r="B2125" i="4"/>
  <c r="C2125" i="4"/>
  <c r="D2124" i="4"/>
  <c r="M2124" i="4"/>
  <c r="L2124" i="4"/>
  <c r="J2124" i="4"/>
  <c r="K2124" i="4"/>
  <c r="I2124" i="4"/>
  <c r="H2124" i="4"/>
  <c r="G2124" i="4"/>
  <c r="F2124" i="4"/>
  <c r="E2124" i="4"/>
  <c r="A2124" i="4"/>
  <c r="B2124" i="4"/>
  <c r="C2124" i="4"/>
  <c r="D2123" i="4"/>
  <c r="M2123" i="4"/>
  <c r="L2123" i="4"/>
  <c r="J2123" i="4"/>
  <c r="K2123" i="4"/>
  <c r="I2123" i="4"/>
  <c r="H2123" i="4"/>
  <c r="G2123" i="4"/>
  <c r="F2123" i="4"/>
  <c r="E2123" i="4"/>
  <c r="A2123" i="4"/>
  <c r="B2123" i="4"/>
  <c r="C2123" i="4"/>
  <c r="D2122" i="4"/>
  <c r="M2122" i="4"/>
  <c r="L2122" i="4"/>
  <c r="J2122" i="4"/>
  <c r="K2122" i="4"/>
  <c r="I2122" i="4"/>
  <c r="H2122" i="4"/>
  <c r="G2122" i="4"/>
  <c r="F2122" i="4"/>
  <c r="E2122" i="4"/>
  <c r="A2122" i="4"/>
  <c r="B2122" i="4"/>
  <c r="C2122" i="4"/>
  <c r="D2121" i="4"/>
  <c r="M2121" i="4"/>
  <c r="L2121" i="4"/>
  <c r="J2121" i="4"/>
  <c r="K2121" i="4"/>
  <c r="I2121" i="4"/>
  <c r="H2121" i="4"/>
  <c r="G2121" i="4"/>
  <c r="F2121" i="4"/>
  <c r="E2121" i="4"/>
  <c r="A2121" i="4"/>
  <c r="B2121" i="4"/>
  <c r="C2121" i="4"/>
  <c r="D2120" i="4"/>
  <c r="M2120" i="4"/>
  <c r="L2120" i="4"/>
  <c r="J2120" i="4"/>
  <c r="K2120" i="4"/>
  <c r="I2120" i="4"/>
  <c r="H2120" i="4"/>
  <c r="G2120" i="4"/>
  <c r="F2120" i="4"/>
  <c r="E2120" i="4"/>
  <c r="A2120" i="4"/>
  <c r="B2120" i="4"/>
  <c r="C2120" i="4"/>
  <c r="D2119" i="4"/>
  <c r="M2119" i="4"/>
  <c r="L2119" i="4"/>
  <c r="J2119" i="4"/>
  <c r="K2119" i="4"/>
  <c r="I2119" i="4"/>
  <c r="H2119" i="4"/>
  <c r="G2119" i="4"/>
  <c r="F2119" i="4"/>
  <c r="E2119" i="4"/>
  <c r="A2119" i="4"/>
  <c r="B2119" i="4"/>
  <c r="C2119" i="4"/>
  <c r="D2118" i="4"/>
  <c r="M2118" i="4"/>
  <c r="L2118" i="4"/>
  <c r="J2118" i="4"/>
  <c r="K2118" i="4"/>
  <c r="I2118" i="4"/>
  <c r="H2118" i="4"/>
  <c r="G2118" i="4"/>
  <c r="F2118" i="4"/>
  <c r="E2118" i="4"/>
  <c r="A2118" i="4"/>
  <c r="B2118" i="4"/>
  <c r="C2118" i="4"/>
  <c r="D2117" i="4"/>
  <c r="M2117" i="4"/>
  <c r="L2117" i="4"/>
  <c r="J2117" i="4"/>
  <c r="K2117" i="4"/>
  <c r="I2117" i="4"/>
  <c r="H2117" i="4"/>
  <c r="G2117" i="4"/>
  <c r="F2117" i="4"/>
  <c r="E2117" i="4"/>
  <c r="A2117" i="4"/>
  <c r="B2117" i="4"/>
  <c r="C2117" i="4"/>
  <c r="D2116" i="4"/>
  <c r="M2116" i="4"/>
  <c r="L2116" i="4"/>
  <c r="J2116" i="4"/>
  <c r="K2116" i="4"/>
  <c r="I2116" i="4"/>
  <c r="H2116" i="4"/>
  <c r="G2116" i="4"/>
  <c r="F2116" i="4"/>
  <c r="E2116" i="4"/>
  <c r="A2116" i="4"/>
  <c r="B2116" i="4"/>
  <c r="C2116" i="4"/>
  <c r="D2115" i="4"/>
  <c r="M2115" i="4"/>
  <c r="L2115" i="4"/>
  <c r="J2115" i="4"/>
  <c r="K2115" i="4"/>
  <c r="I2115" i="4"/>
  <c r="H2115" i="4"/>
  <c r="G2115" i="4"/>
  <c r="F2115" i="4"/>
  <c r="E2115" i="4"/>
  <c r="A2115" i="4"/>
  <c r="B2115" i="4"/>
  <c r="C2115" i="4"/>
  <c r="D2114" i="4"/>
  <c r="M2114" i="4"/>
  <c r="L2114" i="4"/>
  <c r="J2114" i="4"/>
  <c r="K2114" i="4"/>
  <c r="I2114" i="4"/>
  <c r="H2114" i="4"/>
  <c r="G2114" i="4"/>
  <c r="F2114" i="4"/>
  <c r="E2114" i="4"/>
  <c r="A2114" i="4"/>
  <c r="B2114" i="4"/>
  <c r="C2114" i="4"/>
  <c r="D2113" i="4"/>
  <c r="M2113" i="4"/>
  <c r="L2113" i="4"/>
  <c r="J2113" i="4"/>
  <c r="K2113" i="4"/>
  <c r="I2113" i="4"/>
  <c r="H2113" i="4"/>
  <c r="G2113" i="4"/>
  <c r="F2113" i="4"/>
  <c r="E2113" i="4"/>
  <c r="A2113" i="4"/>
  <c r="B2113" i="4"/>
  <c r="C2113" i="4"/>
  <c r="D2112" i="4"/>
  <c r="M2112" i="4"/>
  <c r="L2112" i="4"/>
  <c r="J2112" i="4"/>
  <c r="K2112" i="4"/>
  <c r="I2112" i="4"/>
  <c r="H2112" i="4"/>
  <c r="G2112" i="4"/>
  <c r="F2112" i="4"/>
  <c r="E2112" i="4"/>
  <c r="A2112" i="4"/>
  <c r="B2112" i="4"/>
  <c r="C2112" i="4"/>
  <c r="D2111" i="4"/>
  <c r="M2111" i="4"/>
  <c r="L2111" i="4"/>
  <c r="J2111" i="4"/>
  <c r="K2111" i="4"/>
  <c r="I2111" i="4"/>
  <c r="H2111" i="4"/>
  <c r="G2111" i="4"/>
  <c r="F2111" i="4"/>
  <c r="E2111" i="4"/>
  <c r="A2111" i="4"/>
  <c r="B2111" i="4"/>
  <c r="C2111" i="4"/>
  <c r="D2110" i="4"/>
  <c r="M2110" i="4"/>
  <c r="L2110" i="4"/>
  <c r="J2110" i="4"/>
  <c r="K2110" i="4"/>
  <c r="I2110" i="4"/>
  <c r="H2110" i="4"/>
  <c r="G2110" i="4"/>
  <c r="F2110" i="4"/>
  <c r="E2110" i="4"/>
  <c r="A2110" i="4"/>
  <c r="B2110" i="4"/>
  <c r="C2110" i="4"/>
  <c r="D2109" i="4"/>
  <c r="M2109" i="4"/>
  <c r="L2109" i="4"/>
  <c r="J2109" i="4"/>
  <c r="K2109" i="4"/>
  <c r="I2109" i="4"/>
  <c r="H2109" i="4"/>
  <c r="G2109" i="4"/>
  <c r="F2109" i="4"/>
  <c r="E2109" i="4"/>
  <c r="A2109" i="4"/>
  <c r="B2109" i="4"/>
  <c r="C2109" i="4"/>
  <c r="D2108" i="4"/>
  <c r="M2108" i="4"/>
  <c r="L2108" i="4"/>
  <c r="J2108" i="4"/>
  <c r="K2108" i="4"/>
  <c r="I2108" i="4"/>
  <c r="H2108" i="4"/>
  <c r="G2108" i="4"/>
  <c r="F2108" i="4"/>
  <c r="E2108" i="4"/>
  <c r="A2108" i="4"/>
  <c r="B2108" i="4"/>
  <c r="C2108" i="4"/>
  <c r="D2107" i="4"/>
  <c r="M2107" i="4"/>
  <c r="L2107" i="4"/>
  <c r="J2107" i="4"/>
  <c r="K2107" i="4"/>
  <c r="I2107" i="4"/>
  <c r="H2107" i="4"/>
  <c r="G2107" i="4"/>
  <c r="F2107" i="4"/>
  <c r="E2107" i="4"/>
  <c r="A2107" i="4"/>
  <c r="B2107" i="4"/>
  <c r="C2107" i="4"/>
  <c r="D2106" i="4"/>
  <c r="M2106" i="4"/>
  <c r="L2106" i="4"/>
  <c r="J2106" i="4"/>
  <c r="K2106" i="4"/>
  <c r="I2106" i="4"/>
  <c r="H2106" i="4"/>
  <c r="G2106" i="4"/>
  <c r="F2106" i="4"/>
  <c r="E2106" i="4"/>
  <c r="A2106" i="4"/>
  <c r="B2106" i="4"/>
  <c r="C2106" i="4"/>
  <c r="D2105" i="4"/>
  <c r="M2105" i="4"/>
  <c r="L2105" i="4"/>
  <c r="J2105" i="4"/>
  <c r="K2105" i="4"/>
  <c r="I2105" i="4"/>
  <c r="H2105" i="4"/>
  <c r="G2105" i="4"/>
  <c r="F2105" i="4"/>
  <c r="E2105" i="4"/>
  <c r="A2105" i="4"/>
  <c r="B2105" i="4"/>
  <c r="C2105" i="4"/>
  <c r="D2104" i="4"/>
  <c r="M2104" i="4"/>
  <c r="L2104" i="4"/>
  <c r="J2104" i="4"/>
  <c r="K2104" i="4"/>
  <c r="I2104" i="4"/>
  <c r="H2104" i="4"/>
  <c r="G2104" i="4"/>
  <c r="F2104" i="4"/>
  <c r="E2104" i="4"/>
  <c r="A2104" i="4"/>
  <c r="B2104" i="4"/>
  <c r="C2104" i="4"/>
  <c r="D2103" i="4"/>
  <c r="M2103" i="4"/>
  <c r="L2103" i="4"/>
  <c r="J2103" i="4"/>
  <c r="K2103" i="4"/>
  <c r="I2103" i="4"/>
  <c r="H2103" i="4"/>
  <c r="G2103" i="4"/>
  <c r="F2103" i="4"/>
  <c r="E2103" i="4"/>
  <c r="A2103" i="4"/>
  <c r="B2103" i="4"/>
  <c r="C2103" i="4"/>
  <c r="D2102" i="4"/>
  <c r="M2102" i="4"/>
  <c r="L2102" i="4"/>
  <c r="J2102" i="4"/>
  <c r="K2102" i="4"/>
  <c r="I2102" i="4"/>
  <c r="H2102" i="4"/>
  <c r="G2102" i="4"/>
  <c r="F2102" i="4"/>
  <c r="E2102" i="4"/>
  <c r="A2102" i="4"/>
  <c r="B2102" i="4"/>
  <c r="C2102" i="4"/>
  <c r="D2101" i="4"/>
  <c r="M2101" i="4"/>
  <c r="L2101" i="4"/>
  <c r="J2101" i="4"/>
  <c r="K2101" i="4"/>
  <c r="I2101" i="4"/>
  <c r="H2101" i="4"/>
  <c r="G2101" i="4"/>
  <c r="F2101" i="4"/>
  <c r="E2101" i="4"/>
  <c r="A2101" i="4"/>
  <c r="B2101" i="4"/>
  <c r="C2101" i="4"/>
  <c r="D2100" i="4"/>
  <c r="M2100" i="4"/>
  <c r="L2100" i="4"/>
  <c r="J2100" i="4"/>
  <c r="K2100" i="4"/>
  <c r="I2100" i="4"/>
  <c r="H2100" i="4"/>
  <c r="G2100" i="4"/>
  <c r="F2100" i="4"/>
  <c r="E2100" i="4"/>
  <c r="A2100" i="4"/>
  <c r="B2100" i="4"/>
  <c r="C2100" i="4"/>
  <c r="D2099" i="4"/>
  <c r="M2099" i="4"/>
  <c r="L2099" i="4"/>
  <c r="J2099" i="4"/>
  <c r="K2099" i="4"/>
  <c r="I2099" i="4"/>
  <c r="H2099" i="4"/>
  <c r="G2099" i="4"/>
  <c r="F2099" i="4"/>
  <c r="E2099" i="4"/>
  <c r="A2099" i="4"/>
  <c r="B2099" i="4"/>
  <c r="C2099" i="4"/>
  <c r="D2098" i="4"/>
  <c r="M2098" i="4"/>
  <c r="L2098" i="4"/>
  <c r="J2098" i="4"/>
  <c r="K2098" i="4"/>
  <c r="I2098" i="4"/>
  <c r="H2098" i="4"/>
  <c r="G2098" i="4"/>
  <c r="F2098" i="4"/>
  <c r="E2098" i="4"/>
  <c r="A2098" i="4"/>
  <c r="B2098" i="4"/>
  <c r="C2098" i="4"/>
  <c r="D2097" i="4"/>
  <c r="M2097" i="4"/>
  <c r="L2097" i="4"/>
  <c r="J2097" i="4"/>
  <c r="K2097" i="4"/>
  <c r="I2097" i="4"/>
  <c r="H2097" i="4"/>
  <c r="G2097" i="4"/>
  <c r="F2097" i="4"/>
  <c r="E2097" i="4"/>
  <c r="A2097" i="4"/>
  <c r="B2097" i="4"/>
  <c r="C2097" i="4"/>
  <c r="D2096" i="4"/>
  <c r="M2096" i="4"/>
  <c r="L2096" i="4"/>
  <c r="J2096" i="4"/>
  <c r="K2096" i="4"/>
  <c r="I2096" i="4"/>
  <c r="H2096" i="4"/>
  <c r="G2096" i="4"/>
  <c r="F2096" i="4"/>
  <c r="E2096" i="4"/>
  <c r="A2096" i="4"/>
  <c r="B2096" i="4"/>
  <c r="C2096" i="4"/>
  <c r="D2095" i="4"/>
  <c r="M2095" i="4"/>
  <c r="L2095" i="4"/>
  <c r="J2095" i="4"/>
  <c r="K2095" i="4"/>
  <c r="I2095" i="4"/>
  <c r="H2095" i="4"/>
  <c r="G2095" i="4"/>
  <c r="F2095" i="4"/>
  <c r="E2095" i="4"/>
  <c r="A2095" i="4"/>
  <c r="B2095" i="4"/>
  <c r="C2095" i="4"/>
  <c r="D2094" i="4"/>
  <c r="M2094" i="4"/>
  <c r="L2094" i="4"/>
  <c r="J2094" i="4"/>
  <c r="K2094" i="4"/>
  <c r="I2094" i="4"/>
  <c r="H2094" i="4"/>
  <c r="G2094" i="4"/>
  <c r="F2094" i="4"/>
  <c r="E2094" i="4"/>
  <c r="A2094" i="4"/>
  <c r="B2094" i="4"/>
  <c r="C2094" i="4"/>
  <c r="D2093" i="4"/>
  <c r="M2093" i="4"/>
  <c r="L2093" i="4"/>
  <c r="J2093" i="4"/>
  <c r="K2093" i="4"/>
  <c r="I2093" i="4"/>
  <c r="H2093" i="4"/>
  <c r="G2093" i="4"/>
  <c r="F2093" i="4"/>
  <c r="E2093" i="4"/>
  <c r="A2093" i="4"/>
  <c r="B2093" i="4"/>
  <c r="C2093" i="4"/>
  <c r="D2092" i="4"/>
  <c r="M2092" i="4"/>
  <c r="L2092" i="4"/>
  <c r="J2092" i="4"/>
  <c r="K2092" i="4"/>
  <c r="I2092" i="4"/>
  <c r="H2092" i="4"/>
  <c r="G2092" i="4"/>
  <c r="F2092" i="4"/>
  <c r="E2092" i="4"/>
  <c r="A2092" i="4"/>
  <c r="B2092" i="4"/>
  <c r="C2092" i="4"/>
  <c r="D2091" i="4"/>
  <c r="M2091" i="4"/>
  <c r="L2091" i="4"/>
  <c r="J2091" i="4"/>
  <c r="K2091" i="4"/>
  <c r="I2091" i="4"/>
  <c r="H2091" i="4"/>
  <c r="G2091" i="4"/>
  <c r="F2091" i="4"/>
  <c r="E2091" i="4"/>
  <c r="A2091" i="4"/>
  <c r="B2091" i="4"/>
  <c r="C2091" i="4"/>
  <c r="D2090" i="4"/>
  <c r="M2090" i="4"/>
  <c r="L2090" i="4"/>
  <c r="J2090" i="4"/>
  <c r="K2090" i="4"/>
  <c r="I2090" i="4"/>
  <c r="H2090" i="4"/>
  <c r="G2090" i="4"/>
  <c r="F2090" i="4"/>
  <c r="E2090" i="4"/>
  <c r="A2090" i="4"/>
  <c r="B2090" i="4"/>
  <c r="C2090" i="4"/>
  <c r="D2089" i="4"/>
  <c r="M2089" i="4"/>
  <c r="L2089" i="4"/>
  <c r="J2089" i="4"/>
  <c r="K2089" i="4"/>
  <c r="I2089" i="4"/>
  <c r="H2089" i="4"/>
  <c r="G2089" i="4"/>
  <c r="F2089" i="4"/>
  <c r="E2089" i="4"/>
  <c r="A2089" i="4"/>
  <c r="B2089" i="4"/>
  <c r="C2089" i="4"/>
  <c r="D2088" i="4"/>
  <c r="M2088" i="4"/>
  <c r="L2088" i="4"/>
  <c r="J2088" i="4"/>
  <c r="K2088" i="4"/>
  <c r="I2088" i="4"/>
  <c r="H2088" i="4"/>
  <c r="G2088" i="4"/>
  <c r="F2088" i="4"/>
  <c r="E2088" i="4"/>
  <c r="A2088" i="4"/>
  <c r="B2088" i="4"/>
  <c r="C2088" i="4"/>
  <c r="D2087" i="4"/>
  <c r="M2087" i="4"/>
  <c r="L2087" i="4"/>
  <c r="J2087" i="4"/>
  <c r="K2087" i="4"/>
  <c r="I2087" i="4"/>
  <c r="H2087" i="4"/>
  <c r="G2087" i="4"/>
  <c r="F2087" i="4"/>
  <c r="E2087" i="4"/>
  <c r="A2087" i="4"/>
  <c r="B2087" i="4"/>
  <c r="C2087" i="4"/>
  <c r="D2086" i="4"/>
  <c r="M2086" i="4"/>
  <c r="L2086" i="4"/>
  <c r="J2086" i="4"/>
  <c r="K2086" i="4"/>
  <c r="I2086" i="4"/>
  <c r="H2086" i="4"/>
  <c r="G2086" i="4"/>
  <c r="F2086" i="4"/>
  <c r="E2086" i="4"/>
  <c r="A2086" i="4"/>
  <c r="B2086" i="4"/>
  <c r="C2086" i="4"/>
  <c r="D2085" i="4"/>
  <c r="M2085" i="4"/>
  <c r="L2085" i="4"/>
  <c r="J2085" i="4"/>
  <c r="K2085" i="4"/>
  <c r="I2085" i="4"/>
  <c r="H2085" i="4"/>
  <c r="G2085" i="4"/>
  <c r="F2085" i="4"/>
  <c r="E2085" i="4"/>
  <c r="A2085" i="4"/>
  <c r="B2085" i="4"/>
  <c r="C2085" i="4"/>
  <c r="D2084" i="4"/>
  <c r="M2084" i="4"/>
  <c r="L2084" i="4"/>
  <c r="J2084" i="4"/>
  <c r="K2084" i="4"/>
  <c r="I2084" i="4"/>
  <c r="H2084" i="4"/>
  <c r="G2084" i="4"/>
  <c r="F2084" i="4"/>
  <c r="E2084" i="4"/>
  <c r="A2084" i="4"/>
  <c r="B2084" i="4"/>
  <c r="C2084" i="4"/>
  <c r="D2083" i="4"/>
  <c r="M2083" i="4"/>
  <c r="L2083" i="4"/>
  <c r="J2083" i="4"/>
  <c r="K2083" i="4"/>
  <c r="I2083" i="4"/>
  <c r="H2083" i="4"/>
  <c r="G2083" i="4"/>
  <c r="F2083" i="4"/>
  <c r="E2083" i="4"/>
  <c r="A2083" i="4"/>
  <c r="B2083" i="4"/>
  <c r="C2083" i="4"/>
  <c r="D2082" i="4"/>
  <c r="M2082" i="4"/>
  <c r="L2082" i="4"/>
  <c r="J2082" i="4"/>
  <c r="K2082" i="4"/>
  <c r="I2082" i="4"/>
  <c r="H2082" i="4"/>
  <c r="G2082" i="4"/>
  <c r="F2082" i="4"/>
  <c r="E2082" i="4"/>
  <c r="A2082" i="4"/>
  <c r="B2082" i="4"/>
  <c r="C2082" i="4"/>
  <c r="D2081" i="4"/>
  <c r="M2081" i="4"/>
  <c r="L2081" i="4"/>
  <c r="J2081" i="4"/>
  <c r="K2081" i="4"/>
  <c r="I2081" i="4"/>
  <c r="H2081" i="4"/>
  <c r="G2081" i="4"/>
  <c r="F2081" i="4"/>
  <c r="E2081" i="4"/>
  <c r="A2081" i="4"/>
  <c r="B2081" i="4"/>
  <c r="C2081" i="4"/>
  <c r="D2080" i="4"/>
  <c r="M2080" i="4"/>
  <c r="L2080" i="4"/>
  <c r="J2080" i="4"/>
  <c r="K2080" i="4"/>
  <c r="I2080" i="4"/>
  <c r="H2080" i="4"/>
  <c r="G2080" i="4"/>
  <c r="F2080" i="4"/>
  <c r="E2080" i="4"/>
  <c r="A2080" i="4"/>
  <c r="B2080" i="4"/>
  <c r="C2080" i="4"/>
  <c r="D2079" i="4"/>
  <c r="M2079" i="4"/>
  <c r="L2079" i="4"/>
  <c r="J2079" i="4"/>
  <c r="K2079" i="4"/>
  <c r="I2079" i="4"/>
  <c r="H2079" i="4"/>
  <c r="G2079" i="4"/>
  <c r="F2079" i="4"/>
  <c r="E2079" i="4"/>
  <c r="A2079" i="4"/>
  <c r="B2079" i="4"/>
  <c r="C2079" i="4"/>
  <c r="D2078" i="4"/>
  <c r="M2078" i="4"/>
  <c r="L2078" i="4"/>
  <c r="J2078" i="4"/>
  <c r="K2078" i="4"/>
  <c r="I2078" i="4"/>
  <c r="H2078" i="4"/>
  <c r="G2078" i="4"/>
  <c r="F2078" i="4"/>
  <c r="E2078" i="4"/>
  <c r="A2078" i="4"/>
  <c r="B2078" i="4"/>
  <c r="C2078" i="4"/>
  <c r="D2077" i="4"/>
  <c r="M2077" i="4"/>
  <c r="L2077" i="4"/>
  <c r="J2077" i="4"/>
  <c r="K2077" i="4"/>
  <c r="I2077" i="4"/>
  <c r="H2077" i="4"/>
  <c r="G2077" i="4"/>
  <c r="F2077" i="4"/>
  <c r="E2077" i="4"/>
  <c r="A2077" i="4"/>
  <c r="B2077" i="4"/>
  <c r="C2077" i="4"/>
  <c r="D2076" i="4"/>
  <c r="M2076" i="4"/>
  <c r="L2076" i="4"/>
  <c r="J2076" i="4"/>
  <c r="K2076" i="4"/>
  <c r="I2076" i="4"/>
  <c r="H2076" i="4"/>
  <c r="G2076" i="4"/>
  <c r="F2076" i="4"/>
  <c r="E2076" i="4"/>
  <c r="A2076" i="4"/>
  <c r="B2076" i="4"/>
  <c r="C2076" i="4"/>
  <c r="D2075" i="4"/>
  <c r="M2075" i="4"/>
  <c r="L2075" i="4"/>
  <c r="J2075" i="4"/>
  <c r="K2075" i="4"/>
  <c r="I2075" i="4"/>
  <c r="H2075" i="4"/>
  <c r="G2075" i="4"/>
  <c r="F2075" i="4"/>
  <c r="E2075" i="4"/>
  <c r="A2075" i="4"/>
  <c r="B2075" i="4"/>
  <c r="C2075" i="4"/>
  <c r="D2074" i="4"/>
  <c r="M2074" i="4"/>
  <c r="L2074" i="4"/>
  <c r="J2074" i="4"/>
  <c r="K2074" i="4"/>
  <c r="I2074" i="4"/>
  <c r="H2074" i="4"/>
  <c r="G2074" i="4"/>
  <c r="F2074" i="4"/>
  <c r="E2074" i="4"/>
  <c r="A2074" i="4"/>
  <c r="B2074" i="4"/>
  <c r="C2074" i="4"/>
  <c r="D2073" i="4"/>
  <c r="M2073" i="4"/>
  <c r="L2073" i="4"/>
  <c r="J2073" i="4"/>
  <c r="K2073" i="4"/>
  <c r="I2073" i="4"/>
  <c r="H2073" i="4"/>
  <c r="G2073" i="4"/>
  <c r="F2073" i="4"/>
  <c r="E2073" i="4"/>
  <c r="A2073" i="4"/>
  <c r="B2073" i="4"/>
  <c r="C2073" i="4"/>
  <c r="D2072" i="4"/>
  <c r="M2072" i="4"/>
  <c r="L2072" i="4"/>
  <c r="J2072" i="4"/>
  <c r="K2072" i="4"/>
  <c r="I2072" i="4"/>
  <c r="H2072" i="4"/>
  <c r="G2072" i="4"/>
  <c r="F2072" i="4"/>
  <c r="E2072" i="4"/>
  <c r="A2072" i="4"/>
  <c r="B2072" i="4"/>
  <c r="C2072" i="4"/>
  <c r="D2071" i="4"/>
  <c r="M2071" i="4"/>
  <c r="L2071" i="4"/>
  <c r="J2071" i="4"/>
  <c r="K2071" i="4"/>
  <c r="I2071" i="4"/>
  <c r="H2071" i="4"/>
  <c r="G2071" i="4"/>
  <c r="F2071" i="4"/>
  <c r="E2071" i="4"/>
  <c r="A2071" i="4"/>
  <c r="B2071" i="4"/>
  <c r="C2071" i="4"/>
  <c r="D2070" i="4"/>
  <c r="M2070" i="4"/>
  <c r="L2070" i="4"/>
  <c r="J2070" i="4"/>
  <c r="K2070" i="4"/>
  <c r="I2070" i="4"/>
  <c r="H2070" i="4"/>
  <c r="G2070" i="4"/>
  <c r="F2070" i="4"/>
  <c r="E2070" i="4"/>
  <c r="A2070" i="4"/>
  <c r="B2070" i="4"/>
  <c r="C2070" i="4"/>
  <c r="D2069" i="4"/>
  <c r="M2069" i="4"/>
  <c r="L2069" i="4"/>
  <c r="J2069" i="4"/>
  <c r="K2069" i="4"/>
  <c r="I2069" i="4"/>
  <c r="H2069" i="4"/>
  <c r="G2069" i="4"/>
  <c r="F2069" i="4"/>
  <c r="E2069" i="4"/>
  <c r="A2069" i="4"/>
  <c r="B2069" i="4"/>
  <c r="C2069" i="4"/>
  <c r="D2068" i="4"/>
  <c r="M2068" i="4"/>
  <c r="L2068" i="4"/>
  <c r="J2068" i="4"/>
  <c r="K2068" i="4"/>
  <c r="I2068" i="4"/>
  <c r="H2068" i="4"/>
  <c r="G2068" i="4"/>
  <c r="F2068" i="4"/>
  <c r="E2068" i="4"/>
  <c r="A2068" i="4"/>
  <c r="B2068" i="4"/>
  <c r="C2068" i="4"/>
  <c r="D2067" i="4"/>
  <c r="M2067" i="4"/>
  <c r="L2067" i="4"/>
  <c r="J2067" i="4"/>
  <c r="K2067" i="4"/>
  <c r="I2067" i="4"/>
  <c r="H2067" i="4"/>
  <c r="G2067" i="4"/>
  <c r="F2067" i="4"/>
  <c r="E2067" i="4"/>
  <c r="A2067" i="4"/>
  <c r="B2067" i="4"/>
  <c r="C2067" i="4"/>
  <c r="D2066" i="4"/>
  <c r="M2066" i="4"/>
  <c r="L2066" i="4"/>
  <c r="J2066" i="4"/>
  <c r="K2066" i="4"/>
  <c r="I2066" i="4"/>
  <c r="H2066" i="4"/>
  <c r="G2066" i="4"/>
  <c r="F2066" i="4"/>
  <c r="E2066" i="4"/>
  <c r="A2066" i="4"/>
  <c r="B2066" i="4"/>
  <c r="C2066" i="4"/>
  <c r="D2065" i="4"/>
  <c r="M2065" i="4"/>
  <c r="L2065" i="4"/>
  <c r="J2065" i="4"/>
  <c r="K2065" i="4"/>
  <c r="I2065" i="4"/>
  <c r="H2065" i="4"/>
  <c r="G2065" i="4"/>
  <c r="F2065" i="4"/>
  <c r="E2065" i="4"/>
  <c r="A2065" i="4"/>
  <c r="B2065" i="4"/>
  <c r="C2065" i="4"/>
  <c r="D2064" i="4"/>
  <c r="M2064" i="4"/>
  <c r="L2064" i="4"/>
  <c r="J2064" i="4"/>
  <c r="K2064" i="4"/>
  <c r="I2064" i="4"/>
  <c r="H2064" i="4"/>
  <c r="G2064" i="4"/>
  <c r="F2064" i="4"/>
  <c r="E2064" i="4"/>
  <c r="A2064" i="4"/>
  <c r="B2064" i="4"/>
  <c r="C2064" i="4"/>
  <c r="D2063" i="4"/>
  <c r="M2063" i="4"/>
  <c r="L2063" i="4"/>
  <c r="J2063" i="4"/>
  <c r="K2063" i="4"/>
  <c r="I2063" i="4"/>
  <c r="H2063" i="4"/>
  <c r="G2063" i="4"/>
  <c r="F2063" i="4"/>
  <c r="E2063" i="4"/>
  <c r="A2063" i="4"/>
  <c r="B2063" i="4"/>
  <c r="C2063" i="4"/>
  <c r="D2062" i="4"/>
  <c r="M2062" i="4"/>
  <c r="L2062" i="4"/>
  <c r="J2062" i="4"/>
  <c r="K2062" i="4"/>
  <c r="I2062" i="4"/>
  <c r="H2062" i="4"/>
  <c r="G2062" i="4"/>
  <c r="F2062" i="4"/>
  <c r="E2062" i="4"/>
  <c r="A2062" i="4"/>
  <c r="B2062" i="4"/>
  <c r="C2062" i="4"/>
  <c r="D2061" i="4"/>
  <c r="M2061" i="4"/>
  <c r="L2061" i="4"/>
  <c r="J2061" i="4"/>
  <c r="K2061" i="4"/>
  <c r="I2061" i="4"/>
  <c r="H2061" i="4"/>
  <c r="G2061" i="4"/>
  <c r="F2061" i="4"/>
  <c r="E2061" i="4"/>
  <c r="A2061" i="4"/>
  <c r="B2061" i="4"/>
  <c r="C2061" i="4"/>
  <c r="D2060" i="4"/>
  <c r="M2060" i="4"/>
  <c r="L2060" i="4"/>
  <c r="J2060" i="4"/>
  <c r="K2060" i="4"/>
  <c r="I2060" i="4"/>
  <c r="H2060" i="4"/>
  <c r="G2060" i="4"/>
  <c r="F2060" i="4"/>
  <c r="E2060" i="4"/>
  <c r="A2060" i="4"/>
  <c r="B2060" i="4"/>
  <c r="C2060" i="4"/>
  <c r="D2059" i="4"/>
  <c r="M2059" i="4"/>
  <c r="L2059" i="4"/>
  <c r="J2059" i="4"/>
  <c r="K2059" i="4"/>
  <c r="I2059" i="4"/>
  <c r="H2059" i="4"/>
  <c r="G2059" i="4"/>
  <c r="F2059" i="4"/>
  <c r="E2059" i="4"/>
  <c r="A2059" i="4"/>
  <c r="B2059" i="4"/>
  <c r="C2059" i="4"/>
  <c r="D2058" i="4"/>
  <c r="M2058" i="4"/>
  <c r="L2058" i="4"/>
  <c r="J2058" i="4"/>
  <c r="K2058" i="4"/>
  <c r="I2058" i="4"/>
  <c r="H2058" i="4"/>
  <c r="G2058" i="4"/>
  <c r="F2058" i="4"/>
  <c r="E2058" i="4"/>
  <c r="A2058" i="4"/>
  <c r="B2058" i="4"/>
  <c r="C2058" i="4"/>
  <c r="D2057" i="4"/>
  <c r="M2057" i="4"/>
  <c r="L2057" i="4"/>
  <c r="J2057" i="4"/>
  <c r="K2057" i="4"/>
  <c r="I2057" i="4"/>
  <c r="H2057" i="4"/>
  <c r="G2057" i="4"/>
  <c r="F2057" i="4"/>
  <c r="E2057" i="4"/>
  <c r="A2057" i="4"/>
  <c r="B2057" i="4"/>
  <c r="C2057" i="4"/>
  <c r="D2056" i="4"/>
  <c r="M2056" i="4"/>
  <c r="L2056" i="4"/>
  <c r="J2056" i="4"/>
  <c r="K2056" i="4"/>
  <c r="I2056" i="4"/>
  <c r="H2056" i="4"/>
  <c r="G2056" i="4"/>
  <c r="F2056" i="4"/>
  <c r="E2056" i="4"/>
  <c r="A2056" i="4"/>
  <c r="B2056" i="4"/>
  <c r="C2056" i="4"/>
  <c r="D2055" i="4"/>
  <c r="M2055" i="4"/>
  <c r="L2055" i="4"/>
  <c r="J2055" i="4"/>
  <c r="K2055" i="4"/>
  <c r="I2055" i="4"/>
  <c r="H2055" i="4"/>
  <c r="G2055" i="4"/>
  <c r="F2055" i="4"/>
  <c r="E2055" i="4"/>
  <c r="A2055" i="4"/>
  <c r="B2055" i="4"/>
  <c r="C2055" i="4"/>
  <c r="D2054" i="4"/>
  <c r="M2054" i="4"/>
  <c r="L2054" i="4"/>
  <c r="J2054" i="4"/>
  <c r="K2054" i="4"/>
  <c r="I2054" i="4"/>
  <c r="H2054" i="4"/>
  <c r="G2054" i="4"/>
  <c r="F2054" i="4"/>
  <c r="E2054" i="4"/>
  <c r="A2054" i="4"/>
  <c r="B2054" i="4"/>
  <c r="C2054" i="4"/>
  <c r="D2053" i="4"/>
  <c r="M2053" i="4"/>
  <c r="L2053" i="4"/>
  <c r="J2053" i="4"/>
  <c r="K2053" i="4"/>
  <c r="I2053" i="4"/>
  <c r="H2053" i="4"/>
  <c r="G2053" i="4"/>
  <c r="F2053" i="4"/>
  <c r="E2053" i="4"/>
  <c r="A2053" i="4"/>
  <c r="B2053" i="4"/>
  <c r="C2053" i="4"/>
  <c r="D2052" i="4"/>
  <c r="M2052" i="4"/>
  <c r="L2052" i="4"/>
  <c r="J2052" i="4"/>
  <c r="K2052" i="4"/>
  <c r="I2052" i="4"/>
  <c r="H2052" i="4"/>
  <c r="G2052" i="4"/>
  <c r="F2052" i="4"/>
  <c r="E2052" i="4"/>
  <c r="A2052" i="4"/>
  <c r="B2052" i="4"/>
  <c r="C2052" i="4"/>
  <c r="D2051" i="4"/>
  <c r="M2051" i="4"/>
  <c r="L2051" i="4"/>
  <c r="J2051" i="4"/>
  <c r="K2051" i="4"/>
  <c r="I2051" i="4"/>
  <c r="H2051" i="4"/>
  <c r="G2051" i="4"/>
  <c r="F2051" i="4"/>
  <c r="E2051" i="4"/>
  <c r="A2051" i="4"/>
  <c r="B2051" i="4"/>
  <c r="C2051" i="4"/>
  <c r="D2050" i="4"/>
  <c r="M2050" i="4"/>
  <c r="L2050" i="4"/>
  <c r="J2050" i="4"/>
  <c r="K2050" i="4"/>
  <c r="I2050" i="4"/>
  <c r="H2050" i="4"/>
  <c r="G2050" i="4"/>
  <c r="F2050" i="4"/>
  <c r="E2050" i="4"/>
  <c r="A2050" i="4"/>
  <c r="B2050" i="4"/>
  <c r="C2050" i="4"/>
  <c r="D2049" i="4"/>
  <c r="M2049" i="4"/>
  <c r="L2049" i="4"/>
  <c r="J2049" i="4"/>
  <c r="K2049" i="4"/>
  <c r="I2049" i="4"/>
  <c r="H2049" i="4"/>
  <c r="G2049" i="4"/>
  <c r="F2049" i="4"/>
  <c r="E2049" i="4"/>
  <c r="A2049" i="4"/>
  <c r="B2049" i="4"/>
  <c r="C2049" i="4"/>
  <c r="D2048" i="4"/>
  <c r="M2048" i="4"/>
  <c r="L2048" i="4"/>
  <c r="J2048" i="4"/>
  <c r="K2048" i="4"/>
  <c r="I2048" i="4"/>
  <c r="H2048" i="4"/>
  <c r="G2048" i="4"/>
  <c r="F2048" i="4"/>
  <c r="E2048" i="4"/>
  <c r="A2048" i="4"/>
  <c r="B2048" i="4"/>
  <c r="C2048" i="4"/>
  <c r="D2047" i="4"/>
  <c r="M2047" i="4"/>
  <c r="L2047" i="4"/>
  <c r="J2047" i="4"/>
  <c r="K2047" i="4"/>
  <c r="I2047" i="4"/>
  <c r="H2047" i="4"/>
  <c r="G2047" i="4"/>
  <c r="F2047" i="4"/>
  <c r="E2047" i="4"/>
  <c r="A2047" i="4"/>
  <c r="B2047" i="4"/>
  <c r="C2047" i="4"/>
  <c r="D2046" i="4"/>
  <c r="M2046" i="4"/>
  <c r="L2046" i="4"/>
  <c r="J2046" i="4"/>
  <c r="K2046" i="4"/>
  <c r="I2046" i="4"/>
  <c r="H2046" i="4"/>
  <c r="G2046" i="4"/>
  <c r="F2046" i="4"/>
  <c r="E2046" i="4"/>
  <c r="A2046" i="4"/>
  <c r="B2046" i="4"/>
  <c r="C2046" i="4"/>
  <c r="D2045" i="4"/>
  <c r="M2045" i="4"/>
  <c r="L2045" i="4"/>
  <c r="J2045" i="4"/>
  <c r="K2045" i="4"/>
  <c r="I2045" i="4"/>
  <c r="H2045" i="4"/>
  <c r="G2045" i="4"/>
  <c r="F2045" i="4"/>
  <c r="E2045" i="4"/>
  <c r="A2045" i="4"/>
  <c r="B2045" i="4"/>
  <c r="C2045" i="4"/>
  <c r="D2044" i="4"/>
  <c r="M2044" i="4"/>
  <c r="L2044" i="4"/>
  <c r="J2044" i="4"/>
  <c r="K2044" i="4"/>
  <c r="I2044" i="4"/>
  <c r="H2044" i="4"/>
  <c r="G2044" i="4"/>
  <c r="F2044" i="4"/>
  <c r="E2044" i="4"/>
  <c r="A2044" i="4"/>
  <c r="B2044" i="4"/>
  <c r="C2044" i="4"/>
  <c r="D2043" i="4"/>
  <c r="M2043" i="4"/>
  <c r="L2043" i="4"/>
  <c r="J2043" i="4"/>
  <c r="K2043" i="4"/>
  <c r="I2043" i="4"/>
  <c r="H2043" i="4"/>
  <c r="G2043" i="4"/>
  <c r="F2043" i="4"/>
  <c r="E2043" i="4"/>
  <c r="A2043" i="4"/>
  <c r="B2043" i="4"/>
  <c r="C2043" i="4"/>
  <c r="D2042" i="4"/>
  <c r="M2042" i="4"/>
  <c r="L2042" i="4"/>
  <c r="J2042" i="4"/>
  <c r="K2042" i="4"/>
  <c r="I2042" i="4"/>
  <c r="H2042" i="4"/>
  <c r="G2042" i="4"/>
  <c r="F2042" i="4"/>
  <c r="E2042" i="4"/>
  <c r="A2042" i="4"/>
  <c r="B2042" i="4"/>
  <c r="C2042" i="4"/>
  <c r="D2041" i="4"/>
  <c r="M2041" i="4"/>
  <c r="L2041" i="4"/>
  <c r="J2041" i="4"/>
  <c r="K2041" i="4"/>
  <c r="I2041" i="4"/>
  <c r="H2041" i="4"/>
  <c r="G2041" i="4"/>
  <c r="F2041" i="4"/>
  <c r="E2041" i="4"/>
  <c r="A2041" i="4"/>
  <c r="B2041" i="4"/>
  <c r="C2041" i="4"/>
  <c r="D2040" i="4"/>
  <c r="M2040" i="4"/>
  <c r="L2040" i="4"/>
  <c r="J2040" i="4"/>
  <c r="K2040" i="4"/>
  <c r="I2040" i="4"/>
  <c r="H2040" i="4"/>
  <c r="G2040" i="4"/>
  <c r="F2040" i="4"/>
  <c r="E2040" i="4"/>
  <c r="A2040" i="4"/>
  <c r="B2040" i="4"/>
  <c r="C2040" i="4"/>
  <c r="D2039" i="4"/>
  <c r="M2039" i="4"/>
  <c r="L2039" i="4"/>
  <c r="J2039" i="4"/>
  <c r="K2039" i="4"/>
  <c r="I2039" i="4"/>
  <c r="H2039" i="4"/>
  <c r="G2039" i="4"/>
  <c r="F2039" i="4"/>
  <c r="E2039" i="4"/>
  <c r="A2039" i="4"/>
  <c r="B2039" i="4"/>
  <c r="C2039" i="4"/>
  <c r="D2038" i="4"/>
  <c r="M2038" i="4"/>
  <c r="L2038" i="4"/>
  <c r="J2038" i="4"/>
  <c r="K2038" i="4"/>
  <c r="I2038" i="4"/>
  <c r="H2038" i="4"/>
  <c r="G2038" i="4"/>
  <c r="F2038" i="4"/>
  <c r="E2038" i="4"/>
  <c r="A2038" i="4"/>
  <c r="B2038" i="4"/>
  <c r="C2038" i="4"/>
  <c r="D2037" i="4"/>
  <c r="M2037" i="4"/>
  <c r="L2037" i="4"/>
  <c r="J2037" i="4"/>
  <c r="K2037" i="4"/>
  <c r="I2037" i="4"/>
  <c r="H2037" i="4"/>
  <c r="G2037" i="4"/>
  <c r="F2037" i="4"/>
  <c r="E2037" i="4"/>
  <c r="A2037" i="4"/>
  <c r="B2037" i="4"/>
  <c r="C2037" i="4"/>
  <c r="D2036" i="4"/>
  <c r="M2036" i="4"/>
  <c r="L2036" i="4"/>
  <c r="J2036" i="4"/>
  <c r="K2036" i="4"/>
  <c r="I2036" i="4"/>
  <c r="H2036" i="4"/>
  <c r="G2036" i="4"/>
  <c r="F2036" i="4"/>
  <c r="E2036" i="4"/>
  <c r="A2036" i="4"/>
  <c r="B2036" i="4"/>
  <c r="C2036" i="4"/>
  <c r="D2035" i="4"/>
  <c r="M2035" i="4"/>
  <c r="L2035" i="4"/>
  <c r="J2035" i="4"/>
  <c r="K2035" i="4"/>
  <c r="I2035" i="4"/>
  <c r="H2035" i="4"/>
  <c r="G2035" i="4"/>
  <c r="F2035" i="4"/>
  <c r="E2035" i="4"/>
  <c r="A2035" i="4"/>
  <c r="B2035" i="4"/>
  <c r="C2035" i="4"/>
  <c r="D2034" i="4"/>
  <c r="M2034" i="4"/>
  <c r="L2034" i="4"/>
  <c r="J2034" i="4"/>
  <c r="K2034" i="4"/>
  <c r="I2034" i="4"/>
  <c r="H2034" i="4"/>
  <c r="G2034" i="4"/>
  <c r="F2034" i="4"/>
  <c r="E2034" i="4"/>
  <c r="A2034" i="4"/>
  <c r="B2034" i="4"/>
  <c r="C2034" i="4"/>
  <c r="D2033" i="4"/>
  <c r="M2033" i="4"/>
  <c r="L2033" i="4"/>
  <c r="J2033" i="4"/>
  <c r="K2033" i="4"/>
  <c r="I2033" i="4"/>
  <c r="H2033" i="4"/>
  <c r="G2033" i="4"/>
  <c r="F2033" i="4"/>
  <c r="E2033" i="4"/>
  <c r="A2033" i="4"/>
  <c r="B2033" i="4"/>
  <c r="C2033" i="4"/>
  <c r="D2032" i="4"/>
  <c r="M2032" i="4"/>
  <c r="L2032" i="4"/>
  <c r="J2032" i="4"/>
  <c r="K2032" i="4"/>
  <c r="I2032" i="4"/>
  <c r="H2032" i="4"/>
  <c r="G2032" i="4"/>
  <c r="F2032" i="4"/>
  <c r="E2032" i="4"/>
  <c r="A2032" i="4"/>
  <c r="B2032" i="4"/>
  <c r="C2032" i="4"/>
  <c r="D2031" i="4"/>
  <c r="M2031" i="4"/>
  <c r="L2031" i="4"/>
  <c r="J2031" i="4"/>
  <c r="K2031" i="4"/>
  <c r="I2031" i="4"/>
  <c r="H2031" i="4"/>
  <c r="G2031" i="4"/>
  <c r="F2031" i="4"/>
  <c r="E2031" i="4"/>
  <c r="A2031" i="4"/>
  <c r="B2031" i="4"/>
  <c r="C2031" i="4"/>
  <c r="D2030" i="4"/>
  <c r="M2030" i="4"/>
  <c r="L2030" i="4"/>
  <c r="J2030" i="4"/>
  <c r="K2030" i="4"/>
  <c r="I2030" i="4"/>
  <c r="H2030" i="4"/>
  <c r="G2030" i="4"/>
  <c r="F2030" i="4"/>
  <c r="E2030" i="4"/>
  <c r="A2030" i="4"/>
  <c r="B2030" i="4"/>
  <c r="C2030" i="4"/>
  <c r="D2029" i="4"/>
  <c r="M2029" i="4"/>
  <c r="L2029" i="4"/>
  <c r="J2029" i="4"/>
  <c r="K2029" i="4"/>
  <c r="I2029" i="4"/>
  <c r="H2029" i="4"/>
  <c r="G2029" i="4"/>
  <c r="F2029" i="4"/>
  <c r="E2029" i="4"/>
  <c r="A2029" i="4"/>
  <c r="B2029" i="4"/>
  <c r="C2029" i="4"/>
  <c r="D2028" i="4"/>
  <c r="M2028" i="4"/>
  <c r="L2028" i="4"/>
  <c r="J2028" i="4"/>
  <c r="K2028" i="4"/>
  <c r="I2028" i="4"/>
  <c r="H2028" i="4"/>
  <c r="G2028" i="4"/>
  <c r="F2028" i="4"/>
  <c r="E2028" i="4"/>
  <c r="A2028" i="4"/>
  <c r="B2028" i="4"/>
  <c r="C2028" i="4"/>
  <c r="D2027" i="4"/>
  <c r="M2027" i="4"/>
  <c r="L2027" i="4"/>
  <c r="J2027" i="4"/>
  <c r="K2027" i="4"/>
  <c r="I2027" i="4"/>
  <c r="H2027" i="4"/>
  <c r="G2027" i="4"/>
  <c r="F2027" i="4"/>
  <c r="E2027" i="4"/>
  <c r="A2027" i="4"/>
  <c r="B2027" i="4"/>
  <c r="C2027" i="4"/>
  <c r="D2026" i="4"/>
  <c r="M2026" i="4"/>
  <c r="L2026" i="4"/>
  <c r="J2026" i="4"/>
  <c r="K2026" i="4"/>
  <c r="I2026" i="4"/>
  <c r="H2026" i="4"/>
  <c r="G2026" i="4"/>
  <c r="F2026" i="4"/>
  <c r="E2026" i="4"/>
  <c r="A2026" i="4"/>
  <c r="B2026" i="4"/>
  <c r="C2026" i="4"/>
  <c r="D2025" i="4"/>
  <c r="M2025" i="4"/>
  <c r="L2025" i="4"/>
  <c r="J2025" i="4"/>
  <c r="K2025" i="4"/>
  <c r="I2025" i="4"/>
  <c r="H2025" i="4"/>
  <c r="G2025" i="4"/>
  <c r="F2025" i="4"/>
  <c r="E2025" i="4"/>
  <c r="A2025" i="4"/>
  <c r="B2025" i="4"/>
  <c r="C2025" i="4"/>
  <c r="D2024" i="4"/>
  <c r="M2024" i="4"/>
  <c r="L2024" i="4"/>
  <c r="J2024" i="4"/>
  <c r="K2024" i="4"/>
  <c r="I2024" i="4"/>
  <c r="H2024" i="4"/>
  <c r="G2024" i="4"/>
  <c r="F2024" i="4"/>
  <c r="E2024" i="4"/>
  <c r="A2024" i="4"/>
  <c r="B2024" i="4"/>
  <c r="C2024" i="4"/>
  <c r="D2023" i="4"/>
  <c r="M2023" i="4"/>
  <c r="L2023" i="4"/>
  <c r="J2023" i="4"/>
  <c r="K2023" i="4"/>
  <c r="I2023" i="4"/>
  <c r="H2023" i="4"/>
  <c r="G2023" i="4"/>
  <c r="F2023" i="4"/>
  <c r="E2023" i="4"/>
  <c r="A2023" i="4"/>
  <c r="B2023" i="4"/>
  <c r="C2023" i="4"/>
  <c r="D2022" i="4"/>
  <c r="M2022" i="4"/>
  <c r="L2022" i="4"/>
  <c r="J2022" i="4"/>
  <c r="K2022" i="4"/>
  <c r="I2022" i="4"/>
  <c r="H2022" i="4"/>
  <c r="G2022" i="4"/>
  <c r="F2022" i="4"/>
  <c r="E2022" i="4"/>
  <c r="A2022" i="4"/>
  <c r="B2022" i="4"/>
  <c r="C2022" i="4"/>
  <c r="D2021" i="4"/>
  <c r="M2021" i="4"/>
  <c r="L2021" i="4"/>
  <c r="J2021" i="4"/>
  <c r="K2021" i="4"/>
  <c r="I2021" i="4"/>
  <c r="H2021" i="4"/>
  <c r="G2021" i="4"/>
  <c r="F2021" i="4"/>
  <c r="E2021" i="4"/>
  <c r="A2021" i="4"/>
  <c r="B2021" i="4"/>
  <c r="C2021" i="4"/>
  <c r="D2020" i="4"/>
  <c r="M2020" i="4"/>
  <c r="L2020" i="4"/>
  <c r="J2020" i="4"/>
  <c r="K2020" i="4"/>
  <c r="I2020" i="4"/>
  <c r="H2020" i="4"/>
  <c r="G2020" i="4"/>
  <c r="F2020" i="4"/>
  <c r="E2020" i="4"/>
  <c r="A2020" i="4"/>
  <c r="B2020" i="4"/>
  <c r="C2020" i="4"/>
  <c r="D2019" i="4"/>
  <c r="M2019" i="4"/>
  <c r="L2019" i="4"/>
  <c r="J2019" i="4"/>
  <c r="K2019" i="4"/>
  <c r="I2019" i="4"/>
  <c r="H2019" i="4"/>
  <c r="G2019" i="4"/>
  <c r="F2019" i="4"/>
  <c r="E2019" i="4"/>
  <c r="A2019" i="4"/>
  <c r="B2019" i="4"/>
  <c r="C2019" i="4"/>
  <c r="D2018" i="4"/>
  <c r="M2018" i="4"/>
  <c r="L2018" i="4"/>
  <c r="J2018" i="4"/>
  <c r="K2018" i="4"/>
  <c r="I2018" i="4"/>
  <c r="H2018" i="4"/>
  <c r="G2018" i="4"/>
  <c r="F2018" i="4"/>
  <c r="E2018" i="4"/>
  <c r="A2018" i="4"/>
  <c r="B2018" i="4"/>
  <c r="C2018" i="4"/>
  <c r="D2017" i="4"/>
  <c r="M2017" i="4"/>
  <c r="L2017" i="4"/>
  <c r="J2017" i="4"/>
  <c r="K2017" i="4"/>
  <c r="I2017" i="4"/>
  <c r="H2017" i="4"/>
  <c r="G2017" i="4"/>
  <c r="F2017" i="4"/>
  <c r="E2017" i="4"/>
  <c r="A2017" i="4"/>
  <c r="B2017" i="4"/>
  <c r="C2017" i="4"/>
  <c r="D2016" i="4"/>
  <c r="M2016" i="4"/>
  <c r="L2016" i="4"/>
  <c r="J2016" i="4"/>
  <c r="K2016" i="4"/>
  <c r="I2016" i="4"/>
  <c r="H2016" i="4"/>
  <c r="G2016" i="4"/>
  <c r="F2016" i="4"/>
  <c r="E2016" i="4"/>
  <c r="A2016" i="4"/>
  <c r="B2016" i="4"/>
  <c r="C2016" i="4"/>
  <c r="D2015" i="4"/>
  <c r="M2015" i="4"/>
  <c r="L2015" i="4"/>
  <c r="J2015" i="4"/>
  <c r="K2015" i="4"/>
  <c r="I2015" i="4"/>
  <c r="H2015" i="4"/>
  <c r="G2015" i="4"/>
  <c r="F2015" i="4"/>
  <c r="E2015" i="4"/>
  <c r="A2015" i="4"/>
  <c r="B2015" i="4"/>
  <c r="C2015" i="4"/>
  <c r="D2014" i="4"/>
  <c r="M2014" i="4"/>
  <c r="L2014" i="4"/>
  <c r="J2014" i="4"/>
  <c r="K2014" i="4"/>
  <c r="I2014" i="4"/>
  <c r="H2014" i="4"/>
  <c r="G2014" i="4"/>
  <c r="F2014" i="4"/>
  <c r="E2014" i="4"/>
  <c r="A2014" i="4"/>
  <c r="B2014" i="4"/>
  <c r="C2014" i="4"/>
  <c r="D2013" i="4"/>
  <c r="M2013" i="4"/>
  <c r="L2013" i="4"/>
  <c r="J2013" i="4"/>
  <c r="K2013" i="4"/>
  <c r="I2013" i="4"/>
  <c r="H2013" i="4"/>
  <c r="G2013" i="4"/>
  <c r="F2013" i="4"/>
  <c r="E2013" i="4"/>
  <c r="A2013" i="4"/>
  <c r="B2013" i="4"/>
  <c r="C2013" i="4"/>
  <c r="D2012" i="4"/>
  <c r="M2012" i="4"/>
  <c r="L2012" i="4"/>
  <c r="J2012" i="4"/>
  <c r="K2012" i="4"/>
  <c r="I2012" i="4"/>
  <c r="H2012" i="4"/>
  <c r="G2012" i="4"/>
  <c r="F2012" i="4"/>
  <c r="E2012" i="4"/>
  <c r="A2012" i="4"/>
  <c r="B2012" i="4"/>
  <c r="C2012" i="4"/>
  <c r="D2011" i="4"/>
  <c r="M2011" i="4"/>
  <c r="L2011" i="4"/>
  <c r="J2011" i="4"/>
  <c r="K2011" i="4"/>
  <c r="I2011" i="4"/>
  <c r="H2011" i="4"/>
  <c r="G2011" i="4"/>
  <c r="F2011" i="4"/>
  <c r="E2011" i="4"/>
  <c r="A2011" i="4"/>
  <c r="B2011" i="4"/>
  <c r="C2011" i="4"/>
  <c r="D2010" i="4"/>
  <c r="M2010" i="4"/>
  <c r="L2010" i="4"/>
  <c r="J2010" i="4"/>
  <c r="K2010" i="4"/>
  <c r="I2010" i="4"/>
  <c r="H2010" i="4"/>
  <c r="G2010" i="4"/>
  <c r="F2010" i="4"/>
  <c r="E2010" i="4"/>
  <c r="A2010" i="4"/>
  <c r="B2010" i="4"/>
  <c r="C2010" i="4"/>
  <c r="D2009" i="4"/>
  <c r="M2009" i="4"/>
  <c r="L2009" i="4"/>
  <c r="J2009" i="4"/>
  <c r="K2009" i="4"/>
  <c r="I2009" i="4"/>
  <c r="H2009" i="4"/>
  <c r="G2009" i="4"/>
  <c r="F2009" i="4"/>
  <c r="E2009" i="4"/>
  <c r="A2009" i="4"/>
  <c r="B2009" i="4"/>
  <c r="C2009" i="4"/>
  <c r="D2008" i="4"/>
  <c r="M2008" i="4"/>
  <c r="L2008" i="4"/>
  <c r="J2008" i="4"/>
  <c r="K2008" i="4"/>
  <c r="I2008" i="4"/>
  <c r="H2008" i="4"/>
  <c r="G2008" i="4"/>
  <c r="F2008" i="4"/>
  <c r="E2008" i="4"/>
  <c r="A2008" i="4"/>
  <c r="B2008" i="4"/>
  <c r="C2008" i="4"/>
  <c r="D2007" i="4"/>
  <c r="M2007" i="4"/>
  <c r="L2007" i="4"/>
  <c r="J2007" i="4"/>
  <c r="K2007" i="4"/>
  <c r="I2007" i="4"/>
  <c r="H2007" i="4"/>
  <c r="G2007" i="4"/>
  <c r="F2007" i="4"/>
  <c r="E2007" i="4"/>
  <c r="A2007" i="4"/>
  <c r="B2007" i="4"/>
  <c r="C2007" i="4"/>
  <c r="D2006" i="4"/>
  <c r="M2006" i="4"/>
  <c r="L2006" i="4"/>
  <c r="J2006" i="4"/>
  <c r="K2006" i="4"/>
  <c r="I2006" i="4"/>
  <c r="H2006" i="4"/>
  <c r="G2006" i="4"/>
  <c r="F2006" i="4"/>
  <c r="E2006" i="4"/>
  <c r="A2006" i="4"/>
  <c r="B2006" i="4"/>
  <c r="C2006" i="4"/>
  <c r="D2005" i="4"/>
  <c r="M2005" i="4"/>
  <c r="L2005" i="4"/>
  <c r="J2005" i="4"/>
  <c r="K2005" i="4"/>
  <c r="I2005" i="4"/>
  <c r="H2005" i="4"/>
  <c r="G2005" i="4"/>
  <c r="F2005" i="4"/>
  <c r="E2005" i="4"/>
  <c r="A2005" i="4"/>
  <c r="B2005" i="4"/>
  <c r="C2005" i="4"/>
  <c r="D2004" i="4"/>
  <c r="M2004" i="4"/>
  <c r="L2004" i="4"/>
  <c r="J2004" i="4"/>
  <c r="K2004" i="4"/>
  <c r="I2004" i="4"/>
  <c r="H2004" i="4"/>
  <c r="G2004" i="4"/>
  <c r="F2004" i="4"/>
  <c r="E2004" i="4"/>
  <c r="A2004" i="4"/>
  <c r="B2004" i="4"/>
  <c r="C2004" i="4"/>
  <c r="D2003" i="4"/>
  <c r="M2003" i="4"/>
  <c r="L2003" i="4"/>
  <c r="J2003" i="4"/>
  <c r="K2003" i="4"/>
  <c r="I2003" i="4"/>
  <c r="H2003" i="4"/>
  <c r="G2003" i="4"/>
  <c r="F2003" i="4"/>
  <c r="E2003" i="4"/>
  <c r="A2003" i="4"/>
  <c r="B2003" i="4"/>
  <c r="C2003" i="4"/>
  <c r="D2002" i="4"/>
  <c r="M2002" i="4"/>
  <c r="L2002" i="4"/>
  <c r="J2002" i="4"/>
  <c r="K2002" i="4"/>
  <c r="I2002" i="4"/>
  <c r="H2002" i="4"/>
  <c r="G2002" i="4"/>
  <c r="F2002" i="4"/>
  <c r="E2002" i="4"/>
  <c r="A2002" i="4"/>
  <c r="B2002" i="4"/>
  <c r="C2002" i="4"/>
  <c r="D2001" i="4"/>
  <c r="M2001" i="4"/>
  <c r="L2001" i="4"/>
  <c r="J2001" i="4"/>
  <c r="K2001" i="4"/>
  <c r="I2001" i="4"/>
  <c r="H2001" i="4"/>
  <c r="G2001" i="4"/>
  <c r="F2001" i="4"/>
  <c r="E2001" i="4"/>
  <c r="A2001" i="4"/>
  <c r="B2001" i="4"/>
  <c r="C2001" i="4"/>
  <c r="D2000" i="4"/>
  <c r="M2000" i="4"/>
  <c r="L2000" i="4"/>
  <c r="J2000" i="4"/>
  <c r="K2000" i="4"/>
  <c r="I2000" i="4"/>
  <c r="H2000" i="4"/>
  <c r="G2000" i="4"/>
  <c r="F2000" i="4"/>
  <c r="E2000" i="4"/>
  <c r="A2000" i="4"/>
  <c r="B2000" i="4"/>
  <c r="C2000" i="4"/>
  <c r="D1999" i="4"/>
  <c r="M1999" i="4"/>
  <c r="L1999" i="4"/>
  <c r="J1999" i="4"/>
  <c r="K1999" i="4"/>
  <c r="I1999" i="4"/>
  <c r="H1999" i="4"/>
  <c r="G1999" i="4"/>
  <c r="F1999" i="4"/>
  <c r="E1999" i="4"/>
  <c r="A1999" i="4"/>
  <c r="B1999" i="4"/>
  <c r="C1999" i="4"/>
  <c r="D1998" i="4"/>
  <c r="M1998" i="4"/>
  <c r="L1998" i="4"/>
  <c r="J1998" i="4"/>
  <c r="K1998" i="4"/>
  <c r="I1998" i="4"/>
  <c r="H1998" i="4"/>
  <c r="G1998" i="4"/>
  <c r="F1998" i="4"/>
  <c r="E1998" i="4"/>
  <c r="A1998" i="4"/>
  <c r="B1998" i="4"/>
  <c r="C1998" i="4"/>
  <c r="D1997" i="4"/>
  <c r="M1997" i="4"/>
  <c r="L1997" i="4"/>
  <c r="J1997" i="4"/>
  <c r="K1997" i="4"/>
  <c r="I1997" i="4"/>
  <c r="H1997" i="4"/>
  <c r="G1997" i="4"/>
  <c r="F1997" i="4"/>
  <c r="E1997" i="4"/>
  <c r="A1997" i="4"/>
  <c r="B1997" i="4"/>
  <c r="C1997" i="4"/>
  <c r="D1996" i="4"/>
  <c r="M1996" i="4"/>
  <c r="L1996" i="4"/>
  <c r="J1996" i="4"/>
  <c r="K1996" i="4"/>
  <c r="I1996" i="4"/>
  <c r="H1996" i="4"/>
  <c r="G1996" i="4"/>
  <c r="F1996" i="4"/>
  <c r="E1996" i="4"/>
  <c r="A1996" i="4"/>
  <c r="B1996" i="4"/>
  <c r="C1996" i="4"/>
  <c r="D1995" i="4"/>
  <c r="M1995" i="4"/>
  <c r="L1995" i="4"/>
  <c r="J1995" i="4"/>
  <c r="K1995" i="4"/>
  <c r="I1995" i="4"/>
  <c r="H1995" i="4"/>
  <c r="G1995" i="4"/>
  <c r="F1995" i="4"/>
  <c r="E1995" i="4"/>
  <c r="A1995" i="4"/>
  <c r="B1995" i="4"/>
  <c r="C1995" i="4"/>
  <c r="D1994" i="4"/>
  <c r="M1994" i="4"/>
  <c r="L1994" i="4"/>
  <c r="J1994" i="4"/>
  <c r="K1994" i="4"/>
  <c r="I1994" i="4"/>
  <c r="H1994" i="4"/>
  <c r="G1994" i="4"/>
  <c r="F1994" i="4"/>
  <c r="E1994" i="4"/>
  <c r="A1994" i="4"/>
  <c r="B1994" i="4"/>
  <c r="C1994" i="4"/>
  <c r="D1993" i="4"/>
  <c r="M1993" i="4"/>
  <c r="L1993" i="4"/>
  <c r="J1993" i="4"/>
  <c r="K1993" i="4"/>
  <c r="I1993" i="4"/>
  <c r="H1993" i="4"/>
  <c r="G1993" i="4"/>
  <c r="F1993" i="4"/>
  <c r="E1993" i="4"/>
  <c r="A1993" i="4"/>
  <c r="B1993" i="4"/>
  <c r="C1993" i="4"/>
  <c r="D1992" i="4"/>
  <c r="M1992" i="4"/>
  <c r="L1992" i="4"/>
  <c r="J1992" i="4"/>
  <c r="K1992" i="4"/>
  <c r="I1992" i="4"/>
  <c r="H1992" i="4"/>
  <c r="G1992" i="4"/>
  <c r="F1992" i="4"/>
  <c r="E1992" i="4"/>
  <c r="A1992" i="4"/>
  <c r="B1992" i="4"/>
  <c r="C1992" i="4"/>
  <c r="D1991" i="4"/>
  <c r="M1991" i="4"/>
  <c r="L1991" i="4"/>
  <c r="J1991" i="4"/>
  <c r="K1991" i="4"/>
  <c r="I1991" i="4"/>
  <c r="H1991" i="4"/>
  <c r="G1991" i="4"/>
  <c r="F1991" i="4"/>
  <c r="E1991" i="4"/>
  <c r="A1991" i="4"/>
  <c r="B1991" i="4"/>
  <c r="C1991" i="4"/>
  <c r="D1990" i="4"/>
  <c r="M1990" i="4"/>
  <c r="L1990" i="4"/>
  <c r="J1990" i="4"/>
  <c r="K1990" i="4"/>
  <c r="I1990" i="4"/>
  <c r="H1990" i="4"/>
  <c r="G1990" i="4"/>
  <c r="F1990" i="4"/>
  <c r="E1990" i="4"/>
  <c r="A1990" i="4"/>
  <c r="B1990" i="4"/>
  <c r="C1990" i="4"/>
  <c r="D1989" i="4"/>
  <c r="M1989" i="4"/>
  <c r="L1989" i="4"/>
  <c r="J1989" i="4"/>
  <c r="K1989" i="4"/>
  <c r="I1989" i="4"/>
  <c r="H1989" i="4"/>
  <c r="G1989" i="4"/>
  <c r="F1989" i="4"/>
  <c r="E1989" i="4"/>
  <c r="A1989" i="4"/>
  <c r="B1989" i="4"/>
  <c r="C1989" i="4"/>
  <c r="D1988" i="4"/>
  <c r="M1988" i="4"/>
  <c r="L1988" i="4"/>
  <c r="J1988" i="4"/>
  <c r="K1988" i="4"/>
  <c r="I1988" i="4"/>
  <c r="H1988" i="4"/>
  <c r="G1988" i="4"/>
  <c r="F1988" i="4"/>
  <c r="E1988" i="4"/>
  <c r="A1988" i="4"/>
  <c r="B1988" i="4"/>
  <c r="C1988" i="4"/>
  <c r="D1987" i="4"/>
  <c r="M1987" i="4"/>
  <c r="L1987" i="4"/>
  <c r="J1987" i="4"/>
  <c r="K1987" i="4"/>
  <c r="I1987" i="4"/>
  <c r="H1987" i="4"/>
  <c r="G1987" i="4"/>
  <c r="F1987" i="4"/>
  <c r="E1987" i="4"/>
  <c r="A1987" i="4"/>
  <c r="B1987" i="4"/>
  <c r="C1987" i="4"/>
  <c r="D1986" i="4"/>
  <c r="M1986" i="4"/>
  <c r="L1986" i="4"/>
  <c r="J1986" i="4"/>
  <c r="K1986" i="4"/>
  <c r="I1986" i="4"/>
  <c r="H1986" i="4"/>
  <c r="G1986" i="4"/>
  <c r="F1986" i="4"/>
  <c r="E1986" i="4"/>
  <c r="A1986" i="4"/>
  <c r="B1986" i="4"/>
  <c r="C1986" i="4"/>
  <c r="D1985" i="4"/>
  <c r="M1985" i="4"/>
  <c r="L1985" i="4"/>
  <c r="J1985" i="4"/>
  <c r="K1985" i="4"/>
  <c r="I1985" i="4"/>
  <c r="H1985" i="4"/>
  <c r="G1985" i="4"/>
  <c r="F1985" i="4"/>
  <c r="E1985" i="4"/>
  <c r="A1985" i="4"/>
  <c r="B1985" i="4"/>
  <c r="C1985" i="4"/>
  <c r="D1984" i="4"/>
  <c r="M1984" i="4"/>
  <c r="L1984" i="4"/>
  <c r="J1984" i="4"/>
  <c r="K1984" i="4"/>
  <c r="I1984" i="4"/>
  <c r="H1984" i="4"/>
  <c r="G1984" i="4"/>
  <c r="F1984" i="4"/>
  <c r="E1984" i="4"/>
  <c r="A1984" i="4"/>
  <c r="B1984" i="4"/>
  <c r="C1984" i="4"/>
  <c r="D1983" i="4"/>
  <c r="M1983" i="4"/>
  <c r="L1983" i="4"/>
  <c r="J1983" i="4"/>
  <c r="K1983" i="4"/>
  <c r="I1983" i="4"/>
  <c r="H1983" i="4"/>
  <c r="G1983" i="4"/>
  <c r="F1983" i="4"/>
  <c r="E1983" i="4"/>
  <c r="A1983" i="4"/>
  <c r="B1983" i="4"/>
  <c r="C1983" i="4"/>
  <c r="D1982" i="4"/>
  <c r="M1982" i="4"/>
  <c r="L1982" i="4"/>
  <c r="J1982" i="4"/>
  <c r="K1982" i="4"/>
  <c r="I1982" i="4"/>
  <c r="H1982" i="4"/>
  <c r="G1982" i="4"/>
  <c r="F1982" i="4"/>
  <c r="E1982" i="4"/>
  <c r="A1982" i="4"/>
  <c r="B1982" i="4"/>
  <c r="C1982" i="4"/>
  <c r="D1981" i="4"/>
  <c r="M1981" i="4"/>
  <c r="L1981" i="4"/>
  <c r="J1981" i="4"/>
  <c r="K1981" i="4"/>
  <c r="I1981" i="4"/>
  <c r="H1981" i="4"/>
  <c r="G1981" i="4"/>
  <c r="F1981" i="4"/>
  <c r="E1981" i="4"/>
  <c r="A1981" i="4"/>
  <c r="B1981" i="4"/>
  <c r="C1981" i="4"/>
  <c r="D1980" i="4"/>
  <c r="M1980" i="4"/>
  <c r="L1980" i="4"/>
  <c r="J1980" i="4"/>
  <c r="K1980" i="4"/>
  <c r="I1980" i="4"/>
  <c r="H1980" i="4"/>
  <c r="G1980" i="4"/>
  <c r="F1980" i="4"/>
  <c r="E1980" i="4"/>
  <c r="A1980" i="4"/>
  <c r="B1980" i="4"/>
  <c r="C1980" i="4"/>
  <c r="D1979" i="4"/>
  <c r="M1979" i="4"/>
  <c r="L1979" i="4"/>
  <c r="J1979" i="4"/>
  <c r="K1979" i="4"/>
  <c r="I1979" i="4"/>
  <c r="H1979" i="4"/>
  <c r="G1979" i="4"/>
  <c r="F1979" i="4"/>
  <c r="E1979" i="4"/>
  <c r="A1979" i="4"/>
  <c r="B1979" i="4"/>
  <c r="C1979" i="4"/>
  <c r="D1978" i="4"/>
  <c r="M1978" i="4"/>
  <c r="L1978" i="4"/>
  <c r="J1978" i="4"/>
  <c r="K1978" i="4"/>
  <c r="I1978" i="4"/>
  <c r="H1978" i="4"/>
  <c r="G1978" i="4"/>
  <c r="F1978" i="4"/>
  <c r="E1978" i="4"/>
  <c r="A1978" i="4"/>
  <c r="B1978" i="4"/>
  <c r="C1978" i="4"/>
  <c r="D1977" i="4"/>
  <c r="M1977" i="4"/>
  <c r="L1977" i="4"/>
  <c r="J1977" i="4"/>
  <c r="K1977" i="4"/>
  <c r="I1977" i="4"/>
  <c r="H1977" i="4"/>
  <c r="G1977" i="4"/>
  <c r="F1977" i="4"/>
  <c r="E1977" i="4"/>
  <c r="A1977" i="4"/>
  <c r="B1977" i="4"/>
  <c r="C1977" i="4"/>
  <c r="D1976" i="4"/>
  <c r="M1976" i="4"/>
  <c r="L1976" i="4"/>
  <c r="J1976" i="4"/>
  <c r="K1976" i="4"/>
  <c r="I1976" i="4"/>
  <c r="H1976" i="4"/>
  <c r="G1976" i="4"/>
  <c r="F1976" i="4"/>
  <c r="E1976" i="4"/>
  <c r="A1976" i="4"/>
  <c r="B1976" i="4"/>
  <c r="C1976" i="4"/>
  <c r="D1975" i="4"/>
  <c r="M1975" i="4"/>
  <c r="L1975" i="4"/>
  <c r="J1975" i="4"/>
  <c r="K1975" i="4"/>
  <c r="I1975" i="4"/>
  <c r="H1975" i="4"/>
  <c r="G1975" i="4"/>
  <c r="F1975" i="4"/>
  <c r="E1975" i="4"/>
  <c r="A1975" i="4"/>
  <c r="B1975" i="4"/>
  <c r="C1975" i="4"/>
  <c r="D1974" i="4"/>
  <c r="M1974" i="4"/>
  <c r="L1974" i="4"/>
  <c r="J1974" i="4"/>
  <c r="K1974" i="4"/>
  <c r="I1974" i="4"/>
  <c r="H1974" i="4"/>
  <c r="G1974" i="4"/>
  <c r="F1974" i="4"/>
  <c r="E1974" i="4"/>
  <c r="A1974" i="4"/>
  <c r="B1974" i="4"/>
  <c r="C1974" i="4"/>
  <c r="D1973" i="4"/>
  <c r="M1973" i="4"/>
  <c r="L1973" i="4"/>
  <c r="J1973" i="4"/>
  <c r="K1973" i="4"/>
  <c r="I1973" i="4"/>
  <c r="H1973" i="4"/>
  <c r="G1973" i="4"/>
  <c r="F1973" i="4"/>
  <c r="E1973" i="4"/>
  <c r="A1973" i="4"/>
  <c r="B1973" i="4"/>
  <c r="C1973" i="4"/>
  <c r="D1972" i="4"/>
  <c r="M1972" i="4"/>
  <c r="L1972" i="4"/>
  <c r="J1972" i="4"/>
  <c r="K1972" i="4"/>
  <c r="I1972" i="4"/>
  <c r="H1972" i="4"/>
  <c r="G1972" i="4"/>
  <c r="F1972" i="4"/>
  <c r="E1972" i="4"/>
  <c r="A1972" i="4"/>
  <c r="B1972" i="4"/>
  <c r="C1972" i="4"/>
  <c r="D1971" i="4"/>
  <c r="M1971" i="4"/>
  <c r="L1971" i="4"/>
  <c r="J1971" i="4"/>
  <c r="K1971" i="4"/>
  <c r="I1971" i="4"/>
  <c r="H1971" i="4"/>
  <c r="G1971" i="4"/>
  <c r="F1971" i="4"/>
  <c r="E1971" i="4"/>
  <c r="A1971" i="4"/>
  <c r="B1971" i="4"/>
  <c r="C1971" i="4"/>
  <c r="D1970" i="4"/>
  <c r="M1970" i="4"/>
  <c r="L1970" i="4"/>
  <c r="J1970" i="4"/>
  <c r="K1970" i="4"/>
  <c r="I1970" i="4"/>
  <c r="H1970" i="4"/>
  <c r="G1970" i="4"/>
  <c r="F1970" i="4"/>
  <c r="E1970" i="4"/>
  <c r="A1970" i="4"/>
  <c r="B1970" i="4"/>
  <c r="C1970" i="4"/>
  <c r="D1969" i="4"/>
  <c r="M1969" i="4"/>
  <c r="L1969" i="4"/>
  <c r="J1969" i="4"/>
  <c r="K1969" i="4"/>
  <c r="I1969" i="4"/>
  <c r="H1969" i="4"/>
  <c r="G1969" i="4"/>
  <c r="F1969" i="4"/>
  <c r="E1969" i="4"/>
  <c r="A1969" i="4"/>
  <c r="B1969" i="4"/>
  <c r="C1969" i="4"/>
  <c r="D1968" i="4"/>
  <c r="M1968" i="4"/>
  <c r="L1968" i="4"/>
  <c r="J1968" i="4"/>
  <c r="K1968" i="4"/>
  <c r="I1968" i="4"/>
  <c r="H1968" i="4"/>
  <c r="G1968" i="4"/>
  <c r="F1968" i="4"/>
  <c r="E1968" i="4"/>
  <c r="A1968" i="4"/>
  <c r="B1968" i="4"/>
  <c r="C1968" i="4"/>
  <c r="D1967" i="4"/>
  <c r="M1967" i="4"/>
  <c r="L1967" i="4"/>
  <c r="J1967" i="4"/>
  <c r="K1967" i="4"/>
  <c r="I1967" i="4"/>
  <c r="H1967" i="4"/>
  <c r="G1967" i="4"/>
  <c r="F1967" i="4"/>
  <c r="E1967" i="4"/>
  <c r="A1967" i="4"/>
  <c r="B1967" i="4"/>
  <c r="C1967" i="4"/>
  <c r="D1966" i="4"/>
  <c r="M1966" i="4"/>
  <c r="L1966" i="4"/>
  <c r="J1966" i="4"/>
  <c r="K1966" i="4"/>
  <c r="I1966" i="4"/>
  <c r="H1966" i="4"/>
  <c r="G1966" i="4"/>
  <c r="F1966" i="4"/>
  <c r="E1966" i="4"/>
  <c r="A1966" i="4"/>
  <c r="B1966" i="4"/>
  <c r="C1966" i="4"/>
  <c r="D1965" i="4"/>
  <c r="M1965" i="4"/>
  <c r="L1965" i="4"/>
  <c r="J1965" i="4"/>
  <c r="K1965" i="4"/>
  <c r="I1965" i="4"/>
  <c r="H1965" i="4"/>
  <c r="G1965" i="4"/>
  <c r="F1965" i="4"/>
  <c r="E1965" i="4"/>
  <c r="A1965" i="4"/>
  <c r="B1965" i="4"/>
  <c r="C1965" i="4"/>
  <c r="D1964" i="4"/>
  <c r="M1964" i="4"/>
  <c r="L1964" i="4"/>
  <c r="J1964" i="4"/>
  <c r="K1964" i="4"/>
  <c r="I1964" i="4"/>
  <c r="H1964" i="4"/>
  <c r="G1964" i="4"/>
  <c r="F1964" i="4"/>
  <c r="E1964" i="4"/>
  <c r="A1964" i="4"/>
  <c r="B1964" i="4"/>
  <c r="C1964" i="4"/>
  <c r="D1963" i="4"/>
  <c r="M1963" i="4"/>
  <c r="L1963" i="4"/>
  <c r="J1963" i="4"/>
  <c r="K1963" i="4"/>
  <c r="I1963" i="4"/>
  <c r="H1963" i="4"/>
  <c r="G1963" i="4"/>
  <c r="F1963" i="4"/>
  <c r="E1963" i="4"/>
  <c r="A1963" i="4"/>
  <c r="B1963" i="4"/>
  <c r="C1963" i="4"/>
  <c r="D1962" i="4"/>
  <c r="M1962" i="4"/>
  <c r="L1962" i="4"/>
  <c r="J1962" i="4"/>
  <c r="K1962" i="4"/>
  <c r="I1962" i="4"/>
  <c r="H1962" i="4"/>
  <c r="G1962" i="4"/>
  <c r="F1962" i="4"/>
  <c r="E1962" i="4"/>
  <c r="A1962" i="4"/>
  <c r="B1962" i="4"/>
  <c r="C1962" i="4"/>
  <c r="D1961" i="4"/>
  <c r="M1961" i="4"/>
  <c r="L1961" i="4"/>
  <c r="J1961" i="4"/>
  <c r="K1961" i="4"/>
  <c r="I1961" i="4"/>
  <c r="H1961" i="4"/>
  <c r="G1961" i="4"/>
  <c r="F1961" i="4"/>
  <c r="E1961" i="4"/>
  <c r="A1961" i="4"/>
  <c r="B1961" i="4"/>
  <c r="C1961" i="4"/>
  <c r="D1960" i="4"/>
  <c r="M1960" i="4"/>
  <c r="L1960" i="4"/>
  <c r="J1960" i="4"/>
  <c r="K1960" i="4"/>
  <c r="I1960" i="4"/>
  <c r="H1960" i="4"/>
  <c r="G1960" i="4"/>
  <c r="F1960" i="4"/>
  <c r="E1960" i="4"/>
  <c r="A1960" i="4"/>
  <c r="B1960" i="4"/>
  <c r="C1960" i="4"/>
  <c r="D1959" i="4"/>
  <c r="M1959" i="4"/>
  <c r="L1959" i="4"/>
  <c r="J1959" i="4"/>
  <c r="K1959" i="4"/>
  <c r="I1959" i="4"/>
  <c r="H1959" i="4"/>
  <c r="G1959" i="4"/>
  <c r="F1959" i="4"/>
  <c r="E1959" i="4"/>
  <c r="A1959" i="4"/>
  <c r="B1959" i="4"/>
  <c r="C1959" i="4"/>
  <c r="D1958" i="4"/>
  <c r="M1958" i="4"/>
  <c r="L1958" i="4"/>
  <c r="J1958" i="4"/>
  <c r="K1958" i="4"/>
  <c r="I1958" i="4"/>
  <c r="H1958" i="4"/>
  <c r="G1958" i="4"/>
  <c r="F1958" i="4"/>
  <c r="E1958" i="4"/>
  <c r="A1958" i="4"/>
  <c r="B1958" i="4"/>
  <c r="C1958" i="4"/>
  <c r="D1957" i="4"/>
  <c r="M1957" i="4"/>
  <c r="L1957" i="4"/>
  <c r="J1957" i="4"/>
  <c r="K1957" i="4"/>
  <c r="I1957" i="4"/>
  <c r="H1957" i="4"/>
  <c r="G1957" i="4"/>
  <c r="F1957" i="4"/>
  <c r="E1957" i="4"/>
  <c r="A1957" i="4"/>
  <c r="B1957" i="4"/>
  <c r="C1957" i="4"/>
  <c r="D1956" i="4"/>
  <c r="M1956" i="4"/>
  <c r="L1956" i="4"/>
  <c r="J1956" i="4"/>
  <c r="K1956" i="4"/>
  <c r="I1956" i="4"/>
  <c r="H1956" i="4"/>
  <c r="G1956" i="4"/>
  <c r="F1956" i="4"/>
  <c r="E1956" i="4"/>
  <c r="A1956" i="4"/>
  <c r="B1956" i="4"/>
  <c r="C1956" i="4"/>
  <c r="D1955" i="4"/>
  <c r="M1955" i="4"/>
  <c r="L1955" i="4"/>
  <c r="J1955" i="4"/>
  <c r="K1955" i="4"/>
  <c r="I1955" i="4"/>
  <c r="H1955" i="4"/>
  <c r="G1955" i="4"/>
  <c r="F1955" i="4"/>
  <c r="E1955" i="4"/>
  <c r="A1955" i="4"/>
  <c r="B1955" i="4"/>
  <c r="C1955" i="4"/>
  <c r="D1954" i="4"/>
  <c r="M1954" i="4"/>
  <c r="L1954" i="4"/>
  <c r="J1954" i="4"/>
  <c r="K1954" i="4"/>
  <c r="I1954" i="4"/>
  <c r="H1954" i="4"/>
  <c r="G1954" i="4"/>
  <c r="F1954" i="4"/>
  <c r="E1954" i="4"/>
  <c r="A1954" i="4"/>
  <c r="B1954" i="4"/>
  <c r="C1954" i="4"/>
  <c r="D1953" i="4"/>
  <c r="M1953" i="4"/>
  <c r="L1953" i="4"/>
  <c r="J1953" i="4"/>
  <c r="K1953" i="4"/>
  <c r="I1953" i="4"/>
  <c r="H1953" i="4"/>
  <c r="G1953" i="4"/>
  <c r="F1953" i="4"/>
  <c r="E1953" i="4"/>
  <c r="A1953" i="4"/>
  <c r="B1953" i="4"/>
  <c r="C1953" i="4"/>
  <c r="D1952" i="4"/>
  <c r="M1952" i="4"/>
  <c r="L1952" i="4"/>
  <c r="J1952" i="4"/>
  <c r="K1952" i="4"/>
  <c r="I1952" i="4"/>
  <c r="H1952" i="4"/>
  <c r="G1952" i="4"/>
  <c r="F1952" i="4"/>
  <c r="E1952" i="4"/>
  <c r="A1952" i="4"/>
  <c r="B1952" i="4"/>
  <c r="C1952" i="4"/>
  <c r="D1951" i="4"/>
  <c r="M1951" i="4"/>
  <c r="L1951" i="4"/>
  <c r="J1951" i="4"/>
  <c r="K1951" i="4"/>
  <c r="I1951" i="4"/>
  <c r="H1951" i="4"/>
  <c r="G1951" i="4"/>
  <c r="F1951" i="4"/>
  <c r="E1951" i="4"/>
  <c r="A1951" i="4"/>
  <c r="B1951" i="4"/>
  <c r="C1951" i="4"/>
  <c r="D1950" i="4"/>
  <c r="M1950" i="4"/>
  <c r="L1950" i="4"/>
  <c r="J1950" i="4"/>
  <c r="K1950" i="4"/>
  <c r="I1950" i="4"/>
  <c r="H1950" i="4"/>
  <c r="G1950" i="4"/>
  <c r="F1950" i="4"/>
  <c r="E1950" i="4"/>
  <c r="A1950" i="4"/>
  <c r="B1950" i="4"/>
  <c r="C1950" i="4"/>
  <c r="D1949" i="4"/>
  <c r="M1949" i="4"/>
  <c r="L1949" i="4"/>
  <c r="J1949" i="4"/>
  <c r="K1949" i="4"/>
  <c r="I1949" i="4"/>
  <c r="H1949" i="4"/>
  <c r="G1949" i="4"/>
  <c r="F1949" i="4"/>
  <c r="E1949" i="4"/>
  <c r="A1949" i="4"/>
  <c r="B1949" i="4"/>
  <c r="C1949" i="4"/>
  <c r="D1948" i="4"/>
  <c r="M1948" i="4"/>
  <c r="L1948" i="4"/>
  <c r="J1948" i="4"/>
  <c r="K1948" i="4"/>
  <c r="I1948" i="4"/>
  <c r="H1948" i="4"/>
  <c r="G1948" i="4"/>
  <c r="F1948" i="4"/>
  <c r="E1948" i="4"/>
  <c r="A1948" i="4"/>
  <c r="B1948" i="4"/>
  <c r="C1948" i="4"/>
  <c r="D1947" i="4"/>
  <c r="M1947" i="4"/>
  <c r="L1947" i="4"/>
  <c r="J1947" i="4"/>
  <c r="K1947" i="4"/>
  <c r="I1947" i="4"/>
  <c r="H1947" i="4"/>
  <c r="G1947" i="4"/>
  <c r="F1947" i="4"/>
  <c r="E1947" i="4"/>
  <c r="A1947" i="4"/>
  <c r="B1947" i="4"/>
  <c r="C1947" i="4"/>
  <c r="D1946" i="4"/>
  <c r="M1946" i="4"/>
  <c r="L1946" i="4"/>
  <c r="J1946" i="4"/>
  <c r="K1946" i="4"/>
  <c r="I1946" i="4"/>
  <c r="H1946" i="4"/>
  <c r="G1946" i="4"/>
  <c r="F1946" i="4"/>
  <c r="E1946" i="4"/>
  <c r="A1946" i="4"/>
  <c r="B1946" i="4"/>
  <c r="C1946" i="4"/>
  <c r="D1945" i="4"/>
  <c r="M1945" i="4"/>
  <c r="L1945" i="4"/>
  <c r="J1945" i="4"/>
  <c r="K1945" i="4"/>
  <c r="I1945" i="4"/>
  <c r="H1945" i="4"/>
  <c r="G1945" i="4"/>
  <c r="F1945" i="4"/>
  <c r="E1945" i="4"/>
  <c r="A1945" i="4"/>
  <c r="B1945" i="4"/>
  <c r="C1945" i="4"/>
  <c r="D1944" i="4"/>
  <c r="M1944" i="4"/>
  <c r="L1944" i="4"/>
  <c r="J1944" i="4"/>
  <c r="K1944" i="4"/>
  <c r="I1944" i="4"/>
  <c r="H1944" i="4"/>
  <c r="G1944" i="4"/>
  <c r="F1944" i="4"/>
  <c r="E1944" i="4"/>
  <c r="A1944" i="4"/>
  <c r="B1944" i="4"/>
  <c r="C1944" i="4"/>
  <c r="D1943" i="4"/>
  <c r="M1943" i="4"/>
  <c r="L1943" i="4"/>
  <c r="J1943" i="4"/>
  <c r="K1943" i="4"/>
  <c r="I1943" i="4"/>
  <c r="H1943" i="4"/>
  <c r="G1943" i="4"/>
  <c r="F1943" i="4"/>
  <c r="E1943" i="4"/>
  <c r="A1943" i="4"/>
  <c r="B1943" i="4"/>
  <c r="C1943" i="4"/>
  <c r="D1942" i="4"/>
  <c r="M1942" i="4"/>
  <c r="L1942" i="4"/>
  <c r="J1942" i="4"/>
  <c r="K1942" i="4"/>
  <c r="I1942" i="4"/>
  <c r="H1942" i="4"/>
  <c r="G1942" i="4"/>
  <c r="F1942" i="4"/>
  <c r="E1942" i="4"/>
  <c r="A1942" i="4"/>
  <c r="B1942" i="4"/>
  <c r="C1942" i="4"/>
  <c r="D1941" i="4"/>
  <c r="M1941" i="4"/>
  <c r="L1941" i="4"/>
  <c r="J1941" i="4"/>
  <c r="K1941" i="4"/>
  <c r="I1941" i="4"/>
  <c r="H1941" i="4"/>
  <c r="G1941" i="4"/>
  <c r="F1941" i="4"/>
  <c r="E1941" i="4"/>
  <c r="A1941" i="4"/>
  <c r="B1941" i="4"/>
  <c r="C1941" i="4"/>
  <c r="D1940" i="4"/>
  <c r="M1940" i="4"/>
  <c r="L1940" i="4"/>
  <c r="J1940" i="4"/>
  <c r="K1940" i="4"/>
  <c r="I1940" i="4"/>
  <c r="H1940" i="4"/>
  <c r="G1940" i="4"/>
  <c r="F1940" i="4"/>
  <c r="E1940" i="4"/>
  <c r="A1940" i="4"/>
  <c r="B1940" i="4"/>
  <c r="C1940" i="4"/>
  <c r="D1939" i="4"/>
  <c r="M1939" i="4"/>
  <c r="L1939" i="4"/>
  <c r="J1939" i="4"/>
  <c r="K1939" i="4"/>
  <c r="I1939" i="4"/>
  <c r="H1939" i="4"/>
  <c r="G1939" i="4"/>
  <c r="F1939" i="4"/>
  <c r="E1939" i="4"/>
  <c r="A1939" i="4"/>
  <c r="B1939" i="4"/>
  <c r="C1939" i="4"/>
  <c r="D1938" i="4"/>
  <c r="M1938" i="4"/>
  <c r="L1938" i="4"/>
  <c r="J1938" i="4"/>
  <c r="K1938" i="4"/>
  <c r="I1938" i="4"/>
  <c r="H1938" i="4"/>
  <c r="G1938" i="4"/>
  <c r="F1938" i="4"/>
  <c r="E1938" i="4"/>
  <c r="A1938" i="4"/>
  <c r="B1938" i="4"/>
  <c r="C1938" i="4"/>
  <c r="D1937" i="4"/>
  <c r="M1937" i="4"/>
  <c r="L1937" i="4"/>
  <c r="J1937" i="4"/>
  <c r="K1937" i="4"/>
  <c r="I1937" i="4"/>
  <c r="H1937" i="4"/>
  <c r="G1937" i="4"/>
  <c r="F1937" i="4"/>
  <c r="E1937" i="4"/>
  <c r="A1937" i="4"/>
  <c r="B1937" i="4"/>
  <c r="C1937" i="4"/>
  <c r="D1936" i="4"/>
  <c r="M1936" i="4"/>
  <c r="L1936" i="4"/>
  <c r="J1936" i="4"/>
  <c r="K1936" i="4"/>
  <c r="I1936" i="4"/>
  <c r="H1936" i="4"/>
  <c r="G1936" i="4"/>
  <c r="F1936" i="4"/>
  <c r="E1936" i="4"/>
  <c r="A1936" i="4"/>
  <c r="B1936" i="4"/>
  <c r="C1936" i="4"/>
  <c r="D1935" i="4"/>
  <c r="M1935" i="4"/>
  <c r="L1935" i="4"/>
  <c r="J1935" i="4"/>
  <c r="K1935" i="4"/>
  <c r="I1935" i="4"/>
  <c r="H1935" i="4"/>
  <c r="G1935" i="4"/>
  <c r="F1935" i="4"/>
  <c r="E1935" i="4"/>
  <c r="A1935" i="4"/>
  <c r="B1935" i="4"/>
  <c r="C1935" i="4"/>
  <c r="D1934" i="4"/>
  <c r="M1934" i="4"/>
  <c r="L1934" i="4"/>
  <c r="J1934" i="4"/>
  <c r="K1934" i="4"/>
  <c r="I1934" i="4"/>
  <c r="H1934" i="4"/>
  <c r="G1934" i="4"/>
  <c r="F1934" i="4"/>
  <c r="E1934" i="4"/>
  <c r="A1934" i="4"/>
  <c r="B1934" i="4"/>
  <c r="C1934" i="4"/>
  <c r="D1933" i="4"/>
  <c r="M1933" i="4"/>
  <c r="L1933" i="4"/>
  <c r="J1933" i="4"/>
  <c r="K1933" i="4"/>
  <c r="I1933" i="4"/>
  <c r="H1933" i="4"/>
  <c r="G1933" i="4"/>
  <c r="F1933" i="4"/>
  <c r="E1933" i="4"/>
  <c r="A1933" i="4"/>
  <c r="B1933" i="4"/>
  <c r="C1933" i="4"/>
  <c r="D1932" i="4"/>
  <c r="M1932" i="4"/>
  <c r="L1932" i="4"/>
  <c r="J1932" i="4"/>
  <c r="K1932" i="4"/>
  <c r="I1932" i="4"/>
  <c r="H1932" i="4"/>
  <c r="G1932" i="4"/>
  <c r="F1932" i="4"/>
  <c r="E1932" i="4"/>
  <c r="A1932" i="4"/>
  <c r="B1932" i="4"/>
  <c r="C1932" i="4"/>
  <c r="D1931" i="4"/>
  <c r="M1931" i="4"/>
  <c r="L1931" i="4"/>
  <c r="J1931" i="4"/>
  <c r="K1931" i="4"/>
  <c r="I1931" i="4"/>
  <c r="H1931" i="4"/>
  <c r="G1931" i="4"/>
  <c r="F1931" i="4"/>
  <c r="E1931" i="4"/>
  <c r="A1931" i="4"/>
  <c r="B1931" i="4"/>
  <c r="C1931" i="4"/>
  <c r="D1930" i="4"/>
  <c r="M1930" i="4"/>
  <c r="L1930" i="4"/>
  <c r="J1930" i="4"/>
  <c r="K1930" i="4"/>
  <c r="I1930" i="4"/>
  <c r="H1930" i="4"/>
  <c r="G1930" i="4"/>
  <c r="F1930" i="4"/>
  <c r="E1930" i="4"/>
  <c r="A1930" i="4"/>
  <c r="B1930" i="4"/>
  <c r="C1930" i="4"/>
  <c r="D1929" i="4"/>
  <c r="M1929" i="4"/>
  <c r="L1929" i="4"/>
  <c r="J1929" i="4"/>
  <c r="K1929" i="4"/>
  <c r="I1929" i="4"/>
  <c r="H1929" i="4"/>
  <c r="G1929" i="4"/>
  <c r="F1929" i="4"/>
  <c r="E1929" i="4"/>
  <c r="A1929" i="4"/>
  <c r="B1929" i="4"/>
  <c r="C1929" i="4"/>
  <c r="D1928" i="4"/>
  <c r="M1928" i="4"/>
  <c r="L1928" i="4"/>
  <c r="J1928" i="4"/>
  <c r="K1928" i="4"/>
  <c r="I1928" i="4"/>
  <c r="H1928" i="4"/>
  <c r="G1928" i="4"/>
  <c r="F1928" i="4"/>
  <c r="E1928" i="4"/>
  <c r="A1928" i="4"/>
  <c r="B1928" i="4"/>
  <c r="C1928" i="4"/>
  <c r="D1927" i="4"/>
  <c r="M1927" i="4"/>
  <c r="L1927" i="4"/>
  <c r="J1927" i="4"/>
  <c r="K1927" i="4"/>
  <c r="I1927" i="4"/>
  <c r="H1927" i="4"/>
  <c r="G1927" i="4"/>
  <c r="F1927" i="4"/>
  <c r="E1927" i="4"/>
  <c r="A1927" i="4"/>
  <c r="B1927" i="4"/>
  <c r="C1927" i="4"/>
  <c r="D1926" i="4"/>
  <c r="M1926" i="4"/>
  <c r="L1926" i="4"/>
  <c r="J1926" i="4"/>
  <c r="K1926" i="4"/>
  <c r="I1926" i="4"/>
  <c r="H1926" i="4"/>
  <c r="G1926" i="4"/>
  <c r="F1926" i="4"/>
  <c r="E1926" i="4"/>
  <c r="A1926" i="4"/>
  <c r="B1926" i="4"/>
  <c r="C1926" i="4"/>
  <c r="D1925" i="4"/>
  <c r="M1925" i="4"/>
  <c r="L1925" i="4"/>
  <c r="J1925" i="4"/>
  <c r="K1925" i="4"/>
  <c r="I1925" i="4"/>
  <c r="H1925" i="4"/>
  <c r="G1925" i="4"/>
  <c r="F1925" i="4"/>
  <c r="E1925" i="4"/>
  <c r="A1925" i="4"/>
  <c r="B1925" i="4"/>
  <c r="C1925" i="4"/>
  <c r="D1924" i="4"/>
  <c r="M1924" i="4"/>
  <c r="L1924" i="4"/>
  <c r="J1924" i="4"/>
  <c r="K1924" i="4"/>
  <c r="I1924" i="4"/>
  <c r="H1924" i="4"/>
  <c r="G1924" i="4"/>
  <c r="F1924" i="4"/>
  <c r="E1924" i="4"/>
  <c r="A1924" i="4"/>
  <c r="B1924" i="4"/>
  <c r="C1924" i="4"/>
  <c r="D1923" i="4"/>
  <c r="M1923" i="4"/>
  <c r="L1923" i="4"/>
  <c r="J1923" i="4"/>
  <c r="K1923" i="4"/>
  <c r="I1923" i="4"/>
  <c r="H1923" i="4"/>
  <c r="G1923" i="4"/>
  <c r="F1923" i="4"/>
  <c r="E1923" i="4"/>
  <c r="A1923" i="4"/>
  <c r="B1923" i="4"/>
  <c r="C1923" i="4"/>
  <c r="D1922" i="4"/>
  <c r="M1922" i="4"/>
  <c r="L1922" i="4"/>
  <c r="J1922" i="4"/>
  <c r="K1922" i="4"/>
  <c r="I1922" i="4"/>
  <c r="H1922" i="4"/>
  <c r="G1922" i="4"/>
  <c r="F1922" i="4"/>
  <c r="E1922" i="4"/>
  <c r="A1922" i="4"/>
  <c r="B1922" i="4"/>
  <c r="C1922" i="4"/>
  <c r="D1921" i="4"/>
  <c r="M1921" i="4"/>
  <c r="L1921" i="4"/>
  <c r="J1921" i="4"/>
  <c r="K1921" i="4"/>
  <c r="I1921" i="4"/>
  <c r="H1921" i="4"/>
  <c r="G1921" i="4"/>
  <c r="F1921" i="4"/>
  <c r="E1921" i="4"/>
  <c r="A1921" i="4"/>
  <c r="B1921" i="4"/>
  <c r="C1921" i="4"/>
  <c r="D1920" i="4"/>
  <c r="M1920" i="4"/>
  <c r="L1920" i="4"/>
  <c r="J1920" i="4"/>
  <c r="K1920" i="4"/>
  <c r="I1920" i="4"/>
  <c r="H1920" i="4"/>
  <c r="G1920" i="4"/>
  <c r="F1920" i="4"/>
  <c r="E1920" i="4"/>
  <c r="A1920" i="4"/>
  <c r="B1920" i="4"/>
  <c r="C1920" i="4"/>
  <c r="D1919" i="4"/>
  <c r="M1919" i="4"/>
  <c r="L1919" i="4"/>
  <c r="J1919" i="4"/>
  <c r="K1919" i="4"/>
  <c r="I1919" i="4"/>
  <c r="H1919" i="4"/>
  <c r="G1919" i="4"/>
  <c r="F1919" i="4"/>
  <c r="E1919" i="4"/>
  <c r="A1919" i="4"/>
  <c r="B1919" i="4"/>
  <c r="C1919" i="4"/>
  <c r="D1918" i="4"/>
  <c r="M1918" i="4"/>
  <c r="L1918" i="4"/>
  <c r="J1918" i="4"/>
  <c r="K1918" i="4"/>
  <c r="I1918" i="4"/>
  <c r="H1918" i="4"/>
  <c r="G1918" i="4"/>
  <c r="F1918" i="4"/>
  <c r="E1918" i="4"/>
  <c r="A1918" i="4"/>
  <c r="B1918" i="4"/>
  <c r="C1918" i="4"/>
  <c r="D1917" i="4"/>
  <c r="M1917" i="4"/>
  <c r="L1917" i="4"/>
  <c r="J1917" i="4"/>
  <c r="K1917" i="4"/>
  <c r="I1917" i="4"/>
  <c r="H1917" i="4"/>
  <c r="G1917" i="4"/>
  <c r="F1917" i="4"/>
  <c r="E1917" i="4"/>
  <c r="A1917" i="4"/>
  <c r="B1917" i="4"/>
  <c r="C1917" i="4"/>
  <c r="D1916" i="4"/>
  <c r="M1916" i="4"/>
  <c r="L1916" i="4"/>
  <c r="J1916" i="4"/>
  <c r="K1916" i="4"/>
  <c r="I1916" i="4"/>
  <c r="H1916" i="4"/>
  <c r="G1916" i="4"/>
  <c r="F1916" i="4"/>
  <c r="E1916" i="4"/>
  <c r="A1916" i="4"/>
  <c r="B1916" i="4"/>
  <c r="C1916" i="4"/>
  <c r="D1915" i="4"/>
  <c r="M1915" i="4"/>
  <c r="L1915" i="4"/>
  <c r="J1915" i="4"/>
  <c r="K1915" i="4"/>
  <c r="I1915" i="4"/>
  <c r="H1915" i="4"/>
  <c r="G1915" i="4"/>
  <c r="F1915" i="4"/>
  <c r="E1915" i="4"/>
  <c r="A1915" i="4"/>
  <c r="B1915" i="4"/>
  <c r="C1915" i="4"/>
  <c r="D1914" i="4"/>
  <c r="M1914" i="4"/>
  <c r="L1914" i="4"/>
  <c r="J1914" i="4"/>
  <c r="K1914" i="4"/>
  <c r="I1914" i="4"/>
  <c r="H1914" i="4"/>
  <c r="G1914" i="4"/>
  <c r="F1914" i="4"/>
  <c r="E1914" i="4"/>
  <c r="A1914" i="4"/>
  <c r="B1914" i="4"/>
  <c r="C1914" i="4"/>
  <c r="D1913" i="4"/>
  <c r="M1913" i="4"/>
  <c r="L1913" i="4"/>
  <c r="J1913" i="4"/>
  <c r="K1913" i="4"/>
  <c r="I1913" i="4"/>
  <c r="H1913" i="4"/>
  <c r="G1913" i="4"/>
  <c r="F1913" i="4"/>
  <c r="E1913" i="4"/>
  <c r="A1913" i="4"/>
  <c r="B1913" i="4"/>
  <c r="C1913" i="4"/>
  <c r="D1912" i="4"/>
  <c r="M1912" i="4"/>
  <c r="L1912" i="4"/>
  <c r="J1912" i="4"/>
  <c r="K1912" i="4"/>
  <c r="I1912" i="4"/>
  <c r="H1912" i="4"/>
  <c r="G1912" i="4"/>
  <c r="F1912" i="4"/>
  <c r="E1912" i="4"/>
  <c r="A1912" i="4"/>
  <c r="B1912" i="4"/>
  <c r="C1912" i="4"/>
  <c r="D1911" i="4"/>
  <c r="M1911" i="4"/>
  <c r="L1911" i="4"/>
  <c r="J1911" i="4"/>
  <c r="K1911" i="4"/>
  <c r="I1911" i="4"/>
  <c r="H1911" i="4"/>
  <c r="G1911" i="4"/>
  <c r="F1911" i="4"/>
  <c r="E1911" i="4"/>
  <c r="A1911" i="4"/>
  <c r="B1911" i="4"/>
  <c r="C1911" i="4"/>
  <c r="D1910" i="4"/>
  <c r="M1910" i="4"/>
  <c r="L1910" i="4"/>
  <c r="J1910" i="4"/>
  <c r="K1910" i="4"/>
  <c r="I1910" i="4"/>
  <c r="H1910" i="4"/>
  <c r="G1910" i="4"/>
  <c r="F1910" i="4"/>
  <c r="E1910" i="4"/>
  <c r="A1910" i="4"/>
  <c r="B1910" i="4"/>
  <c r="C1910" i="4"/>
  <c r="D1909" i="4"/>
  <c r="M1909" i="4"/>
  <c r="L1909" i="4"/>
  <c r="J1909" i="4"/>
  <c r="K1909" i="4"/>
  <c r="I1909" i="4"/>
  <c r="H1909" i="4"/>
  <c r="G1909" i="4"/>
  <c r="F1909" i="4"/>
  <c r="E1909" i="4"/>
  <c r="A1909" i="4"/>
  <c r="B1909" i="4"/>
  <c r="C1909" i="4"/>
  <c r="D1908" i="4"/>
  <c r="M1908" i="4"/>
  <c r="L1908" i="4"/>
  <c r="J1908" i="4"/>
  <c r="K1908" i="4"/>
  <c r="I1908" i="4"/>
  <c r="H1908" i="4"/>
  <c r="G1908" i="4"/>
  <c r="F1908" i="4"/>
  <c r="E1908" i="4"/>
  <c r="A1908" i="4"/>
  <c r="B1908" i="4"/>
  <c r="C1908" i="4"/>
  <c r="D1907" i="4"/>
  <c r="M1907" i="4"/>
  <c r="L1907" i="4"/>
  <c r="J1907" i="4"/>
  <c r="K1907" i="4"/>
  <c r="I1907" i="4"/>
  <c r="H1907" i="4"/>
  <c r="G1907" i="4"/>
  <c r="F1907" i="4"/>
  <c r="E1907" i="4"/>
  <c r="A1907" i="4"/>
  <c r="B1907" i="4"/>
  <c r="C1907" i="4"/>
  <c r="D1906" i="4"/>
  <c r="M1906" i="4"/>
  <c r="L1906" i="4"/>
  <c r="J1906" i="4"/>
  <c r="K1906" i="4"/>
  <c r="I1906" i="4"/>
  <c r="H1906" i="4"/>
  <c r="G1906" i="4"/>
  <c r="F1906" i="4"/>
  <c r="E1906" i="4"/>
  <c r="A1906" i="4"/>
  <c r="B1906" i="4"/>
  <c r="C1906" i="4"/>
  <c r="D1905" i="4"/>
  <c r="M1905" i="4"/>
  <c r="L1905" i="4"/>
  <c r="J1905" i="4"/>
  <c r="K1905" i="4"/>
  <c r="I1905" i="4"/>
  <c r="H1905" i="4"/>
  <c r="G1905" i="4"/>
  <c r="F1905" i="4"/>
  <c r="E1905" i="4"/>
  <c r="A1905" i="4"/>
  <c r="B1905" i="4"/>
  <c r="C1905" i="4"/>
  <c r="D1904" i="4"/>
  <c r="M1904" i="4"/>
  <c r="L1904" i="4"/>
  <c r="J1904" i="4"/>
  <c r="K1904" i="4"/>
  <c r="I1904" i="4"/>
  <c r="H1904" i="4"/>
  <c r="G1904" i="4"/>
  <c r="F1904" i="4"/>
  <c r="E1904" i="4"/>
  <c r="A1904" i="4"/>
  <c r="B1904" i="4"/>
  <c r="C1904" i="4"/>
  <c r="D1903" i="4"/>
  <c r="M1903" i="4"/>
  <c r="L1903" i="4"/>
  <c r="J1903" i="4"/>
  <c r="K1903" i="4"/>
  <c r="I1903" i="4"/>
  <c r="H1903" i="4"/>
  <c r="G1903" i="4"/>
  <c r="F1903" i="4"/>
  <c r="E1903" i="4"/>
  <c r="A1903" i="4"/>
  <c r="B1903" i="4"/>
  <c r="C1903" i="4"/>
  <c r="D1902" i="4"/>
  <c r="M1902" i="4"/>
  <c r="L1902" i="4"/>
  <c r="J1902" i="4"/>
  <c r="K1902" i="4"/>
  <c r="I1902" i="4"/>
  <c r="H1902" i="4"/>
  <c r="G1902" i="4"/>
  <c r="F1902" i="4"/>
  <c r="E1902" i="4"/>
  <c r="A1902" i="4"/>
  <c r="B1902" i="4"/>
  <c r="C1902" i="4"/>
  <c r="D1901" i="4"/>
  <c r="M1901" i="4"/>
  <c r="L1901" i="4"/>
  <c r="J1901" i="4"/>
  <c r="K1901" i="4"/>
  <c r="I1901" i="4"/>
  <c r="H1901" i="4"/>
  <c r="G1901" i="4"/>
  <c r="F1901" i="4"/>
  <c r="E1901" i="4"/>
  <c r="A1901" i="4"/>
  <c r="B1901" i="4"/>
  <c r="C1901" i="4"/>
  <c r="D1900" i="4"/>
  <c r="M1900" i="4"/>
  <c r="L1900" i="4"/>
  <c r="J1900" i="4"/>
  <c r="K1900" i="4"/>
  <c r="I1900" i="4"/>
  <c r="H1900" i="4"/>
  <c r="G1900" i="4"/>
  <c r="F1900" i="4"/>
  <c r="E1900" i="4"/>
  <c r="A1900" i="4"/>
  <c r="B1900" i="4"/>
  <c r="C1900" i="4"/>
  <c r="D1899" i="4"/>
  <c r="M1899" i="4"/>
  <c r="L1899" i="4"/>
  <c r="J1899" i="4"/>
  <c r="K1899" i="4"/>
  <c r="I1899" i="4"/>
  <c r="H1899" i="4"/>
  <c r="G1899" i="4"/>
  <c r="F1899" i="4"/>
  <c r="E1899" i="4"/>
  <c r="A1899" i="4"/>
  <c r="B1899" i="4"/>
  <c r="C1899" i="4"/>
  <c r="D1898" i="4"/>
  <c r="M1898" i="4"/>
  <c r="L1898" i="4"/>
  <c r="J1898" i="4"/>
  <c r="K1898" i="4"/>
  <c r="I1898" i="4"/>
  <c r="H1898" i="4"/>
  <c r="G1898" i="4"/>
  <c r="F1898" i="4"/>
  <c r="E1898" i="4"/>
  <c r="A1898" i="4"/>
  <c r="B1898" i="4"/>
  <c r="C1898" i="4"/>
  <c r="D1897" i="4"/>
  <c r="M1897" i="4"/>
  <c r="L1897" i="4"/>
  <c r="J1897" i="4"/>
  <c r="K1897" i="4"/>
  <c r="I1897" i="4"/>
  <c r="H1897" i="4"/>
  <c r="G1897" i="4"/>
  <c r="F1897" i="4"/>
  <c r="E1897" i="4"/>
  <c r="A1897" i="4"/>
  <c r="B1897" i="4"/>
  <c r="C1897" i="4"/>
  <c r="D1896" i="4"/>
  <c r="M1896" i="4"/>
  <c r="L1896" i="4"/>
  <c r="J1896" i="4"/>
  <c r="K1896" i="4"/>
  <c r="I1896" i="4"/>
  <c r="H1896" i="4"/>
  <c r="G1896" i="4"/>
  <c r="F1896" i="4"/>
  <c r="E1896" i="4"/>
  <c r="A1896" i="4"/>
  <c r="B1896" i="4"/>
  <c r="C1896" i="4"/>
  <c r="D1895" i="4"/>
  <c r="M1895" i="4"/>
  <c r="L1895" i="4"/>
  <c r="J1895" i="4"/>
  <c r="K1895" i="4"/>
  <c r="I1895" i="4"/>
  <c r="H1895" i="4"/>
  <c r="G1895" i="4"/>
  <c r="F1895" i="4"/>
  <c r="E1895" i="4"/>
  <c r="A1895" i="4"/>
  <c r="B1895" i="4"/>
  <c r="C1895" i="4"/>
  <c r="D1894" i="4"/>
  <c r="M1894" i="4"/>
  <c r="L1894" i="4"/>
  <c r="J1894" i="4"/>
  <c r="K1894" i="4"/>
  <c r="I1894" i="4"/>
  <c r="H1894" i="4"/>
  <c r="G1894" i="4"/>
  <c r="F1894" i="4"/>
  <c r="E1894" i="4"/>
  <c r="A1894" i="4"/>
  <c r="B1894" i="4"/>
  <c r="C1894" i="4"/>
  <c r="D1893" i="4"/>
  <c r="M1893" i="4"/>
  <c r="L1893" i="4"/>
  <c r="J1893" i="4"/>
  <c r="K1893" i="4"/>
  <c r="I1893" i="4"/>
  <c r="H1893" i="4"/>
  <c r="G1893" i="4"/>
  <c r="F1893" i="4"/>
  <c r="E1893" i="4"/>
  <c r="A1893" i="4"/>
  <c r="B1893" i="4"/>
  <c r="C1893" i="4"/>
  <c r="D1892" i="4"/>
  <c r="M1892" i="4"/>
  <c r="L1892" i="4"/>
  <c r="J1892" i="4"/>
  <c r="K1892" i="4"/>
  <c r="I1892" i="4"/>
  <c r="H1892" i="4"/>
  <c r="G1892" i="4"/>
  <c r="F1892" i="4"/>
  <c r="E1892" i="4"/>
  <c r="A1892" i="4"/>
  <c r="B1892" i="4"/>
  <c r="C1892" i="4"/>
  <c r="D1891" i="4"/>
  <c r="M1891" i="4"/>
  <c r="L1891" i="4"/>
  <c r="J1891" i="4"/>
  <c r="K1891" i="4"/>
  <c r="I1891" i="4"/>
  <c r="H1891" i="4"/>
  <c r="G1891" i="4"/>
  <c r="F1891" i="4"/>
  <c r="E1891" i="4"/>
  <c r="A1891" i="4"/>
  <c r="B1891" i="4"/>
  <c r="C1891" i="4"/>
  <c r="D1890" i="4"/>
  <c r="M1890" i="4"/>
  <c r="L1890" i="4"/>
  <c r="J1890" i="4"/>
  <c r="K1890" i="4"/>
  <c r="I1890" i="4"/>
  <c r="H1890" i="4"/>
  <c r="G1890" i="4"/>
  <c r="F1890" i="4"/>
  <c r="E1890" i="4"/>
  <c r="A1890" i="4"/>
  <c r="B1890" i="4"/>
  <c r="C1890" i="4"/>
  <c r="D1889" i="4"/>
  <c r="M1889" i="4"/>
  <c r="L1889" i="4"/>
  <c r="J1889" i="4"/>
  <c r="K1889" i="4"/>
  <c r="I1889" i="4"/>
  <c r="H1889" i="4"/>
  <c r="G1889" i="4"/>
  <c r="F1889" i="4"/>
  <c r="E1889" i="4"/>
  <c r="A1889" i="4"/>
  <c r="B1889" i="4"/>
  <c r="C1889" i="4"/>
  <c r="D1888" i="4"/>
  <c r="M1888" i="4"/>
  <c r="L1888" i="4"/>
  <c r="J1888" i="4"/>
  <c r="K1888" i="4"/>
  <c r="I1888" i="4"/>
  <c r="H1888" i="4"/>
  <c r="G1888" i="4"/>
  <c r="F1888" i="4"/>
  <c r="E1888" i="4"/>
  <c r="A1888" i="4"/>
  <c r="B1888" i="4"/>
  <c r="C1888" i="4"/>
  <c r="D1887" i="4"/>
  <c r="M1887" i="4"/>
  <c r="L1887" i="4"/>
  <c r="J1887" i="4"/>
  <c r="K1887" i="4"/>
  <c r="I1887" i="4"/>
  <c r="H1887" i="4"/>
  <c r="G1887" i="4"/>
  <c r="F1887" i="4"/>
  <c r="E1887" i="4"/>
  <c r="A1887" i="4"/>
  <c r="B1887" i="4"/>
  <c r="C1887" i="4"/>
  <c r="D1886" i="4"/>
  <c r="M1886" i="4"/>
  <c r="L1886" i="4"/>
  <c r="J1886" i="4"/>
  <c r="K1886" i="4"/>
  <c r="I1886" i="4"/>
  <c r="H1886" i="4"/>
  <c r="G1886" i="4"/>
  <c r="F1886" i="4"/>
  <c r="E1886" i="4"/>
  <c r="A1886" i="4"/>
  <c r="B1886" i="4"/>
  <c r="C1886" i="4"/>
  <c r="D1885" i="4"/>
  <c r="M1885" i="4"/>
  <c r="L1885" i="4"/>
  <c r="J1885" i="4"/>
  <c r="K1885" i="4"/>
  <c r="I1885" i="4"/>
  <c r="H1885" i="4"/>
  <c r="G1885" i="4"/>
  <c r="F1885" i="4"/>
  <c r="E1885" i="4"/>
  <c r="A1885" i="4"/>
  <c r="B1885" i="4"/>
  <c r="C1885" i="4"/>
  <c r="D1884" i="4"/>
  <c r="M1884" i="4"/>
  <c r="L1884" i="4"/>
  <c r="J1884" i="4"/>
  <c r="K1884" i="4"/>
  <c r="I1884" i="4"/>
  <c r="H1884" i="4"/>
  <c r="G1884" i="4"/>
  <c r="F1884" i="4"/>
  <c r="E1884" i="4"/>
  <c r="A1884" i="4"/>
  <c r="B1884" i="4"/>
  <c r="C1884" i="4"/>
  <c r="D1883" i="4"/>
  <c r="M1883" i="4"/>
  <c r="L1883" i="4"/>
  <c r="J1883" i="4"/>
  <c r="K1883" i="4"/>
  <c r="I1883" i="4"/>
  <c r="H1883" i="4"/>
  <c r="G1883" i="4"/>
  <c r="F1883" i="4"/>
  <c r="E1883" i="4"/>
  <c r="A1883" i="4"/>
  <c r="B1883" i="4"/>
  <c r="C1883" i="4"/>
  <c r="D1882" i="4"/>
  <c r="M1882" i="4"/>
  <c r="L1882" i="4"/>
  <c r="J1882" i="4"/>
  <c r="K1882" i="4"/>
  <c r="I1882" i="4"/>
  <c r="H1882" i="4"/>
  <c r="G1882" i="4"/>
  <c r="F1882" i="4"/>
  <c r="E1882" i="4"/>
  <c r="A1882" i="4"/>
  <c r="B1882" i="4"/>
  <c r="C1882" i="4"/>
  <c r="D1881" i="4"/>
  <c r="M1881" i="4"/>
  <c r="L1881" i="4"/>
  <c r="J1881" i="4"/>
  <c r="K1881" i="4"/>
  <c r="I1881" i="4"/>
  <c r="H1881" i="4"/>
  <c r="G1881" i="4"/>
  <c r="F1881" i="4"/>
  <c r="E1881" i="4"/>
  <c r="A1881" i="4"/>
  <c r="B1881" i="4"/>
  <c r="C1881" i="4"/>
  <c r="D1880" i="4"/>
  <c r="M1880" i="4"/>
  <c r="L1880" i="4"/>
  <c r="J1880" i="4"/>
  <c r="K1880" i="4"/>
  <c r="I1880" i="4"/>
  <c r="H1880" i="4"/>
  <c r="G1880" i="4"/>
  <c r="F1880" i="4"/>
  <c r="E1880" i="4"/>
  <c r="A1880" i="4"/>
  <c r="B1880" i="4"/>
  <c r="C1880" i="4"/>
  <c r="D1879" i="4"/>
  <c r="M1879" i="4"/>
  <c r="L1879" i="4"/>
  <c r="J1879" i="4"/>
  <c r="K1879" i="4"/>
  <c r="I1879" i="4"/>
  <c r="H1879" i="4"/>
  <c r="G1879" i="4"/>
  <c r="F1879" i="4"/>
  <c r="E1879" i="4"/>
  <c r="A1879" i="4"/>
  <c r="B1879" i="4"/>
  <c r="C1879" i="4"/>
  <c r="D1878" i="4"/>
  <c r="M1878" i="4"/>
  <c r="L1878" i="4"/>
  <c r="J1878" i="4"/>
  <c r="K1878" i="4"/>
  <c r="I1878" i="4"/>
  <c r="H1878" i="4"/>
  <c r="G1878" i="4"/>
  <c r="F1878" i="4"/>
  <c r="E1878" i="4"/>
  <c r="A1878" i="4"/>
  <c r="B1878" i="4"/>
  <c r="C1878" i="4"/>
  <c r="D1877" i="4"/>
  <c r="M1877" i="4"/>
  <c r="L1877" i="4"/>
  <c r="J1877" i="4"/>
  <c r="K1877" i="4"/>
  <c r="I1877" i="4"/>
  <c r="H1877" i="4"/>
  <c r="G1877" i="4"/>
  <c r="F1877" i="4"/>
  <c r="E1877" i="4"/>
  <c r="A1877" i="4"/>
  <c r="B1877" i="4"/>
  <c r="C1877" i="4"/>
  <c r="D1876" i="4"/>
  <c r="M1876" i="4"/>
  <c r="L1876" i="4"/>
  <c r="J1876" i="4"/>
  <c r="K1876" i="4"/>
  <c r="I1876" i="4"/>
  <c r="H1876" i="4"/>
  <c r="G1876" i="4"/>
  <c r="F1876" i="4"/>
  <c r="E1876" i="4"/>
  <c r="A1876" i="4"/>
  <c r="B1876" i="4"/>
  <c r="C1876" i="4"/>
  <c r="D1875" i="4"/>
  <c r="M1875" i="4"/>
  <c r="L1875" i="4"/>
  <c r="J1875" i="4"/>
  <c r="K1875" i="4"/>
  <c r="I1875" i="4"/>
  <c r="H1875" i="4"/>
  <c r="G1875" i="4"/>
  <c r="F1875" i="4"/>
  <c r="E1875" i="4"/>
  <c r="A1875" i="4"/>
  <c r="B1875" i="4"/>
  <c r="C1875" i="4"/>
  <c r="D1874" i="4"/>
  <c r="M1874" i="4"/>
  <c r="L1874" i="4"/>
  <c r="J1874" i="4"/>
  <c r="K1874" i="4"/>
  <c r="I1874" i="4"/>
  <c r="H1874" i="4"/>
  <c r="G1874" i="4"/>
  <c r="F1874" i="4"/>
  <c r="E1874" i="4"/>
  <c r="A1874" i="4"/>
  <c r="B1874" i="4"/>
  <c r="C1874" i="4"/>
  <c r="D1873" i="4"/>
  <c r="M1873" i="4"/>
  <c r="L1873" i="4"/>
  <c r="J1873" i="4"/>
  <c r="K1873" i="4"/>
  <c r="I1873" i="4"/>
  <c r="H1873" i="4"/>
  <c r="G1873" i="4"/>
  <c r="F1873" i="4"/>
  <c r="E1873" i="4"/>
  <c r="A1873" i="4"/>
  <c r="B1873" i="4"/>
  <c r="C1873" i="4"/>
  <c r="D1872" i="4"/>
  <c r="M1872" i="4"/>
  <c r="L1872" i="4"/>
  <c r="J1872" i="4"/>
  <c r="K1872" i="4"/>
  <c r="I1872" i="4"/>
  <c r="H1872" i="4"/>
  <c r="G1872" i="4"/>
  <c r="F1872" i="4"/>
  <c r="E1872" i="4"/>
  <c r="A1872" i="4"/>
  <c r="B1872" i="4"/>
  <c r="C1872" i="4"/>
  <c r="D1871" i="4"/>
  <c r="M1871" i="4"/>
  <c r="L1871" i="4"/>
  <c r="J1871" i="4"/>
  <c r="K1871" i="4"/>
  <c r="I1871" i="4"/>
  <c r="H1871" i="4"/>
  <c r="G1871" i="4"/>
  <c r="F1871" i="4"/>
  <c r="E1871" i="4"/>
  <c r="A1871" i="4"/>
  <c r="B1871" i="4"/>
  <c r="C1871" i="4"/>
  <c r="D1870" i="4"/>
  <c r="M1870" i="4"/>
  <c r="L1870" i="4"/>
  <c r="J1870" i="4"/>
  <c r="K1870" i="4"/>
  <c r="I1870" i="4"/>
  <c r="H1870" i="4"/>
  <c r="G1870" i="4"/>
  <c r="F1870" i="4"/>
  <c r="E1870" i="4"/>
  <c r="A1870" i="4"/>
  <c r="B1870" i="4"/>
  <c r="C1870" i="4"/>
  <c r="D1869" i="4"/>
  <c r="M1869" i="4"/>
  <c r="L1869" i="4"/>
  <c r="J1869" i="4"/>
  <c r="K1869" i="4"/>
  <c r="I1869" i="4"/>
  <c r="H1869" i="4"/>
  <c r="G1869" i="4"/>
  <c r="F1869" i="4"/>
  <c r="E1869" i="4"/>
  <c r="A1869" i="4"/>
  <c r="B1869" i="4"/>
  <c r="C1869" i="4"/>
  <c r="D1868" i="4"/>
  <c r="M1868" i="4"/>
  <c r="L1868" i="4"/>
  <c r="J1868" i="4"/>
  <c r="K1868" i="4"/>
  <c r="I1868" i="4"/>
  <c r="H1868" i="4"/>
  <c r="G1868" i="4"/>
  <c r="F1868" i="4"/>
  <c r="E1868" i="4"/>
  <c r="A1868" i="4"/>
  <c r="B1868" i="4"/>
  <c r="C1868" i="4"/>
  <c r="D1867" i="4"/>
  <c r="M1867" i="4"/>
  <c r="L1867" i="4"/>
  <c r="J1867" i="4"/>
  <c r="K1867" i="4"/>
  <c r="I1867" i="4"/>
  <c r="H1867" i="4"/>
  <c r="G1867" i="4"/>
  <c r="F1867" i="4"/>
  <c r="E1867" i="4"/>
  <c r="A1867" i="4"/>
  <c r="B1867" i="4"/>
  <c r="C1867" i="4"/>
  <c r="D1866" i="4"/>
  <c r="M1866" i="4"/>
  <c r="L1866" i="4"/>
  <c r="J1866" i="4"/>
  <c r="K1866" i="4"/>
  <c r="I1866" i="4"/>
  <c r="H1866" i="4"/>
  <c r="G1866" i="4"/>
  <c r="F1866" i="4"/>
  <c r="E1866" i="4"/>
  <c r="A1866" i="4"/>
  <c r="B1866" i="4"/>
  <c r="C1866" i="4"/>
  <c r="D1865" i="4"/>
  <c r="M1865" i="4"/>
  <c r="L1865" i="4"/>
  <c r="J1865" i="4"/>
  <c r="K1865" i="4"/>
  <c r="I1865" i="4"/>
  <c r="H1865" i="4"/>
  <c r="G1865" i="4"/>
  <c r="F1865" i="4"/>
  <c r="E1865" i="4"/>
  <c r="A1865" i="4"/>
  <c r="B1865" i="4"/>
  <c r="C1865" i="4"/>
  <c r="D1864" i="4"/>
  <c r="M1864" i="4"/>
  <c r="L1864" i="4"/>
  <c r="J1864" i="4"/>
  <c r="K1864" i="4"/>
  <c r="I1864" i="4"/>
  <c r="H1864" i="4"/>
  <c r="G1864" i="4"/>
  <c r="F1864" i="4"/>
  <c r="E1864" i="4"/>
  <c r="A1864" i="4"/>
  <c r="B1864" i="4"/>
  <c r="C1864" i="4"/>
  <c r="D1863" i="4"/>
  <c r="M1863" i="4"/>
  <c r="L1863" i="4"/>
  <c r="J1863" i="4"/>
  <c r="K1863" i="4"/>
  <c r="I1863" i="4"/>
  <c r="H1863" i="4"/>
  <c r="G1863" i="4"/>
  <c r="F1863" i="4"/>
  <c r="E1863" i="4"/>
  <c r="A1863" i="4"/>
  <c r="B1863" i="4"/>
  <c r="C1863" i="4"/>
  <c r="D1862" i="4"/>
  <c r="M1862" i="4"/>
  <c r="L1862" i="4"/>
  <c r="J1862" i="4"/>
  <c r="K1862" i="4"/>
  <c r="I1862" i="4"/>
  <c r="H1862" i="4"/>
  <c r="G1862" i="4"/>
  <c r="F1862" i="4"/>
  <c r="E1862" i="4"/>
  <c r="A1862" i="4"/>
  <c r="B1862" i="4"/>
  <c r="C1862" i="4"/>
  <c r="D1861" i="4"/>
  <c r="M1861" i="4"/>
  <c r="L1861" i="4"/>
  <c r="J1861" i="4"/>
  <c r="K1861" i="4"/>
  <c r="I1861" i="4"/>
  <c r="H1861" i="4"/>
  <c r="G1861" i="4"/>
  <c r="F1861" i="4"/>
  <c r="E1861" i="4"/>
  <c r="A1861" i="4"/>
  <c r="B1861" i="4"/>
  <c r="C1861" i="4"/>
  <c r="D1860" i="4"/>
  <c r="M1860" i="4"/>
  <c r="L1860" i="4"/>
  <c r="J1860" i="4"/>
  <c r="K1860" i="4"/>
  <c r="I1860" i="4"/>
  <c r="H1860" i="4"/>
  <c r="G1860" i="4"/>
  <c r="F1860" i="4"/>
  <c r="E1860" i="4"/>
  <c r="A1860" i="4"/>
  <c r="B1860" i="4"/>
  <c r="C1860" i="4"/>
  <c r="D1859" i="4"/>
  <c r="M1859" i="4"/>
  <c r="L1859" i="4"/>
  <c r="J1859" i="4"/>
  <c r="K1859" i="4"/>
  <c r="I1859" i="4"/>
  <c r="H1859" i="4"/>
  <c r="G1859" i="4"/>
  <c r="F1859" i="4"/>
  <c r="E1859" i="4"/>
  <c r="A1859" i="4"/>
  <c r="B1859" i="4"/>
  <c r="C1859" i="4"/>
  <c r="D1858" i="4"/>
  <c r="M1858" i="4"/>
  <c r="L1858" i="4"/>
  <c r="J1858" i="4"/>
  <c r="K1858" i="4"/>
  <c r="I1858" i="4"/>
  <c r="H1858" i="4"/>
  <c r="G1858" i="4"/>
  <c r="F1858" i="4"/>
  <c r="E1858" i="4"/>
  <c r="A1858" i="4"/>
  <c r="B1858" i="4"/>
  <c r="C1858" i="4"/>
  <c r="D1857" i="4"/>
  <c r="M1857" i="4"/>
  <c r="L1857" i="4"/>
  <c r="J1857" i="4"/>
  <c r="K1857" i="4"/>
  <c r="I1857" i="4"/>
  <c r="H1857" i="4"/>
  <c r="G1857" i="4"/>
  <c r="F1857" i="4"/>
  <c r="E1857" i="4"/>
  <c r="A1857" i="4"/>
  <c r="B1857" i="4"/>
  <c r="C1857" i="4"/>
  <c r="D1856" i="4"/>
  <c r="M1856" i="4"/>
  <c r="L1856" i="4"/>
  <c r="J1856" i="4"/>
  <c r="K1856" i="4"/>
  <c r="I1856" i="4"/>
  <c r="H1856" i="4"/>
  <c r="G1856" i="4"/>
  <c r="F1856" i="4"/>
  <c r="E1856" i="4"/>
  <c r="A1856" i="4"/>
  <c r="B1856" i="4"/>
  <c r="C1856" i="4"/>
  <c r="D1855" i="4"/>
  <c r="M1855" i="4"/>
  <c r="L1855" i="4"/>
  <c r="J1855" i="4"/>
  <c r="K1855" i="4"/>
  <c r="I1855" i="4"/>
  <c r="H1855" i="4"/>
  <c r="G1855" i="4"/>
  <c r="F1855" i="4"/>
  <c r="E1855" i="4"/>
  <c r="A1855" i="4"/>
  <c r="B1855" i="4"/>
  <c r="C1855" i="4"/>
  <c r="D1854" i="4"/>
  <c r="M1854" i="4"/>
  <c r="L1854" i="4"/>
  <c r="J1854" i="4"/>
  <c r="K1854" i="4"/>
  <c r="I1854" i="4"/>
  <c r="H1854" i="4"/>
  <c r="G1854" i="4"/>
  <c r="F1854" i="4"/>
  <c r="E1854" i="4"/>
  <c r="A1854" i="4"/>
  <c r="B1854" i="4"/>
  <c r="C1854" i="4"/>
  <c r="D1853" i="4"/>
  <c r="M1853" i="4"/>
  <c r="L1853" i="4"/>
  <c r="J1853" i="4"/>
  <c r="K1853" i="4"/>
  <c r="I1853" i="4"/>
  <c r="H1853" i="4"/>
  <c r="G1853" i="4"/>
  <c r="F1853" i="4"/>
  <c r="E1853" i="4"/>
  <c r="A1853" i="4"/>
  <c r="B1853" i="4"/>
  <c r="C1853" i="4"/>
  <c r="D1852" i="4"/>
  <c r="M1852" i="4"/>
  <c r="L1852" i="4"/>
  <c r="J1852" i="4"/>
  <c r="K1852" i="4"/>
  <c r="I1852" i="4"/>
  <c r="H1852" i="4"/>
  <c r="G1852" i="4"/>
  <c r="F1852" i="4"/>
  <c r="E1852" i="4"/>
  <c r="A1852" i="4"/>
  <c r="B1852" i="4"/>
  <c r="C1852" i="4"/>
  <c r="D1851" i="4"/>
  <c r="M1851" i="4"/>
  <c r="L1851" i="4"/>
  <c r="J1851" i="4"/>
  <c r="K1851" i="4"/>
  <c r="I1851" i="4"/>
  <c r="H1851" i="4"/>
  <c r="G1851" i="4"/>
  <c r="F1851" i="4"/>
  <c r="E1851" i="4"/>
  <c r="A1851" i="4"/>
  <c r="B1851" i="4"/>
  <c r="C1851" i="4"/>
  <c r="D1850" i="4"/>
  <c r="M1850" i="4"/>
  <c r="L1850" i="4"/>
  <c r="J1850" i="4"/>
  <c r="K1850" i="4"/>
  <c r="I1850" i="4"/>
  <c r="H1850" i="4"/>
  <c r="G1850" i="4"/>
  <c r="F1850" i="4"/>
  <c r="E1850" i="4"/>
  <c r="A1850" i="4"/>
  <c r="B1850" i="4"/>
  <c r="C1850" i="4"/>
  <c r="D1849" i="4"/>
  <c r="M1849" i="4"/>
  <c r="L1849" i="4"/>
  <c r="J1849" i="4"/>
  <c r="K1849" i="4"/>
  <c r="I1849" i="4"/>
  <c r="H1849" i="4"/>
  <c r="G1849" i="4"/>
  <c r="F1849" i="4"/>
  <c r="E1849" i="4"/>
  <c r="A1849" i="4"/>
  <c r="B1849" i="4"/>
  <c r="C1849" i="4"/>
  <c r="D1848" i="4"/>
  <c r="M1848" i="4"/>
  <c r="L1848" i="4"/>
  <c r="J1848" i="4"/>
  <c r="K1848" i="4"/>
  <c r="I1848" i="4"/>
  <c r="H1848" i="4"/>
  <c r="G1848" i="4"/>
  <c r="F1848" i="4"/>
  <c r="E1848" i="4"/>
  <c r="A1848" i="4"/>
  <c r="B1848" i="4"/>
  <c r="C1848" i="4"/>
  <c r="D1847" i="4"/>
  <c r="M1847" i="4"/>
  <c r="L1847" i="4"/>
  <c r="J1847" i="4"/>
  <c r="K1847" i="4"/>
  <c r="I1847" i="4"/>
  <c r="H1847" i="4"/>
  <c r="G1847" i="4"/>
  <c r="F1847" i="4"/>
  <c r="E1847" i="4"/>
  <c r="A1847" i="4"/>
  <c r="B1847" i="4"/>
  <c r="C1847" i="4"/>
  <c r="D1846" i="4"/>
  <c r="M1846" i="4"/>
  <c r="L1846" i="4"/>
  <c r="J1846" i="4"/>
  <c r="K1846" i="4"/>
  <c r="I1846" i="4"/>
  <c r="H1846" i="4"/>
  <c r="G1846" i="4"/>
  <c r="F1846" i="4"/>
  <c r="E1846" i="4"/>
  <c r="A1846" i="4"/>
  <c r="B1846" i="4"/>
  <c r="C1846" i="4"/>
  <c r="D1845" i="4"/>
  <c r="M1845" i="4"/>
  <c r="L1845" i="4"/>
  <c r="J1845" i="4"/>
  <c r="K1845" i="4"/>
  <c r="I1845" i="4"/>
  <c r="H1845" i="4"/>
  <c r="G1845" i="4"/>
  <c r="F1845" i="4"/>
  <c r="E1845" i="4"/>
  <c r="A1845" i="4"/>
  <c r="B1845" i="4"/>
  <c r="C1845" i="4"/>
  <c r="D1844" i="4"/>
  <c r="M1844" i="4"/>
  <c r="L1844" i="4"/>
  <c r="J1844" i="4"/>
  <c r="K1844" i="4"/>
  <c r="I1844" i="4"/>
  <c r="H1844" i="4"/>
  <c r="G1844" i="4"/>
  <c r="F1844" i="4"/>
  <c r="E1844" i="4"/>
  <c r="A1844" i="4"/>
  <c r="B1844" i="4"/>
  <c r="C1844" i="4"/>
  <c r="D1843" i="4"/>
  <c r="M1843" i="4"/>
  <c r="L1843" i="4"/>
  <c r="J1843" i="4"/>
  <c r="K1843" i="4"/>
  <c r="I1843" i="4"/>
  <c r="H1843" i="4"/>
  <c r="G1843" i="4"/>
  <c r="F1843" i="4"/>
  <c r="E1843" i="4"/>
  <c r="A1843" i="4"/>
  <c r="B1843" i="4"/>
  <c r="C1843" i="4"/>
  <c r="D1842" i="4"/>
  <c r="M1842" i="4"/>
  <c r="L1842" i="4"/>
  <c r="J1842" i="4"/>
  <c r="K1842" i="4"/>
  <c r="I1842" i="4"/>
  <c r="H1842" i="4"/>
  <c r="G1842" i="4"/>
  <c r="F1842" i="4"/>
  <c r="E1842" i="4"/>
  <c r="A1842" i="4"/>
  <c r="B1842" i="4"/>
  <c r="C1842" i="4"/>
  <c r="D1841" i="4"/>
  <c r="M1841" i="4"/>
  <c r="L1841" i="4"/>
  <c r="J1841" i="4"/>
  <c r="K1841" i="4"/>
  <c r="I1841" i="4"/>
  <c r="H1841" i="4"/>
  <c r="G1841" i="4"/>
  <c r="F1841" i="4"/>
  <c r="E1841" i="4"/>
  <c r="A1841" i="4"/>
  <c r="B1841" i="4"/>
  <c r="C1841" i="4"/>
  <c r="D1840" i="4"/>
  <c r="M1840" i="4"/>
  <c r="L1840" i="4"/>
  <c r="J1840" i="4"/>
  <c r="K1840" i="4"/>
  <c r="I1840" i="4"/>
  <c r="H1840" i="4"/>
  <c r="G1840" i="4"/>
  <c r="F1840" i="4"/>
  <c r="E1840" i="4"/>
  <c r="A1840" i="4"/>
  <c r="B1840" i="4"/>
  <c r="C1840" i="4"/>
  <c r="D1839" i="4"/>
  <c r="M1839" i="4"/>
  <c r="L1839" i="4"/>
  <c r="J1839" i="4"/>
  <c r="K1839" i="4"/>
  <c r="I1839" i="4"/>
  <c r="H1839" i="4"/>
  <c r="G1839" i="4"/>
  <c r="F1839" i="4"/>
  <c r="E1839" i="4"/>
  <c r="A1839" i="4"/>
  <c r="B1839" i="4"/>
  <c r="C1839" i="4"/>
  <c r="D1838" i="4"/>
  <c r="M1838" i="4"/>
  <c r="L1838" i="4"/>
  <c r="J1838" i="4"/>
  <c r="K1838" i="4"/>
  <c r="I1838" i="4"/>
  <c r="H1838" i="4"/>
  <c r="G1838" i="4"/>
  <c r="F1838" i="4"/>
  <c r="E1838" i="4"/>
  <c r="A1838" i="4"/>
  <c r="B1838" i="4"/>
  <c r="C1838" i="4"/>
  <c r="D1837" i="4"/>
  <c r="M1837" i="4"/>
  <c r="L1837" i="4"/>
  <c r="J1837" i="4"/>
  <c r="K1837" i="4"/>
  <c r="I1837" i="4"/>
  <c r="H1837" i="4"/>
  <c r="G1837" i="4"/>
  <c r="F1837" i="4"/>
  <c r="E1837" i="4"/>
  <c r="A1837" i="4"/>
  <c r="B1837" i="4"/>
  <c r="C1837" i="4"/>
  <c r="D1836" i="4"/>
  <c r="M1836" i="4"/>
  <c r="L1836" i="4"/>
  <c r="J1836" i="4"/>
  <c r="K1836" i="4"/>
  <c r="I1836" i="4"/>
  <c r="H1836" i="4"/>
  <c r="G1836" i="4"/>
  <c r="F1836" i="4"/>
  <c r="E1836" i="4"/>
  <c r="A1836" i="4"/>
  <c r="B1836" i="4"/>
  <c r="C1836" i="4"/>
  <c r="D1835" i="4"/>
  <c r="M1835" i="4"/>
  <c r="L1835" i="4"/>
  <c r="J1835" i="4"/>
  <c r="K1835" i="4"/>
  <c r="I1835" i="4"/>
  <c r="H1835" i="4"/>
  <c r="G1835" i="4"/>
  <c r="F1835" i="4"/>
  <c r="E1835" i="4"/>
  <c r="A1835" i="4"/>
  <c r="B1835" i="4"/>
  <c r="C1835" i="4"/>
  <c r="D1834" i="4"/>
  <c r="M1834" i="4"/>
  <c r="L1834" i="4"/>
  <c r="J1834" i="4"/>
  <c r="K1834" i="4"/>
  <c r="I1834" i="4"/>
  <c r="H1834" i="4"/>
  <c r="G1834" i="4"/>
  <c r="F1834" i="4"/>
  <c r="E1834" i="4"/>
  <c r="A1834" i="4"/>
  <c r="B1834" i="4"/>
  <c r="C1834" i="4"/>
  <c r="D1833" i="4"/>
  <c r="M1833" i="4"/>
  <c r="L1833" i="4"/>
  <c r="J1833" i="4"/>
  <c r="K1833" i="4"/>
  <c r="I1833" i="4"/>
  <c r="H1833" i="4"/>
  <c r="G1833" i="4"/>
  <c r="F1833" i="4"/>
  <c r="E1833" i="4"/>
  <c r="A1833" i="4"/>
  <c r="B1833" i="4"/>
  <c r="C1833" i="4"/>
  <c r="D1832" i="4"/>
  <c r="M1832" i="4"/>
  <c r="L1832" i="4"/>
  <c r="J1832" i="4"/>
  <c r="K1832" i="4"/>
  <c r="I1832" i="4"/>
  <c r="H1832" i="4"/>
  <c r="G1832" i="4"/>
  <c r="F1832" i="4"/>
  <c r="E1832" i="4"/>
  <c r="A1832" i="4"/>
  <c r="B1832" i="4"/>
  <c r="C1832" i="4"/>
  <c r="D1831" i="4"/>
  <c r="M1831" i="4"/>
  <c r="L1831" i="4"/>
  <c r="J1831" i="4"/>
  <c r="K1831" i="4"/>
  <c r="I1831" i="4"/>
  <c r="H1831" i="4"/>
  <c r="G1831" i="4"/>
  <c r="F1831" i="4"/>
  <c r="E1831" i="4"/>
  <c r="A1831" i="4"/>
  <c r="B1831" i="4"/>
  <c r="C1831" i="4"/>
  <c r="D1830" i="4"/>
  <c r="M1830" i="4"/>
  <c r="L1830" i="4"/>
  <c r="J1830" i="4"/>
  <c r="K1830" i="4"/>
  <c r="I1830" i="4"/>
  <c r="H1830" i="4"/>
  <c r="G1830" i="4"/>
  <c r="F1830" i="4"/>
  <c r="E1830" i="4"/>
  <c r="A1830" i="4"/>
  <c r="B1830" i="4"/>
  <c r="C1830" i="4"/>
  <c r="D1829" i="4"/>
  <c r="M1829" i="4"/>
  <c r="L1829" i="4"/>
  <c r="J1829" i="4"/>
  <c r="K1829" i="4"/>
  <c r="I1829" i="4"/>
  <c r="H1829" i="4"/>
  <c r="G1829" i="4"/>
  <c r="F1829" i="4"/>
  <c r="E1829" i="4"/>
  <c r="A1829" i="4"/>
  <c r="B1829" i="4"/>
  <c r="C1829" i="4"/>
  <c r="D1828" i="4"/>
  <c r="M1828" i="4"/>
  <c r="L1828" i="4"/>
  <c r="J1828" i="4"/>
  <c r="K1828" i="4"/>
  <c r="I1828" i="4"/>
  <c r="H1828" i="4"/>
  <c r="G1828" i="4"/>
  <c r="F1828" i="4"/>
  <c r="E1828" i="4"/>
  <c r="A1828" i="4"/>
  <c r="B1828" i="4"/>
  <c r="C1828" i="4"/>
  <c r="D1827" i="4"/>
  <c r="M1827" i="4"/>
  <c r="L1827" i="4"/>
  <c r="J1827" i="4"/>
  <c r="K1827" i="4"/>
  <c r="I1827" i="4"/>
  <c r="H1827" i="4"/>
  <c r="G1827" i="4"/>
  <c r="F1827" i="4"/>
  <c r="E1827" i="4"/>
  <c r="A1827" i="4"/>
  <c r="B1827" i="4"/>
  <c r="C1827" i="4"/>
  <c r="D1826" i="4"/>
  <c r="M1826" i="4"/>
  <c r="L1826" i="4"/>
  <c r="J1826" i="4"/>
  <c r="K1826" i="4"/>
  <c r="I1826" i="4"/>
  <c r="H1826" i="4"/>
  <c r="G1826" i="4"/>
  <c r="F1826" i="4"/>
  <c r="E1826" i="4"/>
  <c r="A1826" i="4"/>
  <c r="B1826" i="4"/>
  <c r="C1826" i="4"/>
  <c r="D1825" i="4"/>
  <c r="M1825" i="4"/>
  <c r="L1825" i="4"/>
  <c r="J1825" i="4"/>
  <c r="K1825" i="4"/>
  <c r="I1825" i="4"/>
  <c r="H1825" i="4"/>
  <c r="G1825" i="4"/>
  <c r="F1825" i="4"/>
  <c r="E1825" i="4"/>
  <c r="A1825" i="4"/>
  <c r="B1825" i="4"/>
  <c r="C1825" i="4"/>
  <c r="D1824" i="4"/>
  <c r="M1824" i="4"/>
  <c r="L1824" i="4"/>
  <c r="J1824" i="4"/>
  <c r="K1824" i="4"/>
  <c r="I1824" i="4"/>
  <c r="H1824" i="4"/>
  <c r="G1824" i="4"/>
  <c r="F1824" i="4"/>
  <c r="E1824" i="4"/>
  <c r="A1824" i="4"/>
  <c r="B1824" i="4"/>
  <c r="C1824" i="4"/>
  <c r="D1823" i="4"/>
  <c r="M1823" i="4"/>
  <c r="L1823" i="4"/>
  <c r="J1823" i="4"/>
  <c r="K1823" i="4"/>
  <c r="I1823" i="4"/>
  <c r="H1823" i="4"/>
  <c r="G1823" i="4"/>
  <c r="F1823" i="4"/>
  <c r="E1823" i="4"/>
  <c r="A1823" i="4"/>
  <c r="B1823" i="4"/>
  <c r="C1823" i="4"/>
  <c r="D1822" i="4"/>
  <c r="M1822" i="4"/>
  <c r="L1822" i="4"/>
  <c r="J1822" i="4"/>
  <c r="K1822" i="4"/>
  <c r="I1822" i="4"/>
  <c r="H1822" i="4"/>
  <c r="G1822" i="4"/>
  <c r="F1822" i="4"/>
  <c r="E1822" i="4"/>
  <c r="A1822" i="4"/>
  <c r="B1822" i="4"/>
  <c r="C1822" i="4"/>
  <c r="D1821" i="4"/>
  <c r="M1821" i="4"/>
  <c r="L1821" i="4"/>
  <c r="J1821" i="4"/>
  <c r="K1821" i="4"/>
  <c r="I1821" i="4"/>
  <c r="H1821" i="4"/>
  <c r="G1821" i="4"/>
  <c r="F1821" i="4"/>
  <c r="E1821" i="4"/>
  <c r="A1821" i="4"/>
  <c r="B1821" i="4"/>
  <c r="C1821" i="4"/>
  <c r="D1820" i="4"/>
  <c r="M1820" i="4"/>
  <c r="L1820" i="4"/>
  <c r="J1820" i="4"/>
  <c r="K1820" i="4"/>
  <c r="I1820" i="4"/>
  <c r="H1820" i="4"/>
  <c r="G1820" i="4"/>
  <c r="F1820" i="4"/>
  <c r="E1820" i="4"/>
  <c r="A1820" i="4"/>
  <c r="B1820" i="4"/>
  <c r="C1820" i="4"/>
  <c r="D1819" i="4"/>
  <c r="M1819" i="4"/>
  <c r="L1819" i="4"/>
  <c r="J1819" i="4"/>
  <c r="K1819" i="4"/>
  <c r="I1819" i="4"/>
  <c r="H1819" i="4"/>
  <c r="G1819" i="4"/>
  <c r="F1819" i="4"/>
  <c r="E1819" i="4"/>
  <c r="A1819" i="4"/>
  <c r="B1819" i="4"/>
  <c r="C1819" i="4"/>
  <c r="D1818" i="4"/>
  <c r="M1818" i="4"/>
  <c r="L1818" i="4"/>
  <c r="J1818" i="4"/>
  <c r="K1818" i="4"/>
  <c r="I1818" i="4"/>
  <c r="H1818" i="4"/>
  <c r="G1818" i="4"/>
  <c r="F1818" i="4"/>
  <c r="E1818" i="4"/>
  <c r="A1818" i="4"/>
  <c r="B1818" i="4"/>
  <c r="C1818" i="4"/>
  <c r="D1817" i="4"/>
  <c r="M1817" i="4"/>
  <c r="L1817" i="4"/>
  <c r="J1817" i="4"/>
  <c r="K1817" i="4"/>
  <c r="I1817" i="4"/>
  <c r="H1817" i="4"/>
  <c r="G1817" i="4"/>
  <c r="F1817" i="4"/>
  <c r="E1817" i="4"/>
  <c r="A1817" i="4"/>
  <c r="B1817" i="4"/>
  <c r="C1817" i="4"/>
  <c r="D1816" i="4"/>
  <c r="M1816" i="4"/>
  <c r="L1816" i="4"/>
  <c r="J1816" i="4"/>
  <c r="K1816" i="4"/>
  <c r="I1816" i="4"/>
  <c r="H1816" i="4"/>
  <c r="G1816" i="4"/>
  <c r="F1816" i="4"/>
  <c r="E1816" i="4"/>
  <c r="A1816" i="4"/>
  <c r="B1816" i="4"/>
  <c r="C1816" i="4"/>
  <c r="D1815" i="4"/>
  <c r="M1815" i="4"/>
  <c r="L1815" i="4"/>
  <c r="J1815" i="4"/>
  <c r="K1815" i="4"/>
  <c r="I1815" i="4"/>
  <c r="H1815" i="4"/>
  <c r="G1815" i="4"/>
  <c r="F1815" i="4"/>
  <c r="E1815" i="4"/>
  <c r="A1815" i="4"/>
  <c r="B1815" i="4"/>
  <c r="C1815" i="4"/>
  <c r="D1814" i="4"/>
  <c r="M1814" i="4"/>
  <c r="L1814" i="4"/>
  <c r="J1814" i="4"/>
  <c r="K1814" i="4"/>
  <c r="I1814" i="4"/>
  <c r="H1814" i="4"/>
  <c r="G1814" i="4"/>
  <c r="F1814" i="4"/>
  <c r="E1814" i="4"/>
  <c r="A1814" i="4"/>
  <c r="B1814" i="4"/>
  <c r="C1814" i="4"/>
  <c r="D1813" i="4"/>
  <c r="M1813" i="4"/>
  <c r="L1813" i="4"/>
  <c r="J1813" i="4"/>
  <c r="K1813" i="4"/>
  <c r="I1813" i="4"/>
  <c r="H1813" i="4"/>
  <c r="G1813" i="4"/>
  <c r="F1813" i="4"/>
  <c r="E1813" i="4"/>
  <c r="A1813" i="4"/>
  <c r="B1813" i="4"/>
  <c r="C1813" i="4"/>
  <c r="D1812" i="4"/>
  <c r="M1812" i="4"/>
  <c r="L1812" i="4"/>
  <c r="J1812" i="4"/>
  <c r="K1812" i="4"/>
  <c r="I1812" i="4"/>
  <c r="H1812" i="4"/>
  <c r="G1812" i="4"/>
  <c r="F1812" i="4"/>
  <c r="E1812" i="4"/>
  <c r="A1812" i="4"/>
  <c r="B1812" i="4"/>
  <c r="C1812" i="4"/>
  <c r="D1811" i="4"/>
  <c r="M1811" i="4"/>
  <c r="L1811" i="4"/>
  <c r="J1811" i="4"/>
  <c r="K1811" i="4"/>
  <c r="I1811" i="4"/>
  <c r="H1811" i="4"/>
  <c r="G1811" i="4"/>
  <c r="F1811" i="4"/>
  <c r="E1811" i="4"/>
  <c r="A1811" i="4"/>
  <c r="B1811" i="4"/>
  <c r="C1811" i="4"/>
  <c r="D1810" i="4"/>
  <c r="M1810" i="4"/>
  <c r="L1810" i="4"/>
  <c r="J1810" i="4"/>
  <c r="K1810" i="4"/>
  <c r="I1810" i="4"/>
  <c r="H1810" i="4"/>
  <c r="G1810" i="4"/>
  <c r="F1810" i="4"/>
  <c r="E1810" i="4"/>
  <c r="A1810" i="4"/>
  <c r="B1810" i="4"/>
  <c r="C1810" i="4"/>
  <c r="D1809" i="4"/>
  <c r="M1809" i="4"/>
  <c r="L1809" i="4"/>
  <c r="J1809" i="4"/>
  <c r="K1809" i="4"/>
  <c r="I1809" i="4"/>
  <c r="H1809" i="4"/>
  <c r="G1809" i="4"/>
  <c r="F1809" i="4"/>
  <c r="E1809" i="4"/>
  <c r="A1809" i="4"/>
  <c r="B1809" i="4"/>
  <c r="C1809" i="4"/>
  <c r="D1808" i="4"/>
  <c r="M1808" i="4"/>
  <c r="L1808" i="4"/>
  <c r="J1808" i="4"/>
  <c r="K1808" i="4"/>
  <c r="I1808" i="4"/>
  <c r="H1808" i="4"/>
  <c r="G1808" i="4"/>
  <c r="F1808" i="4"/>
  <c r="E1808" i="4"/>
  <c r="A1808" i="4"/>
  <c r="B1808" i="4"/>
  <c r="C1808" i="4"/>
  <c r="D1807" i="4"/>
  <c r="M1807" i="4"/>
  <c r="L1807" i="4"/>
  <c r="J1807" i="4"/>
  <c r="K1807" i="4"/>
  <c r="I1807" i="4"/>
  <c r="H1807" i="4"/>
  <c r="G1807" i="4"/>
  <c r="F1807" i="4"/>
  <c r="E1807" i="4"/>
  <c r="A1807" i="4"/>
  <c r="B1807" i="4"/>
  <c r="C1807" i="4"/>
  <c r="D1806" i="4"/>
  <c r="M1806" i="4"/>
  <c r="L1806" i="4"/>
  <c r="J1806" i="4"/>
  <c r="K1806" i="4"/>
  <c r="I1806" i="4"/>
  <c r="H1806" i="4"/>
  <c r="G1806" i="4"/>
  <c r="F1806" i="4"/>
  <c r="E1806" i="4"/>
  <c r="A1806" i="4"/>
  <c r="B1806" i="4"/>
  <c r="C1806" i="4"/>
  <c r="D1805" i="4"/>
  <c r="M1805" i="4"/>
  <c r="L1805" i="4"/>
  <c r="J1805" i="4"/>
  <c r="K1805" i="4"/>
  <c r="I1805" i="4"/>
  <c r="H1805" i="4"/>
  <c r="G1805" i="4"/>
  <c r="F1805" i="4"/>
  <c r="E1805" i="4"/>
  <c r="A1805" i="4"/>
  <c r="B1805" i="4"/>
  <c r="C1805" i="4"/>
  <c r="D1804" i="4"/>
  <c r="M1804" i="4"/>
  <c r="L1804" i="4"/>
  <c r="J1804" i="4"/>
  <c r="K1804" i="4"/>
  <c r="I1804" i="4"/>
  <c r="H1804" i="4"/>
  <c r="G1804" i="4"/>
  <c r="F1804" i="4"/>
  <c r="E1804" i="4"/>
  <c r="A1804" i="4"/>
  <c r="B1804" i="4"/>
  <c r="C1804" i="4"/>
  <c r="D1803" i="4"/>
  <c r="M1803" i="4"/>
  <c r="L1803" i="4"/>
  <c r="J1803" i="4"/>
  <c r="K1803" i="4"/>
  <c r="I1803" i="4"/>
  <c r="H1803" i="4"/>
  <c r="G1803" i="4"/>
  <c r="F1803" i="4"/>
  <c r="E1803" i="4"/>
  <c r="A1803" i="4"/>
  <c r="B1803" i="4"/>
  <c r="C1803" i="4"/>
  <c r="D1802" i="4"/>
  <c r="M1802" i="4"/>
  <c r="L1802" i="4"/>
  <c r="J1802" i="4"/>
  <c r="K1802" i="4"/>
  <c r="I1802" i="4"/>
  <c r="H1802" i="4"/>
  <c r="G1802" i="4"/>
  <c r="F1802" i="4"/>
  <c r="E1802" i="4"/>
  <c r="A1802" i="4"/>
  <c r="B1802" i="4"/>
  <c r="C1802" i="4"/>
  <c r="D1801" i="4"/>
  <c r="M1801" i="4"/>
  <c r="L1801" i="4"/>
  <c r="J1801" i="4"/>
  <c r="K1801" i="4"/>
  <c r="I1801" i="4"/>
  <c r="H1801" i="4"/>
  <c r="G1801" i="4"/>
  <c r="F1801" i="4"/>
  <c r="E1801" i="4"/>
  <c r="A1801" i="4"/>
  <c r="B1801" i="4"/>
  <c r="C1801" i="4"/>
  <c r="D1800" i="4"/>
  <c r="M1800" i="4"/>
  <c r="L1800" i="4"/>
  <c r="J1800" i="4"/>
  <c r="K1800" i="4"/>
  <c r="I1800" i="4"/>
  <c r="H1800" i="4"/>
  <c r="G1800" i="4"/>
  <c r="F1800" i="4"/>
  <c r="E1800" i="4"/>
  <c r="A1800" i="4"/>
  <c r="B1800" i="4"/>
  <c r="C1800" i="4"/>
  <c r="D1799" i="4"/>
  <c r="M1799" i="4"/>
  <c r="L1799" i="4"/>
  <c r="J1799" i="4"/>
  <c r="K1799" i="4"/>
  <c r="I1799" i="4"/>
  <c r="H1799" i="4"/>
  <c r="G1799" i="4"/>
  <c r="F1799" i="4"/>
  <c r="E1799" i="4"/>
  <c r="A1799" i="4"/>
  <c r="B1799" i="4"/>
  <c r="C1799" i="4"/>
  <c r="D1798" i="4"/>
  <c r="M1798" i="4"/>
  <c r="L1798" i="4"/>
  <c r="J1798" i="4"/>
  <c r="K1798" i="4"/>
  <c r="I1798" i="4"/>
  <c r="H1798" i="4"/>
  <c r="G1798" i="4"/>
  <c r="F1798" i="4"/>
  <c r="E1798" i="4"/>
  <c r="A1798" i="4"/>
  <c r="B1798" i="4"/>
  <c r="C1798" i="4"/>
  <c r="D1797" i="4"/>
  <c r="M1797" i="4"/>
  <c r="L1797" i="4"/>
  <c r="J1797" i="4"/>
  <c r="K1797" i="4"/>
  <c r="I1797" i="4"/>
  <c r="H1797" i="4"/>
  <c r="G1797" i="4"/>
  <c r="F1797" i="4"/>
  <c r="E1797" i="4"/>
  <c r="A1797" i="4"/>
  <c r="B1797" i="4"/>
  <c r="C1797" i="4"/>
  <c r="D1796" i="4"/>
  <c r="M1796" i="4"/>
  <c r="L1796" i="4"/>
  <c r="J1796" i="4"/>
  <c r="K1796" i="4"/>
  <c r="I1796" i="4"/>
  <c r="H1796" i="4"/>
  <c r="G1796" i="4"/>
  <c r="F1796" i="4"/>
  <c r="E1796" i="4"/>
  <c r="A1796" i="4"/>
  <c r="B1796" i="4"/>
  <c r="C1796" i="4"/>
  <c r="D1795" i="4"/>
  <c r="M1795" i="4"/>
  <c r="L1795" i="4"/>
  <c r="J1795" i="4"/>
  <c r="K1795" i="4"/>
  <c r="I1795" i="4"/>
  <c r="H1795" i="4"/>
  <c r="G1795" i="4"/>
  <c r="F1795" i="4"/>
  <c r="E1795" i="4"/>
  <c r="A1795" i="4"/>
  <c r="B1795" i="4"/>
  <c r="C1795" i="4"/>
  <c r="D1794" i="4"/>
  <c r="M1794" i="4"/>
  <c r="L1794" i="4"/>
  <c r="J1794" i="4"/>
  <c r="K1794" i="4"/>
  <c r="I1794" i="4"/>
  <c r="H1794" i="4"/>
  <c r="G1794" i="4"/>
  <c r="F1794" i="4"/>
  <c r="E1794" i="4"/>
  <c r="A1794" i="4"/>
  <c r="B1794" i="4"/>
  <c r="C1794" i="4"/>
  <c r="D1793" i="4"/>
  <c r="M1793" i="4"/>
  <c r="L1793" i="4"/>
  <c r="J1793" i="4"/>
  <c r="K1793" i="4"/>
  <c r="I1793" i="4"/>
  <c r="H1793" i="4"/>
  <c r="G1793" i="4"/>
  <c r="F1793" i="4"/>
  <c r="E1793" i="4"/>
  <c r="A1793" i="4"/>
  <c r="B1793" i="4"/>
  <c r="C1793" i="4"/>
  <c r="D1792" i="4"/>
  <c r="M1792" i="4"/>
  <c r="L1792" i="4"/>
  <c r="J1792" i="4"/>
  <c r="K1792" i="4"/>
  <c r="I1792" i="4"/>
  <c r="H1792" i="4"/>
  <c r="G1792" i="4"/>
  <c r="F1792" i="4"/>
  <c r="E1792" i="4"/>
  <c r="A1792" i="4"/>
  <c r="B1792" i="4"/>
  <c r="C1792" i="4"/>
  <c r="D1791" i="4"/>
  <c r="M1791" i="4"/>
  <c r="L1791" i="4"/>
  <c r="J1791" i="4"/>
  <c r="K1791" i="4"/>
  <c r="I1791" i="4"/>
  <c r="H1791" i="4"/>
  <c r="G1791" i="4"/>
  <c r="F1791" i="4"/>
  <c r="E1791" i="4"/>
  <c r="A1791" i="4"/>
  <c r="B1791" i="4"/>
  <c r="C1791" i="4"/>
  <c r="D1790" i="4"/>
  <c r="M1790" i="4"/>
  <c r="L1790" i="4"/>
  <c r="J1790" i="4"/>
  <c r="K1790" i="4"/>
  <c r="I1790" i="4"/>
  <c r="H1790" i="4"/>
  <c r="G1790" i="4"/>
  <c r="F1790" i="4"/>
  <c r="E1790" i="4"/>
  <c r="A1790" i="4"/>
  <c r="B1790" i="4"/>
  <c r="C1790" i="4"/>
  <c r="D1789" i="4"/>
  <c r="M1789" i="4"/>
  <c r="L1789" i="4"/>
  <c r="J1789" i="4"/>
  <c r="K1789" i="4"/>
  <c r="I1789" i="4"/>
  <c r="H1789" i="4"/>
  <c r="G1789" i="4"/>
  <c r="F1789" i="4"/>
  <c r="E1789" i="4"/>
  <c r="A1789" i="4"/>
  <c r="B1789" i="4"/>
  <c r="C1789" i="4"/>
  <c r="D1788" i="4"/>
  <c r="M1788" i="4"/>
  <c r="L1788" i="4"/>
  <c r="J1788" i="4"/>
  <c r="K1788" i="4"/>
  <c r="I1788" i="4"/>
  <c r="H1788" i="4"/>
  <c r="G1788" i="4"/>
  <c r="F1788" i="4"/>
  <c r="E1788" i="4"/>
  <c r="A1788" i="4"/>
  <c r="B1788" i="4"/>
  <c r="C1788" i="4"/>
  <c r="D1787" i="4"/>
  <c r="M1787" i="4"/>
  <c r="L1787" i="4"/>
  <c r="J1787" i="4"/>
  <c r="K1787" i="4"/>
  <c r="I1787" i="4"/>
  <c r="H1787" i="4"/>
  <c r="G1787" i="4"/>
  <c r="F1787" i="4"/>
  <c r="E1787" i="4"/>
  <c r="A1787" i="4"/>
  <c r="B1787" i="4"/>
  <c r="C1787" i="4"/>
  <c r="D1786" i="4"/>
  <c r="M1786" i="4"/>
  <c r="L1786" i="4"/>
  <c r="J1786" i="4"/>
  <c r="K1786" i="4"/>
  <c r="I1786" i="4"/>
  <c r="H1786" i="4"/>
  <c r="G1786" i="4"/>
  <c r="F1786" i="4"/>
  <c r="E1786" i="4"/>
  <c r="A1786" i="4"/>
  <c r="B1786" i="4"/>
  <c r="C1786" i="4"/>
  <c r="D1785" i="4"/>
  <c r="M1785" i="4"/>
  <c r="L1785" i="4"/>
  <c r="J1785" i="4"/>
  <c r="K1785" i="4"/>
  <c r="I1785" i="4"/>
  <c r="H1785" i="4"/>
  <c r="G1785" i="4"/>
  <c r="F1785" i="4"/>
  <c r="E1785" i="4"/>
  <c r="A1785" i="4"/>
  <c r="B1785" i="4"/>
  <c r="C1785" i="4"/>
  <c r="D1784" i="4"/>
  <c r="M1784" i="4"/>
  <c r="L1784" i="4"/>
  <c r="J1784" i="4"/>
  <c r="K1784" i="4"/>
  <c r="I1784" i="4"/>
  <c r="H1784" i="4"/>
  <c r="G1784" i="4"/>
  <c r="F1784" i="4"/>
  <c r="E1784" i="4"/>
  <c r="A1784" i="4"/>
  <c r="B1784" i="4"/>
  <c r="C1784" i="4"/>
  <c r="D1783" i="4"/>
  <c r="M1783" i="4"/>
  <c r="L1783" i="4"/>
  <c r="J1783" i="4"/>
  <c r="K1783" i="4"/>
  <c r="I1783" i="4"/>
  <c r="H1783" i="4"/>
  <c r="G1783" i="4"/>
  <c r="F1783" i="4"/>
  <c r="E1783" i="4"/>
  <c r="A1783" i="4"/>
  <c r="B1783" i="4"/>
  <c r="C1783" i="4"/>
  <c r="D1782" i="4"/>
  <c r="M1782" i="4"/>
  <c r="L1782" i="4"/>
  <c r="J1782" i="4"/>
  <c r="K1782" i="4"/>
  <c r="I1782" i="4"/>
  <c r="H1782" i="4"/>
  <c r="G1782" i="4"/>
  <c r="F1782" i="4"/>
  <c r="E1782" i="4"/>
  <c r="A1782" i="4"/>
  <c r="B1782" i="4"/>
  <c r="C1782" i="4"/>
  <c r="D1781" i="4"/>
  <c r="M1781" i="4"/>
  <c r="L1781" i="4"/>
  <c r="J1781" i="4"/>
  <c r="K1781" i="4"/>
  <c r="I1781" i="4"/>
  <c r="H1781" i="4"/>
  <c r="G1781" i="4"/>
  <c r="F1781" i="4"/>
  <c r="E1781" i="4"/>
  <c r="A1781" i="4"/>
  <c r="B1781" i="4"/>
  <c r="C1781" i="4"/>
  <c r="D1780" i="4"/>
  <c r="M1780" i="4"/>
  <c r="L1780" i="4"/>
  <c r="J1780" i="4"/>
  <c r="K1780" i="4"/>
  <c r="I1780" i="4"/>
  <c r="H1780" i="4"/>
  <c r="G1780" i="4"/>
  <c r="F1780" i="4"/>
  <c r="E1780" i="4"/>
  <c r="A1780" i="4"/>
  <c r="B1780" i="4"/>
  <c r="C1780" i="4"/>
  <c r="D1779" i="4"/>
  <c r="M1779" i="4"/>
  <c r="L1779" i="4"/>
  <c r="J1779" i="4"/>
  <c r="K1779" i="4"/>
  <c r="I1779" i="4"/>
  <c r="H1779" i="4"/>
  <c r="G1779" i="4"/>
  <c r="F1779" i="4"/>
  <c r="E1779" i="4"/>
  <c r="A1779" i="4"/>
  <c r="B1779" i="4"/>
  <c r="C1779" i="4"/>
  <c r="D1778" i="4"/>
  <c r="M1778" i="4"/>
  <c r="L1778" i="4"/>
  <c r="J1778" i="4"/>
  <c r="K1778" i="4"/>
  <c r="I1778" i="4"/>
  <c r="H1778" i="4"/>
  <c r="G1778" i="4"/>
  <c r="F1778" i="4"/>
  <c r="E1778" i="4"/>
  <c r="A1778" i="4"/>
  <c r="B1778" i="4"/>
  <c r="C1778" i="4"/>
  <c r="D1777" i="4"/>
  <c r="M1777" i="4"/>
  <c r="L1777" i="4"/>
  <c r="J1777" i="4"/>
  <c r="K1777" i="4"/>
  <c r="I1777" i="4"/>
  <c r="H1777" i="4"/>
  <c r="G1777" i="4"/>
  <c r="F1777" i="4"/>
  <c r="E1777" i="4"/>
  <c r="A1777" i="4"/>
  <c r="B1777" i="4"/>
  <c r="C1777" i="4"/>
  <c r="D1776" i="4"/>
  <c r="M1776" i="4"/>
  <c r="L1776" i="4"/>
  <c r="J1776" i="4"/>
  <c r="K1776" i="4"/>
  <c r="I1776" i="4"/>
  <c r="H1776" i="4"/>
  <c r="G1776" i="4"/>
  <c r="F1776" i="4"/>
  <c r="E1776" i="4"/>
  <c r="A1776" i="4"/>
  <c r="B1776" i="4"/>
  <c r="C1776" i="4"/>
  <c r="D1775" i="4"/>
  <c r="M1775" i="4"/>
  <c r="L1775" i="4"/>
  <c r="J1775" i="4"/>
  <c r="K1775" i="4"/>
  <c r="I1775" i="4"/>
  <c r="H1775" i="4"/>
  <c r="G1775" i="4"/>
  <c r="F1775" i="4"/>
  <c r="E1775" i="4"/>
  <c r="A1775" i="4"/>
  <c r="B1775" i="4"/>
  <c r="C1775" i="4"/>
  <c r="D1774" i="4"/>
  <c r="M1774" i="4"/>
  <c r="L1774" i="4"/>
  <c r="J1774" i="4"/>
  <c r="K1774" i="4"/>
  <c r="I1774" i="4"/>
  <c r="H1774" i="4"/>
  <c r="G1774" i="4"/>
  <c r="F1774" i="4"/>
  <c r="E1774" i="4"/>
  <c r="A1774" i="4"/>
  <c r="B1774" i="4"/>
  <c r="C1774" i="4"/>
  <c r="D1773" i="4"/>
  <c r="M1773" i="4"/>
  <c r="L1773" i="4"/>
  <c r="J1773" i="4"/>
  <c r="K1773" i="4"/>
  <c r="I1773" i="4"/>
  <c r="H1773" i="4"/>
  <c r="G1773" i="4"/>
  <c r="F1773" i="4"/>
  <c r="E1773" i="4"/>
  <c r="A1773" i="4"/>
  <c r="B1773" i="4"/>
  <c r="C1773" i="4"/>
  <c r="D1772" i="4"/>
  <c r="M1772" i="4"/>
  <c r="L1772" i="4"/>
  <c r="J1772" i="4"/>
  <c r="K1772" i="4"/>
  <c r="I1772" i="4"/>
  <c r="H1772" i="4"/>
  <c r="G1772" i="4"/>
  <c r="F1772" i="4"/>
  <c r="E1772" i="4"/>
  <c r="A1772" i="4"/>
  <c r="B1772" i="4"/>
  <c r="C1772" i="4"/>
  <c r="D1771" i="4"/>
  <c r="M1771" i="4"/>
  <c r="L1771" i="4"/>
  <c r="J1771" i="4"/>
  <c r="K1771" i="4"/>
  <c r="I1771" i="4"/>
  <c r="H1771" i="4"/>
  <c r="G1771" i="4"/>
  <c r="F1771" i="4"/>
  <c r="E1771" i="4"/>
  <c r="A1771" i="4"/>
  <c r="B1771" i="4"/>
  <c r="C1771" i="4"/>
  <c r="D1770" i="4"/>
  <c r="M1770" i="4"/>
  <c r="L1770" i="4"/>
  <c r="J1770" i="4"/>
  <c r="K1770" i="4"/>
  <c r="I1770" i="4"/>
  <c r="H1770" i="4"/>
  <c r="G1770" i="4"/>
  <c r="F1770" i="4"/>
  <c r="E1770" i="4"/>
  <c r="A1770" i="4"/>
  <c r="B1770" i="4"/>
  <c r="C1770" i="4"/>
  <c r="D1769" i="4"/>
  <c r="M1769" i="4"/>
  <c r="L1769" i="4"/>
  <c r="J1769" i="4"/>
  <c r="K1769" i="4"/>
  <c r="I1769" i="4"/>
  <c r="H1769" i="4"/>
  <c r="G1769" i="4"/>
  <c r="F1769" i="4"/>
  <c r="E1769" i="4"/>
  <c r="A1769" i="4"/>
  <c r="B1769" i="4"/>
  <c r="C1769" i="4"/>
  <c r="D1768" i="4"/>
  <c r="M1768" i="4"/>
  <c r="L1768" i="4"/>
  <c r="J1768" i="4"/>
  <c r="K1768" i="4"/>
  <c r="I1768" i="4"/>
  <c r="H1768" i="4"/>
  <c r="G1768" i="4"/>
  <c r="F1768" i="4"/>
  <c r="E1768" i="4"/>
  <c r="A1768" i="4"/>
  <c r="B1768" i="4"/>
  <c r="C1768" i="4"/>
  <c r="D1767" i="4"/>
  <c r="M1767" i="4"/>
  <c r="L1767" i="4"/>
  <c r="J1767" i="4"/>
  <c r="K1767" i="4"/>
  <c r="I1767" i="4"/>
  <c r="H1767" i="4"/>
  <c r="G1767" i="4"/>
  <c r="F1767" i="4"/>
  <c r="E1767" i="4"/>
  <c r="A1767" i="4"/>
  <c r="B1767" i="4"/>
  <c r="C1767" i="4"/>
  <c r="D1766" i="4"/>
  <c r="M1766" i="4"/>
  <c r="L1766" i="4"/>
  <c r="J1766" i="4"/>
  <c r="K1766" i="4"/>
  <c r="I1766" i="4"/>
  <c r="H1766" i="4"/>
  <c r="G1766" i="4"/>
  <c r="F1766" i="4"/>
  <c r="E1766" i="4"/>
  <c r="A1766" i="4"/>
  <c r="B1766" i="4"/>
  <c r="C1766" i="4"/>
  <c r="D1765" i="4"/>
  <c r="M1765" i="4"/>
  <c r="L1765" i="4"/>
  <c r="J1765" i="4"/>
  <c r="K1765" i="4"/>
  <c r="I1765" i="4"/>
  <c r="H1765" i="4"/>
  <c r="G1765" i="4"/>
  <c r="F1765" i="4"/>
  <c r="E1765" i="4"/>
  <c r="A1765" i="4"/>
  <c r="B1765" i="4"/>
  <c r="C1765" i="4"/>
  <c r="D1764" i="4"/>
  <c r="M1764" i="4"/>
  <c r="L1764" i="4"/>
  <c r="J1764" i="4"/>
  <c r="K1764" i="4"/>
  <c r="I1764" i="4"/>
  <c r="H1764" i="4"/>
  <c r="G1764" i="4"/>
  <c r="F1764" i="4"/>
  <c r="E1764" i="4"/>
  <c r="A1764" i="4"/>
  <c r="B1764" i="4"/>
  <c r="C1764" i="4"/>
  <c r="D1763" i="4"/>
  <c r="M1763" i="4"/>
  <c r="L1763" i="4"/>
  <c r="J1763" i="4"/>
  <c r="K1763" i="4"/>
  <c r="I1763" i="4"/>
  <c r="H1763" i="4"/>
  <c r="G1763" i="4"/>
  <c r="F1763" i="4"/>
  <c r="E1763" i="4"/>
  <c r="A1763" i="4"/>
  <c r="B1763" i="4"/>
  <c r="C1763" i="4"/>
  <c r="D1762" i="4"/>
  <c r="M1762" i="4"/>
  <c r="L1762" i="4"/>
  <c r="J1762" i="4"/>
  <c r="K1762" i="4"/>
  <c r="I1762" i="4"/>
  <c r="H1762" i="4"/>
  <c r="G1762" i="4"/>
  <c r="F1762" i="4"/>
  <c r="E1762" i="4"/>
  <c r="A1762" i="4"/>
  <c r="B1762" i="4"/>
  <c r="C1762" i="4"/>
  <c r="D1761" i="4"/>
  <c r="M1761" i="4"/>
  <c r="L1761" i="4"/>
  <c r="J1761" i="4"/>
  <c r="K1761" i="4"/>
  <c r="I1761" i="4"/>
  <c r="H1761" i="4"/>
  <c r="G1761" i="4"/>
  <c r="F1761" i="4"/>
  <c r="E1761" i="4"/>
  <c r="A1761" i="4"/>
  <c r="B1761" i="4"/>
  <c r="C1761" i="4"/>
  <c r="D1760" i="4"/>
  <c r="M1760" i="4"/>
  <c r="L1760" i="4"/>
  <c r="J1760" i="4"/>
  <c r="K1760" i="4"/>
  <c r="I1760" i="4"/>
  <c r="H1760" i="4"/>
  <c r="G1760" i="4"/>
  <c r="F1760" i="4"/>
  <c r="E1760" i="4"/>
  <c r="A1760" i="4"/>
  <c r="B1760" i="4"/>
  <c r="C1760" i="4"/>
  <c r="D1759" i="4"/>
  <c r="M1759" i="4"/>
  <c r="L1759" i="4"/>
  <c r="J1759" i="4"/>
  <c r="K1759" i="4"/>
  <c r="I1759" i="4"/>
  <c r="H1759" i="4"/>
  <c r="G1759" i="4"/>
  <c r="F1759" i="4"/>
  <c r="E1759" i="4"/>
  <c r="A1759" i="4"/>
  <c r="B1759" i="4"/>
  <c r="C1759" i="4"/>
  <c r="D1758" i="4"/>
  <c r="M1758" i="4"/>
  <c r="L1758" i="4"/>
  <c r="J1758" i="4"/>
  <c r="K1758" i="4"/>
  <c r="I1758" i="4"/>
  <c r="H1758" i="4"/>
  <c r="G1758" i="4"/>
  <c r="F1758" i="4"/>
  <c r="E1758" i="4"/>
  <c r="A1758" i="4"/>
  <c r="B1758" i="4"/>
  <c r="C1758" i="4"/>
  <c r="D1757" i="4"/>
  <c r="M1757" i="4"/>
  <c r="L1757" i="4"/>
  <c r="J1757" i="4"/>
  <c r="K1757" i="4"/>
  <c r="I1757" i="4"/>
  <c r="H1757" i="4"/>
  <c r="G1757" i="4"/>
  <c r="F1757" i="4"/>
  <c r="E1757" i="4"/>
  <c r="A1757" i="4"/>
  <c r="B1757" i="4"/>
  <c r="C1757" i="4"/>
  <c r="D1756" i="4"/>
  <c r="M1756" i="4"/>
  <c r="L1756" i="4"/>
  <c r="J1756" i="4"/>
  <c r="K1756" i="4"/>
  <c r="I1756" i="4"/>
  <c r="H1756" i="4"/>
  <c r="G1756" i="4"/>
  <c r="F1756" i="4"/>
  <c r="E1756" i="4"/>
  <c r="A1756" i="4"/>
  <c r="B1756" i="4"/>
  <c r="C1756" i="4"/>
  <c r="D1755" i="4"/>
  <c r="M1755" i="4"/>
  <c r="L1755" i="4"/>
  <c r="J1755" i="4"/>
  <c r="K1755" i="4"/>
  <c r="I1755" i="4"/>
  <c r="H1755" i="4"/>
  <c r="G1755" i="4"/>
  <c r="F1755" i="4"/>
  <c r="E1755" i="4"/>
  <c r="A1755" i="4"/>
  <c r="B1755" i="4"/>
  <c r="C1755" i="4"/>
  <c r="D1754" i="4"/>
  <c r="M1754" i="4"/>
  <c r="L1754" i="4"/>
  <c r="J1754" i="4"/>
  <c r="K1754" i="4"/>
  <c r="I1754" i="4"/>
  <c r="H1754" i="4"/>
  <c r="G1754" i="4"/>
  <c r="F1754" i="4"/>
  <c r="E1754" i="4"/>
  <c r="A1754" i="4"/>
  <c r="B1754" i="4"/>
  <c r="C1754" i="4"/>
  <c r="D1753" i="4"/>
  <c r="M1753" i="4"/>
  <c r="L1753" i="4"/>
  <c r="J1753" i="4"/>
  <c r="K1753" i="4"/>
  <c r="I1753" i="4"/>
  <c r="H1753" i="4"/>
  <c r="G1753" i="4"/>
  <c r="F1753" i="4"/>
  <c r="E1753" i="4"/>
  <c r="A1753" i="4"/>
  <c r="B1753" i="4"/>
  <c r="C1753" i="4"/>
  <c r="D1752" i="4"/>
  <c r="M1752" i="4"/>
  <c r="L1752" i="4"/>
  <c r="J1752" i="4"/>
  <c r="K1752" i="4"/>
  <c r="I1752" i="4"/>
  <c r="H1752" i="4"/>
  <c r="G1752" i="4"/>
  <c r="F1752" i="4"/>
  <c r="E1752" i="4"/>
  <c r="A1752" i="4"/>
  <c r="B1752" i="4"/>
  <c r="C1752" i="4"/>
  <c r="D1751" i="4"/>
  <c r="M1751" i="4"/>
  <c r="L1751" i="4"/>
  <c r="J1751" i="4"/>
  <c r="K1751" i="4"/>
  <c r="I1751" i="4"/>
  <c r="H1751" i="4"/>
  <c r="G1751" i="4"/>
  <c r="F1751" i="4"/>
  <c r="E1751" i="4"/>
  <c r="A1751" i="4"/>
  <c r="B1751" i="4"/>
  <c r="C1751" i="4"/>
  <c r="D1750" i="4"/>
  <c r="M1750" i="4"/>
  <c r="L1750" i="4"/>
  <c r="J1750" i="4"/>
  <c r="K1750" i="4"/>
  <c r="I1750" i="4"/>
  <c r="H1750" i="4"/>
  <c r="G1750" i="4"/>
  <c r="F1750" i="4"/>
  <c r="E1750" i="4"/>
  <c r="A1750" i="4"/>
  <c r="B1750" i="4"/>
  <c r="C1750" i="4"/>
  <c r="D1749" i="4"/>
  <c r="M1749" i="4"/>
  <c r="L1749" i="4"/>
  <c r="J1749" i="4"/>
  <c r="K1749" i="4"/>
  <c r="I1749" i="4"/>
  <c r="H1749" i="4"/>
  <c r="G1749" i="4"/>
  <c r="F1749" i="4"/>
  <c r="E1749" i="4"/>
  <c r="A1749" i="4"/>
  <c r="B1749" i="4"/>
  <c r="C1749" i="4"/>
  <c r="D1748" i="4"/>
  <c r="M1748" i="4"/>
  <c r="L1748" i="4"/>
  <c r="J1748" i="4"/>
  <c r="K1748" i="4"/>
  <c r="I1748" i="4"/>
  <c r="H1748" i="4"/>
  <c r="G1748" i="4"/>
  <c r="F1748" i="4"/>
  <c r="E1748" i="4"/>
  <c r="A1748" i="4"/>
  <c r="B1748" i="4"/>
  <c r="C1748" i="4"/>
  <c r="D1747" i="4"/>
  <c r="M1747" i="4"/>
  <c r="L1747" i="4"/>
  <c r="J1747" i="4"/>
  <c r="K1747" i="4"/>
  <c r="I1747" i="4"/>
  <c r="H1747" i="4"/>
  <c r="G1747" i="4"/>
  <c r="F1747" i="4"/>
  <c r="E1747" i="4"/>
  <c r="A1747" i="4"/>
  <c r="B1747" i="4"/>
  <c r="C1747" i="4"/>
  <c r="D1746" i="4"/>
  <c r="M1746" i="4"/>
  <c r="L1746" i="4"/>
  <c r="J1746" i="4"/>
  <c r="K1746" i="4"/>
  <c r="I1746" i="4"/>
  <c r="H1746" i="4"/>
  <c r="G1746" i="4"/>
  <c r="F1746" i="4"/>
  <c r="E1746" i="4"/>
  <c r="A1746" i="4"/>
  <c r="B1746" i="4"/>
  <c r="C1746" i="4"/>
  <c r="D1745" i="4"/>
  <c r="M1745" i="4"/>
  <c r="L1745" i="4"/>
  <c r="J1745" i="4"/>
  <c r="K1745" i="4"/>
  <c r="I1745" i="4"/>
  <c r="H1745" i="4"/>
  <c r="G1745" i="4"/>
  <c r="F1745" i="4"/>
  <c r="E1745" i="4"/>
  <c r="A1745" i="4"/>
  <c r="B1745" i="4"/>
  <c r="C1745" i="4"/>
  <c r="D1744" i="4"/>
  <c r="M1744" i="4"/>
  <c r="L1744" i="4"/>
  <c r="J1744" i="4"/>
  <c r="K1744" i="4"/>
  <c r="I1744" i="4"/>
  <c r="H1744" i="4"/>
  <c r="G1744" i="4"/>
  <c r="F1744" i="4"/>
  <c r="E1744" i="4"/>
  <c r="A1744" i="4"/>
  <c r="B1744" i="4"/>
  <c r="C1744" i="4"/>
  <c r="D1743" i="4"/>
  <c r="M1743" i="4"/>
  <c r="L1743" i="4"/>
  <c r="J1743" i="4"/>
  <c r="K1743" i="4"/>
  <c r="I1743" i="4"/>
  <c r="H1743" i="4"/>
  <c r="G1743" i="4"/>
  <c r="F1743" i="4"/>
  <c r="E1743" i="4"/>
  <c r="A1743" i="4"/>
  <c r="B1743" i="4"/>
  <c r="C1743" i="4"/>
  <c r="D1742" i="4"/>
  <c r="M1742" i="4"/>
  <c r="L1742" i="4"/>
  <c r="J1742" i="4"/>
  <c r="K1742" i="4"/>
  <c r="I1742" i="4"/>
  <c r="H1742" i="4"/>
  <c r="G1742" i="4"/>
  <c r="F1742" i="4"/>
  <c r="E1742" i="4"/>
  <c r="A1742" i="4"/>
  <c r="B1742" i="4"/>
  <c r="C1742" i="4"/>
  <c r="D1741" i="4"/>
  <c r="M1741" i="4"/>
  <c r="L1741" i="4"/>
  <c r="J1741" i="4"/>
  <c r="K1741" i="4"/>
  <c r="I1741" i="4"/>
  <c r="H1741" i="4"/>
  <c r="G1741" i="4"/>
  <c r="F1741" i="4"/>
  <c r="E1741" i="4"/>
  <c r="A1741" i="4"/>
  <c r="B1741" i="4"/>
  <c r="C1741" i="4"/>
  <c r="D1740" i="4"/>
  <c r="M1740" i="4"/>
  <c r="L1740" i="4"/>
  <c r="J1740" i="4"/>
  <c r="K1740" i="4"/>
  <c r="I1740" i="4"/>
  <c r="H1740" i="4"/>
  <c r="G1740" i="4"/>
  <c r="F1740" i="4"/>
  <c r="E1740" i="4"/>
  <c r="A1740" i="4"/>
  <c r="B1740" i="4"/>
  <c r="C1740" i="4"/>
  <c r="D1739" i="4"/>
  <c r="M1739" i="4"/>
  <c r="L1739" i="4"/>
  <c r="J1739" i="4"/>
  <c r="K1739" i="4"/>
  <c r="I1739" i="4"/>
  <c r="H1739" i="4"/>
  <c r="G1739" i="4"/>
  <c r="F1739" i="4"/>
  <c r="E1739" i="4"/>
  <c r="A1739" i="4"/>
  <c r="B1739" i="4"/>
  <c r="C1739" i="4"/>
  <c r="D1738" i="4"/>
  <c r="M1738" i="4"/>
  <c r="L1738" i="4"/>
  <c r="J1738" i="4"/>
  <c r="K1738" i="4"/>
  <c r="I1738" i="4"/>
  <c r="H1738" i="4"/>
  <c r="G1738" i="4"/>
  <c r="F1738" i="4"/>
  <c r="E1738" i="4"/>
  <c r="A1738" i="4"/>
  <c r="B1738" i="4"/>
  <c r="C1738" i="4"/>
  <c r="D1737" i="4"/>
  <c r="M1737" i="4"/>
  <c r="L1737" i="4"/>
  <c r="J1737" i="4"/>
  <c r="K1737" i="4"/>
  <c r="I1737" i="4"/>
  <c r="H1737" i="4"/>
  <c r="G1737" i="4"/>
  <c r="F1737" i="4"/>
  <c r="E1737" i="4"/>
  <c r="A1737" i="4"/>
  <c r="B1737" i="4"/>
  <c r="C1737" i="4"/>
  <c r="D1736" i="4"/>
  <c r="M1736" i="4"/>
  <c r="L1736" i="4"/>
  <c r="J1736" i="4"/>
  <c r="K1736" i="4"/>
  <c r="I1736" i="4"/>
  <c r="H1736" i="4"/>
  <c r="G1736" i="4"/>
  <c r="F1736" i="4"/>
  <c r="E1736" i="4"/>
  <c r="A1736" i="4"/>
  <c r="B1736" i="4"/>
  <c r="C1736" i="4"/>
  <c r="D1735" i="4"/>
  <c r="M1735" i="4"/>
  <c r="L1735" i="4"/>
  <c r="J1735" i="4"/>
  <c r="K1735" i="4"/>
  <c r="I1735" i="4"/>
  <c r="H1735" i="4"/>
  <c r="G1735" i="4"/>
  <c r="F1735" i="4"/>
  <c r="E1735" i="4"/>
  <c r="A1735" i="4"/>
  <c r="B1735" i="4"/>
  <c r="C1735" i="4"/>
  <c r="D1734" i="4"/>
  <c r="M1734" i="4"/>
  <c r="L1734" i="4"/>
  <c r="J1734" i="4"/>
  <c r="K1734" i="4"/>
  <c r="I1734" i="4"/>
  <c r="H1734" i="4"/>
  <c r="G1734" i="4"/>
  <c r="F1734" i="4"/>
  <c r="E1734" i="4"/>
  <c r="A1734" i="4"/>
  <c r="B1734" i="4"/>
  <c r="C1734" i="4"/>
  <c r="D1733" i="4"/>
  <c r="M1733" i="4"/>
  <c r="L1733" i="4"/>
  <c r="J1733" i="4"/>
  <c r="K1733" i="4"/>
  <c r="I1733" i="4"/>
  <c r="H1733" i="4"/>
  <c r="G1733" i="4"/>
  <c r="F1733" i="4"/>
  <c r="E1733" i="4"/>
  <c r="A1733" i="4"/>
  <c r="B1733" i="4"/>
  <c r="C1733" i="4"/>
  <c r="D1732" i="4"/>
  <c r="M1732" i="4"/>
  <c r="L1732" i="4"/>
  <c r="J1732" i="4"/>
  <c r="K1732" i="4"/>
  <c r="I1732" i="4"/>
  <c r="H1732" i="4"/>
  <c r="G1732" i="4"/>
  <c r="F1732" i="4"/>
  <c r="E1732" i="4"/>
  <c r="A1732" i="4"/>
  <c r="B1732" i="4"/>
  <c r="C1732" i="4"/>
  <c r="D1731" i="4"/>
  <c r="M1731" i="4"/>
  <c r="L1731" i="4"/>
  <c r="J1731" i="4"/>
  <c r="K1731" i="4"/>
  <c r="I1731" i="4"/>
  <c r="H1731" i="4"/>
  <c r="G1731" i="4"/>
  <c r="F1731" i="4"/>
  <c r="E1731" i="4"/>
  <c r="A1731" i="4"/>
  <c r="B1731" i="4"/>
  <c r="C1731" i="4"/>
  <c r="D1730" i="4"/>
  <c r="M1730" i="4"/>
  <c r="L1730" i="4"/>
  <c r="J1730" i="4"/>
  <c r="K1730" i="4"/>
  <c r="I1730" i="4"/>
  <c r="H1730" i="4"/>
  <c r="G1730" i="4"/>
  <c r="F1730" i="4"/>
  <c r="E1730" i="4"/>
  <c r="A1730" i="4"/>
  <c r="B1730" i="4"/>
  <c r="C1730" i="4"/>
  <c r="D1729" i="4"/>
  <c r="M1729" i="4"/>
  <c r="L1729" i="4"/>
  <c r="J1729" i="4"/>
  <c r="K1729" i="4"/>
  <c r="I1729" i="4"/>
  <c r="H1729" i="4"/>
  <c r="G1729" i="4"/>
  <c r="F1729" i="4"/>
  <c r="E1729" i="4"/>
  <c r="A1729" i="4"/>
  <c r="B1729" i="4"/>
  <c r="C1729" i="4"/>
  <c r="D1728" i="4"/>
  <c r="M1728" i="4"/>
  <c r="L1728" i="4"/>
  <c r="J1728" i="4"/>
  <c r="K1728" i="4"/>
  <c r="I1728" i="4"/>
  <c r="H1728" i="4"/>
  <c r="G1728" i="4"/>
  <c r="F1728" i="4"/>
  <c r="E1728" i="4"/>
  <c r="A1728" i="4"/>
  <c r="B1728" i="4"/>
  <c r="C1728" i="4"/>
  <c r="D1727" i="4"/>
  <c r="M1727" i="4"/>
  <c r="L1727" i="4"/>
  <c r="J1727" i="4"/>
  <c r="K1727" i="4"/>
  <c r="I1727" i="4"/>
  <c r="H1727" i="4"/>
  <c r="G1727" i="4"/>
  <c r="F1727" i="4"/>
  <c r="E1727" i="4"/>
  <c r="A1727" i="4"/>
  <c r="B1727" i="4"/>
  <c r="C1727" i="4"/>
  <c r="D1726" i="4"/>
  <c r="M1726" i="4"/>
  <c r="L1726" i="4"/>
  <c r="J1726" i="4"/>
  <c r="K1726" i="4"/>
  <c r="I1726" i="4"/>
  <c r="H1726" i="4"/>
  <c r="G1726" i="4"/>
  <c r="F1726" i="4"/>
  <c r="E1726" i="4"/>
  <c r="A1726" i="4"/>
  <c r="B1726" i="4"/>
  <c r="C1726" i="4"/>
  <c r="D1725" i="4"/>
  <c r="M1725" i="4"/>
  <c r="L1725" i="4"/>
  <c r="J1725" i="4"/>
  <c r="K1725" i="4"/>
  <c r="I1725" i="4"/>
  <c r="H1725" i="4"/>
  <c r="G1725" i="4"/>
  <c r="F1725" i="4"/>
  <c r="E1725" i="4"/>
  <c r="A1725" i="4"/>
  <c r="B1725" i="4"/>
  <c r="C1725" i="4"/>
  <c r="D1724" i="4"/>
  <c r="M1724" i="4"/>
  <c r="L1724" i="4"/>
  <c r="J1724" i="4"/>
  <c r="K1724" i="4"/>
  <c r="I1724" i="4"/>
  <c r="H1724" i="4"/>
  <c r="G1724" i="4"/>
  <c r="F1724" i="4"/>
  <c r="E1724" i="4"/>
  <c r="A1724" i="4"/>
  <c r="B1724" i="4"/>
  <c r="C1724" i="4"/>
  <c r="D1723" i="4"/>
  <c r="M1723" i="4"/>
  <c r="L1723" i="4"/>
  <c r="J1723" i="4"/>
  <c r="K1723" i="4"/>
  <c r="I1723" i="4"/>
  <c r="H1723" i="4"/>
  <c r="G1723" i="4"/>
  <c r="F1723" i="4"/>
  <c r="E1723" i="4"/>
  <c r="A1723" i="4"/>
  <c r="B1723" i="4"/>
  <c r="C1723" i="4"/>
  <c r="D1722" i="4"/>
  <c r="M1722" i="4"/>
  <c r="L1722" i="4"/>
  <c r="J1722" i="4"/>
  <c r="K1722" i="4"/>
  <c r="I1722" i="4"/>
  <c r="H1722" i="4"/>
  <c r="G1722" i="4"/>
  <c r="F1722" i="4"/>
  <c r="E1722" i="4"/>
  <c r="A1722" i="4"/>
  <c r="B1722" i="4"/>
  <c r="C1722" i="4"/>
  <c r="D1721" i="4"/>
  <c r="M1721" i="4"/>
  <c r="L1721" i="4"/>
  <c r="J1721" i="4"/>
  <c r="K1721" i="4"/>
  <c r="I1721" i="4"/>
  <c r="H1721" i="4"/>
  <c r="G1721" i="4"/>
  <c r="F1721" i="4"/>
  <c r="E1721" i="4"/>
  <c r="A1721" i="4"/>
  <c r="B1721" i="4"/>
  <c r="C1721" i="4"/>
  <c r="D1720" i="4"/>
  <c r="M1720" i="4"/>
  <c r="L1720" i="4"/>
  <c r="J1720" i="4"/>
  <c r="K1720" i="4"/>
  <c r="I1720" i="4"/>
  <c r="H1720" i="4"/>
  <c r="G1720" i="4"/>
  <c r="F1720" i="4"/>
  <c r="E1720" i="4"/>
  <c r="A1720" i="4"/>
  <c r="B1720" i="4"/>
  <c r="C1720" i="4"/>
  <c r="D1719" i="4"/>
  <c r="M1719" i="4"/>
  <c r="L1719" i="4"/>
  <c r="J1719" i="4"/>
  <c r="K1719" i="4"/>
  <c r="I1719" i="4"/>
  <c r="H1719" i="4"/>
  <c r="G1719" i="4"/>
  <c r="F1719" i="4"/>
  <c r="E1719" i="4"/>
  <c r="A1719" i="4"/>
  <c r="B1719" i="4"/>
  <c r="C1719" i="4"/>
  <c r="D1718" i="4"/>
  <c r="M1718" i="4"/>
  <c r="L1718" i="4"/>
  <c r="J1718" i="4"/>
  <c r="K1718" i="4"/>
  <c r="I1718" i="4"/>
  <c r="H1718" i="4"/>
  <c r="G1718" i="4"/>
  <c r="F1718" i="4"/>
  <c r="E1718" i="4"/>
  <c r="A1718" i="4"/>
  <c r="B1718" i="4"/>
  <c r="C1718" i="4"/>
  <c r="D1717" i="4"/>
  <c r="M1717" i="4"/>
  <c r="L1717" i="4"/>
  <c r="J1717" i="4"/>
  <c r="K1717" i="4"/>
  <c r="I1717" i="4"/>
  <c r="H1717" i="4"/>
  <c r="G1717" i="4"/>
  <c r="F1717" i="4"/>
  <c r="E1717" i="4"/>
  <c r="A1717" i="4"/>
  <c r="B1717" i="4"/>
  <c r="C1717" i="4"/>
  <c r="D1716" i="4"/>
  <c r="M1716" i="4"/>
  <c r="L1716" i="4"/>
  <c r="J1716" i="4"/>
  <c r="K1716" i="4"/>
  <c r="I1716" i="4"/>
  <c r="H1716" i="4"/>
  <c r="G1716" i="4"/>
  <c r="F1716" i="4"/>
  <c r="E1716" i="4"/>
  <c r="A1716" i="4"/>
  <c r="B1716" i="4"/>
  <c r="C1716" i="4"/>
  <c r="D1715" i="4"/>
  <c r="M1715" i="4"/>
  <c r="L1715" i="4"/>
  <c r="J1715" i="4"/>
  <c r="K1715" i="4"/>
  <c r="I1715" i="4"/>
  <c r="H1715" i="4"/>
  <c r="G1715" i="4"/>
  <c r="F1715" i="4"/>
  <c r="E1715" i="4"/>
  <c r="A1715" i="4"/>
  <c r="B1715" i="4"/>
  <c r="C1715" i="4"/>
  <c r="D1714" i="4"/>
  <c r="M1714" i="4"/>
  <c r="L1714" i="4"/>
  <c r="J1714" i="4"/>
  <c r="K1714" i="4"/>
  <c r="I1714" i="4"/>
  <c r="H1714" i="4"/>
  <c r="G1714" i="4"/>
  <c r="F1714" i="4"/>
  <c r="E1714" i="4"/>
  <c r="A1714" i="4"/>
  <c r="B1714" i="4"/>
  <c r="C1714" i="4"/>
  <c r="D1713" i="4"/>
  <c r="M1713" i="4"/>
  <c r="L1713" i="4"/>
  <c r="J1713" i="4"/>
  <c r="K1713" i="4"/>
  <c r="I1713" i="4"/>
  <c r="H1713" i="4"/>
  <c r="G1713" i="4"/>
  <c r="F1713" i="4"/>
  <c r="E1713" i="4"/>
  <c r="A1713" i="4"/>
  <c r="B1713" i="4"/>
  <c r="C1713" i="4"/>
  <c r="D1712" i="4"/>
  <c r="M1712" i="4"/>
  <c r="L1712" i="4"/>
  <c r="J1712" i="4"/>
  <c r="K1712" i="4"/>
  <c r="I1712" i="4"/>
  <c r="H1712" i="4"/>
  <c r="G1712" i="4"/>
  <c r="F1712" i="4"/>
  <c r="E1712" i="4"/>
  <c r="A1712" i="4"/>
  <c r="B1712" i="4"/>
  <c r="C1712" i="4"/>
  <c r="D1711" i="4"/>
  <c r="M1711" i="4"/>
  <c r="L1711" i="4"/>
  <c r="J1711" i="4"/>
  <c r="K1711" i="4"/>
  <c r="I1711" i="4"/>
  <c r="H1711" i="4"/>
  <c r="G1711" i="4"/>
  <c r="F1711" i="4"/>
  <c r="E1711" i="4"/>
  <c r="A1711" i="4"/>
  <c r="B1711" i="4"/>
  <c r="C1711" i="4"/>
  <c r="D1710" i="4"/>
  <c r="M1710" i="4"/>
  <c r="L1710" i="4"/>
  <c r="J1710" i="4"/>
  <c r="K1710" i="4"/>
  <c r="I1710" i="4"/>
  <c r="H1710" i="4"/>
  <c r="G1710" i="4"/>
  <c r="F1710" i="4"/>
  <c r="E1710" i="4"/>
  <c r="A1710" i="4"/>
  <c r="B1710" i="4"/>
  <c r="C1710" i="4"/>
  <c r="D1709" i="4"/>
  <c r="M1709" i="4"/>
  <c r="L1709" i="4"/>
  <c r="J1709" i="4"/>
  <c r="K1709" i="4"/>
  <c r="I1709" i="4"/>
  <c r="H1709" i="4"/>
  <c r="G1709" i="4"/>
  <c r="F1709" i="4"/>
  <c r="E1709" i="4"/>
  <c r="A1709" i="4"/>
  <c r="B1709" i="4"/>
  <c r="C1709" i="4"/>
  <c r="D1708" i="4"/>
  <c r="M1708" i="4"/>
  <c r="L1708" i="4"/>
  <c r="J1708" i="4"/>
  <c r="K1708" i="4"/>
  <c r="I1708" i="4"/>
  <c r="H1708" i="4"/>
  <c r="G1708" i="4"/>
  <c r="F1708" i="4"/>
  <c r="E1708" i="4"/>
  <c r="A1708" i="4"/>
  <c r="B1708" i="4"/>
  <c r="C1708" i="4"/>
  <c r="D1707" i="4"/>
  <c r="M1707" i="4"/>
  <c r="L1707" i="4"/>
  <c r="J1707" i="4"/>
  <c r="K1707" i="4"/>
  <c r="I1707" i="4"/>
  <c r="H1707" i="4"/>
  <c r="G1707" i="4"/>
  <c r="F1707" i="4"/>
  <c r="E1707" i="4"/>
  <c r="A1707" i="4"/>
  <c r="B1707" i="4"/>
  <c r="C1707" i="4"/>
  <c r="D1706" i="4"/>
  <c r="M1706" i="4"/>
  <c r="L1706" i="4"/>
  <c r="J1706" i="4"/>
  <c r="K1706" i="4"/>
  <c r="I1706" i="4"/>
  <c r="H1706" i="4"/>
  <c r="G1706" i="4"/>
  <c r="F1706" i="4"/>
  <c r="E1706" i="4"/>
  <c r="A1706" i="4"/>
  <c r="B1706" i="4"/>
  <c r="C1706" i="4"/>
  <c r="D1705" i="4"/>
  <c r="M1705" i="4"/>
  <c r="L1705" i="4"/>
  <c r="J1705" i="4"/>
  <c r="K1705" i="4"/>
  <c r="I1705" i="4"/>
  <c r="H1705" i="4"/>
  <c r="G1705" i="4"/>
  <c r="F1705" i="4"/>
  <c r="E1705" i="4"/>
  <c r="A1705" i="4"/>
  <c r="B1705" i="4"/>
  <c r="C1705" i="4"/>
  <c r="D1704" i="4"/>
  <c r="M1704" i="4"/>
  <c r="L1704" i="4"/>
  <c r="J1704" i="4"/>
  <c r="K1704" i="4"/>
  <c r="I1704" i="4"/>
  <c r="H1704" i="4"/>
  <c r="G1704" i="4"/>
  <c r="F1704" i="4"/>
  <c r="E1704" i="4"/>
  <c r="A1704" i="4"/>
  <c r="B1704" i="4"/>
  <c r="C1704" i="4"/>
  <c r="D1703" i="4"/>
  <c r="M1703" i="4"/>
  <c r="L1703" i="4"/>
  <c r="J1703" i="4"/>
  <c r="K1703" i="4"/>
  <c r="I1703" i="4"/>
  <c r="H1703" i="4"/>
  <c r="G1703" i="4"/>
  <c r="F1703" i="4"/>
  <c r="E1703" i="4"/>
  <c r="A1703" i="4"/>
  <c r="B1703" i="4"/>
  <c r="C1703" i="4"/>
  <c r="D1702" i="4"/>
  <c r="M1702" i="4"/>
  <c r="L1702" i="4"/>
  <c r="J1702" i="4"/>
  <c r="K1702" i="4"/>
  <c r="I1702" i="4"/>
  <c r="H1702" i="4"/>
  <c r="G1702" i="4"/>
  <c r="F1702" i="4"/>
  <c r="E1702" i="4"/>
  <c r="A1702" i="4"/>
  <c r="B1702" i="4"/>
  <c r="C1702" i="4"/>
  <c r="D1701" i="4"/>
  <c r="M1701" i="4"/>
  <c r="L1701" i="4"/>
  <c r="J1701" i="4"/>
  <c r="K1701" i="4"/>
  <c r="I1701" i="4"/>
  <c r="H1701" i="4"/>
  <c r="G1701" i="4"/>
  <c r="F1701" i="4"/>
  <c r="E1701" i="4"/>
  <c r="A1701" i="4"/>
  <c r="B1701" i="4"/>
  <c r="C1701" i="4"/>
  <c r="D1700" i="4"/>
  <c r="M1700" i="4"/>
  <c r="L1700" i="4"/>
  <c r="J1700" i="4"/>
  <c r="K1700" i="4"/>
  <c r="I1700" i="4"/>
  <c r="H1700" i="4"/>
  <c r="G1700" i="4"/>
  <c r="F1700" i="4"/>
  <c r="E1700" i="4"/>
  <c r="A1700" i="4"/>
  <c r="B1700" i="4"/>
  <c r="C1700" i="4"/>
  <c r="D1699" i="4"/>
  <c r="M1699" i="4"/>
  <c r="L1699" i="4"/>
  <c r="J1699" i="4"/>
  <c r="K1699" i="4"/>
  <c r="I1699" i="4"/>
  <c r="H1699" i="4"/>
  <c r="G1699" i="4"/>
  <c r="F1699" i="4"/>
  <c r="E1699" i="4"/>
  <c r="A1699" i="4"/>
  <c r="B1699" i="4"/>
  <c r="C1699" i="4"/>
  <c r="D1698" i="4"/>
  <c r="M1698" i="4"/>
  <c r="L1698" i="4"/>
  <c r="J1698" i="4"/>
  <c r="K1698" i="4"/>
  <c r="I1698" i="4"/>
  <c r="H1698" i="4"/>
  <c r="G1698" i="4"/>
  <c r="F1698" i="4"/>
  <c r="E1698" i="4"/>
  <c r="A1698" i="4"/>
  <c r="B1698" i="4"/>
  <c r="C1698" i="4"/>
  <c r="D1697" i="4"/>
  <c r="M1697" i="4"/>
  <c r="L1697" i="4"/>
  <c r="J1697" i="4"/>
  <c r="K1697" i="4"/>
  <c r="I1697" i="4"/>
  <c r="H1697" i="4"/>
  <c r="G1697" i="4"/>
  <c r="F1697" i="4"/>
  <c r="E1697" i="4"/>
  <c r="A1697" i="4"/>
  <c r="B1697" i="4"/>
  <c r="C1697" i="4"/>
  <c r="D1696" i="4"/>
  <c r="M1696" i="4"/>
  <c r="L1696" i="4"/>
  <c r="J1696" i="4"/>
  <c r="K1696" i="4"/>
  <c r="I1696" i="4"/>
  <c r="H1696" i="4"/>
  <c r="G1696" i="4"/>
  <c r="F1696" i="4"/>
  <c r="E1696" i="4"/>
  <c r="A1696" i="4"/>
  <c r="B1696" i="4"/>
  <c r="C1696" i="4"/>
  <c r="D1695" i="4"/>
  <c r="M1695" i="4"/>
  <c r="L1695" i="4"/>
  <c r="J1695" i="4"/>
  <c r="K1695" i="4"/>
  <c r="I1695" i="4"/>
  <c r="H1695" i="4"/>
  <c r="G1695" i="4"/>
  <c r="F1695" i="4"/>
  <c r="E1695" i="4"/>
  <c r="A1695" i="4"/>
  <c r="B1695" i="4"/>
  <c r="C1695" i="4"/>
  <c r="D1694" i="4"/>
  <c r="M1694" i="4"/>
  <c r="L1694" i="4"/>
  <c r="J1694" i="4"/>
  <c r="K1694" i="4"/>
  <c r="I1694" i="4"/>
  <c r="H1694" i="4"/>
  <c r="G1694" i="4"/>
  <c r="F1694" i="4"/>
  <c r="E1694" i="4"/>
  <c r="A1694" i="4"/>
  <c r="B1694" i="4"/>
  <c r="C1694" i="4"/>
  <c r="D1693" i="4"/>
  <c r="M1693" i="4"/>
  <c r="L1693" i="4"/>
  <c r="J1693" i="4"/>
  <c r="K1693" i="4"/>
  <c r="I1693" i="4"/>
  <c r="H1693" i="4"/>
  <c r="G1693" i="4"/>
  <c r="F1693" i="4"/>
  <c r="E1693" i="4"/>
  <c r="A1693" i="4"/>
  <c r="B1693" i="4"/>
  <c r="C1693" i="4"/>
  <c r="D1692" i="4"/>
  <c r="M1692" i="4"/>
  <c r="L1692" i="4"/>
  <c r="J1692" i="4"/>
  <c r="K1692" i="4"/>
  <c r="I1692" i="4"/>
  <c r="H1692" i="4"/>
  <c r="G1692" i="4"/>
  <c r="F1692" i="4"/>
  <c r="E1692" i="4"/>
  <c r="A1692" i="4"/>
  <c r="B1692" i="4"/>
  <c r="C1692" i="4"/>
  <c r="D1691" i="4"/>
  <c r="M1691" i="4"/>
  <c r="L1691" i="4"/>
  <c r="J1691" i="4"/>
  <c r="K1691" i="4"/>
  <c r="I1691" i="4"/>
  <c r="H1691" i="4"/>
  <c r="G1691" i="4"/>
  <c r="F1691" i="4"/>
  <c r="E1691" i="4"/>
  <c r="A1691" i="4"/>
  <c r="B1691" i="4"/>
  <c r="C1691" i="4"/>
  <c r="D1690" i="4"/>
  <c r="M1690" i="4"/>
  <c r="L1690" i="4"/>
  <c r="J1690" i="4"/>
  <c r="K1690" i="4"/>
  <c r="I1690" i="4"/>
  <c r="H1690" i="4"/>
  <c r="G1690" i="4"/>
  <c r="F1690" i="4"/>
  <c r="E1690" i="4"/>
  <c r="A1690" i="4"/>
  <c r="B1690" i="4"/>
  <c r="C1690" i="4"/>
  <c r="D1689" i="4"/>
  <c r="M1689" i="4"/>
  <c r="L1689" i="4"/>
  <c r="J1689" i="4"/>
  <c r="K1689" i="4"/>
  <c r="I1689" i="4"/>
  <c r="H1689" i="4"/>
  <c r="G1689" i="4"/>
  <c r="F1689" i="4"/>
  <c r="E1689" i="4"/>
  <c r="A1689" i="4"/>
  <c r="B1689" i="4"/>
  <c r="C1689" i="4"/>
  <c r="D1688" i="4"/>
  <c r="M1688" i="4"/>
  <c r="L1688" i="4"/>
  <c r="J1688" i="4"/>
  <c r="K1688" i="4"/>
  <c r="I1688" i="4"/>
  <c r="H1688" i="4"/>
  <c r="G1688" i="4"/>
  <c r="F1688" i="4"/>
  <c r="E1688" i="4"/>
  <c r="A1688" i="4"/>
  <c r="B1688" i="4"/>
  <c r="C1688" i="4"/>
  <c r="D1687" i="4"/>
  <c r="M1687" i="4"/>
  <c r="L1687" i="4"/>
  <c r="J1687" i="4"/>
  <c r="K1687" i="4"/>
  <c r="I1687" i="4"/>
  <c r="H1687" i="4"/>
  <c r="G1687" i="4"/>
  <c r="F1687" i="4"/>
  <c r="E1687" i="4"/>
  <c r="A1687" i="4"/>
  <c r="B1687" i="4"/>
  <c r="C1687" i="4"/>
  <c r="D1686" i="4"/>
  <c r="M1686" i="4"/>
  <c r="L1686" i="4"/>
  <c r="J1686" i="4"/>
  <c r="K1686" i="4"/>
  <c r="I1686" i="4"/>
  <c r="H1686" i="4"/>
  <c r="G1686" i="4"/>
  <c r="F1686" i="4"/>
  <c r="E1686" i="4"/>
  <c r="A1686" i="4"/>
  <c r="B1686" i="4"/>
  <c r="C1686" i="4"/>
  <c r="D1685" i="4"/>
  <c r="M1685" i="4"/>
  <c r="L1685" i="4"/>
  <c r="J1685" i="4"/>
  <c r="K1685" i="4"/>
  <c r="I1685" i="4"/>
  <c r="H1685" i="4"/>
  <c r="G1685" i="4"/>
  <c r="F1685" i="4"/>
  <c r="E1685" i="4"/>
  <c r="A1685" i="4"/>
  <c r="B1685" i="4"/>
  <c r="C1685" i="4"/>
  <c r="D1684" i="4"/>
  <c r="M1684" i="4"/>
  <c r="L1684" i="4"/>
  <c r="J1684" i="4"/>
  <c r="K1684" i="4"/>
  <c r="I1684" i="4"/>
  <c r="H1684" i="4"/>
  <c r="G1684" i="4"/>
  <c r="F1684" i="4"/>
  <c r="E1684" i="4"/>
  <c r="A1684" i="4"/>
  <c r="B1684" i="4"/>
  <c r="C1684" i="4"/>
  <c r="D1683" i="4"/>
  <c r="M1683" i="4"/>
  <c r="L1683" i="4"/>
  <c r="J1683" i="4"/>
  <c r="K1683" i="4"/>
  <c r="I1683" i="4"/>
  <c r="H1683" i="4"/>
  <c r="G1683" i="4"/>
  <c r="F1683" i="4"/>
  <c r="E1683" i="4"/>
  <c r="A1683" i="4"/>
  <c r="B1683" i="4"/>
  <c r="C1683" i="4"/>
  <c r="D1682" i="4"/>
  <c r="M1682" i="4"/>
  <c r="L1682" i="4"/>
  <c r="J1682" i="4"/>
  <c r="K1682" i="4"/>
  <c r="I1682" i="4"/>
  <c r="H1682" i="4"/>
  <c r="G1682" i="4"/>
  <c r="F1682" i="4"/>
  <c r="E1682" i="4"/>
  <c r="A1682" i="4"/>
  <c r="B1682" i="4"/>
  <c r="C1682" i="4"/>
  <c r="D1681" i="4"/>
  <c r="M1681" i="4"/>
  <c r="L1681" i="4"/>
  <c r="J1681" i="4"/>
  <c r="K1681" i="4"/>
  <c r="I1681" i="4"/>
  <c r="H1681" i="4"/>
  <c r="G1681" i="4"/>
  <c r="F1681" i="4"/>
  <c r="E1681" i="4"/>
  <c r="A1681" i="4"/>
  <c r="B1681" i="4"/>
  <c r="C1681" i="4"/>
  <c r="D1680" i="4"/>
  <c r="M1680" i="4"/>
  <c r="L1680" i="4"/>
  <c r="J1680" i="4"/>
  <c r="K1680" i="4"/>
  <c r="I1680" i="4"/>
  <c r="H1680" i="4"/>
  <c r="G1680" i="4"/>
  <c r="F1680" i="4"/>
  <c r="E1680" i="4"/>
  <c r="A1680" i="4"/>
  <c r="B1680" i="4"/>
  <c r="C1680" i="4"/>
  <c r="D1679" i="4"/>
  <c r="M1679" i="4"/>
  <c r="L1679" i="4"/>
  <c r="J1679" i="4"/>
  <c r="K1679" i="4"/>
  <c r="I1679" i="4"/>
  <c r="H1679" i="4"/>
  <c r="G1679" i="4"/>
  <c r="F1679" i="4"/>
  <c r="E1679" i="4"/>
  <c r="A1679" i="4"/>
  <c r="B1679" i="4"/>
  <c r="C1679" i="4"/>
  <c r="D1678" i="4"/>
  <c r="M1678" i="4"/>
  <c r="L1678" i="4"/>
  <c r="J1678" i="4"/>
  <c r="K1678" i="4"/>
  <c r="I1678" i="4"/>
  <c r="H1678" i="4"/>
  <c r="G1678" i="4"/>
  <c r="F1678" i="4"/>
  <c r="E1678" i="4"/>
  <c r="A1678" i="4"/>
  <c r="B1678" i="4"/>
  <c r="C1678" i="4"/>
  <c r="D1677" i="4"/>
  <c r="M1677" i="4"/>
  <c r="L1677" i="4"/>
  <c r="J1677" i="4"/>
  <c r="K1677" i="4"/>
  <c r="I1677" i="4"/>
  <c r="H1677" i="4"/>
  <c r="G1677" i="4"/>
  <c r="F1677" i="4"/>
  <c r="E1677" i="4"/>
  <c r="A1677" i="4"/>
  <c r="B1677" i="4"/>
  <c r="C1677" i="4"/>
  <c r="D1676" i="4"/>
  <c r="M1676" i="4"/>
  <c r="L1676" i="4"/>
  <c r="J1676" i="4"/>
  <c r="K1676" i="4"/>
  <c r="I1676" i="4"/>
  <c r="H1676" i="4"/>
  <c r="G1676" i="4"/>
  <c r="F1676" i="4"/>
  <c r="E1676" i="4"/>
  <c r="A1676" i="4"/>
  <c r="B1676" i="4"/>
  <c r="C1676" i="4"/>
  <c r="D1675" i="4"/>
  <c r="M1675" i="4"/>
  <c r="L1675" i="4"/>
  <c r="J1675" i="4"/>
  <c r="K1675" i="4"/>
  <c r="I1675" i="4"/>
  <c r="H1675" i="4"/>
  <c r="G1675" i="4"/>
  <c r="F1675" i="4"/>
  <c r="E1675" i="4"/>
  <c r="A1675" i="4"/>
  <c r="B1675" i="4"/>
  <c r="C1675" i="4"/>
  <c r="D1674" i="4"/>
  <c r="M1674" i="4"/>
  <c r="L1674" i="4"/>
  <c r="J1674" i="4"/>
  <c r="K1674" i="4"/>
  <c r="I1674" i="4"/>
  <c r="H1674" i="4"/>
  <c r="G1674" i="4"/>
  <c r="F1674" i="4"/>
  <c r="E1674" i="4"/>
  <c r="A1674" i="4"/>
  <c r="B1674" i="4"/>
  <c r="C1674" i="4"/>
  <c r="D1673" i="4"/>
  <c r="M1673" i="4"/>
  <c r="L1673" i="4"/>
  <c r="J1673" i="4"/>
  <c r="K1673" i="4"/>
  <c r="I1673" i="4"/>
  <c r="H1673" i="4"/>
  <c r="G1673" i="4"/>
  <c r="F1673" i="4"/>
  <c r="E1673" i="4"/>
  <c r="A1673" i="4"/>
  <c r="B1673" i="4"/>
  <c r="C1673" i="4"/>
  <c r="D1672" i="4"/>
  <c r="M1672" i="4"/>
  <c r="L1672" i="4"/>
  <c r="J1672" i="4"/>
  <c r="K1672" i="4"/>
  <c r="I1672" i="4"/>
  <c r="H1672" i="4"/>
  <c r="G1672" i="4"/>
  <c r="F1672" i="4"/>
  <c r="E1672" i="4"/>
  <c r="A1672" i="4"/>
  <c r="B1672" i="4"/>
  <c r="C1672" i="4"/>
  <c r="D1671" i="4"/>
  <c r="M1671" i="4"/>
  <c r="L1671" i="4"/>
  <c r="J1671" i="4"/>
  <c r="K1671" i="4"/>
  <c r="I1671" i="4"/>
  <c r="H1671" i="4"/>
  <c r="G1671" i="4"/>
  <c r="F1671" i="4"/>
  <c r="E1671" i="4"/>
  <c r="A1671" i="4"/>
  <c r="B1671" i="4"/>
  <c r="C1671" i="4"/>
  <c r="D1670" i="4"/>
  <c r="M1670" i="4"/>
  <c r="L1670" i="4"/>
  <c r="J1670" i="4"/>
  <c r="K1670" i="4"/>
  <c r="I1670" i="4"/>
  <c r="H1670" i="4"/>
  <c r="G1670" i="4"/>
  <c r="F1670" i="4"/>
  <c r="E1670" i="4"/>
  <c r="A1670" i="4"/>
  <c r="B1670" i="4"/>
  <c r="C1670" i="4"/>
  <c r="D1669" i="4"/>
  <c r="M1669" i="4"/>
  <c r="L1669" i="4"/>
  <c r="J1669" i="4"/>
  <c r="K1669" i="4"/>
  <c r="I1669" i="4"/>
  <c r="H1669" i="4"/>
  <c r="G1669" i="4"/>
  <c r="F1669" i="4"/>
  <c r="E1669" i="4"/>
  <c r="A1669" i="4"/>
  <c r="B1669" i="4"/>
  <c r="C1669" i="4"/>
  <c r="D1668" i="4"/>
  <c r="M1668" i="4"/>
  <c r="L1668" i="4"/>
  <c r="J1668" i="4"/>
  <c r="K1668" i="4"/>
  <c r="I1668" i="4"/>
  <c r="H1668" i="4"/>
  <c r="G1668" i="4"/>
  <c r="F1668" i="4"/>
  <c r="E1668" i="4"/>
  <c r="A1668" i="4"/>
  <c r="B1668" i="4"/>
  <c r="C1668" i="4"/>
  <c r="D1667" i="4"/>
  <c r="M1667" i="4"/>
  <c r="L1667" i="4"/>
  <c r="J1667" i="4"/>
  <c r="K1667" i="4"/>
  <c r="I1667" i="4"/>
  <c r="H1667" i="4"/>
  <c r="G1667" i="4"/>
  <c r="F1667" i="4"/>
  <c r="E1667" i="4"/>
  <c r="A1667" i="4"/>
  <c r="B1667" i="4"/>
  <c r="C1667" i="4"/>
  <c r="D1666" i="4"/>
  <c r="M1666" i="4"/>
  <c r="L1666" i="4"/>
  <c r="J1666" i="4"/>
  <c r="K1666" i="4"/>
  <c r="I1666" i="4"/>
  <c r="H1666" i="4"/>
  <c r="G1666" i="4"/>
  <c r="F1666" i="4"/>
  <c r="E1666" i="4"/>
  <c r="A1666" i="4"/>
  <c r="B1666" i="4"/>
  <c r="C1666" i="4"/>
  <c r="D1665" i="4"/>
  <c r="M1665" i="4"/>
  <c r="L1665" i="4"/>
  <c r="J1665" i="4"/>
  <c r="K1665" i="4"/>
  <c r="I1665" i="4"/>
  <c r="H1665" i="4"/>
  <c r="G1665" i="4"/>
  <c r="F1665" i="4"/>
  <c r="E1665" i="4"/>
  <c r="A1665" i="4"/>
  <c r="B1665" i="4"/>
  <c r="C1665" i="4"/>
  <c r="D1664" i="4"/>
  <c r="M1664" i="4"/>
  <c r="L1664" i="4"/>
  <c r="J1664" i="4"/>
  <c r="K1664" i="4"/>
  <c r="I1664" i="4"/>
  <c r="H1664" i="4"/>
  <c r="G1664" i="4"/>
  <c r="F1664" i="4"/>
  <c r="E1664" i="4"/>
  <c r="A1664" i="4"/>
  <c r="B1664" i="4"/>
  <c r="C1664" i="4"/>
  <c r="D1663" i="4"/>
  <c r="M1663" i="4"/>
  <c r="L1663" i="4"/>
  <c r="J1663" i="4"/>
  <c r="K1663" i="4"/>
  <c r="I1663" i="4"/>
  <c r="H1663" i="4"/>
  <c r="G1663" i="4"/>
  <c r="F1663" i="4"/>
  <c r="E1663" i="4"/>
  <c r="A1663" i="4"/>
  <c r="B1663" i="4"/>
  <c r="C1663" i="4"/>
  <c r="D1662" i="4"/>
  <c r="M1662" i="4"/>
  <c r="L1662" i="4"/>
  <c r="J1662" i="4"/>
  <c r="K1662" i="4"/>
  <c r="I1662" i="4"/>
  <c r="H1662" i="4"/>
  <c r="G1662" i="4"/>
  <c r="F1662" i="4"/>
  <c r="E1662" i="4"/>
  <c r="A1662" i="4"/>
  <c r="B1662" i="4"/>
  <c r="C1662" i="4"/>
  <c r="D1661" i="4"/>
  <c r="M1661" i="4"/>
  <c r="L1661" i="4"/>
  <c r="J1661" i="4"/>
  <c r="K1661" i="4"/>
  <c r="I1661" i="4"/>
  <c r="H1661" i="4"/>
  <c r="G1661" i="4"/>
  <c r="F1661" i="4"/>
  <c r="E1661" i="4"/>
  <c r="A1661" i="4"/>
  <c r="B1661" i="4"/>
  <c r="C1661" i="4"/>
  <c r="D1660" i="4"/>
  <c r="M1660" i="4"/>
  <c r="L1660" i="4"/>
  <c r="J1660" i="4"/>
  <c r="K1660" i="4"/>
  <c r="I1660" i="4"/>
  <c r="H1660" i="4"/>
  <c r="G1660" i="4"/>
  <c r="F1660" i="4"/>
  <c r="E1660" i="4"/>
  <c r="A1660" i="4"/>
  <c r="B1660" i="4"/>
  <c r="C1660" i="4"/>
  <c r="D1659" i="4"/>
  <c r="M1659" i="4"/>
  <c r="L1659" i="4"/>
  <c r="J1659" i="4"/>
  <c r="K1659" i="4"/>
  <c r="I1659" i="4"/>
  <c r="H1659" i="4"/>
  <c r="G1659" i="4"/>
  <c r="F1659" i="4"/>
  <c r="E1659" i="4"/>
  <c r="A1659" i="4"/>
  <c r="B1659" i="4"/>
  <c r="C1659" i="4"/>
  <c r="D1658" i="4"/>
  <c r="M1658" i="4"/>
  <c r="L1658" i="4"/>
  <c r="J1658" i="4"/>
  <c r="K1658" i="4"/>
  <c r="I1658" i="4"/>
  <c r="H1658" i="4"/>
  <c r="G1658" i="4"/>
  <c r="F1658" i="4"/>
  <c r="E1658" i="4"/>
  <c r="A1658" i="4"/>
  <c r="B1658" i="4"/>
  <c r="C1658" i="4"/>
  <c r="D1657" i="4"/>
  <c r="M1657" i="4"/>
  <c r="L1657" i="4"/>
  <c r="J1657" i="4"/>
  <c r="K1657" i="4"/>
  <c r="I1657" i="4"/>
  <c r="H1657" i="4"/>
  <c r="G1657" i="4"/>
  <c r="F1657" i="4"/>
  <c r="E1657" i="4"/>
  <c r="A1657" i="4"/>
  <c r="B1657" i="4"/>
  <c r="C1657" i="4"/>
  <c r="D1656" i="4"/>
  <c r="M1656" i="4"/>
  <c r="L1656" i="4"/>
  <c r="J1656" i="4"/>
  <c r="K1656" i="4"/>
  <c r="I1656" i="4"/>
  <c r="H1656" i="4"/>
  <c r="G1656" i="4"/>
  <c r="F1656" i="4"/>
  <c r="E1656" i="4"/>
  <c r="A1656" i="4"/>
  <c r="B1656" i="4"/>
  <c r="C1656" i="4"/>
  <c r="D1655" i="4"/>
  <c r="M1655" i="4"/>
  <c r="L1655" i="4"/>
  <c r="J1655" i="4"/>
  <c r="K1655" i="4"/>
  <c r="I1655" i="4"/>
  <c r="H1655" i="4"/>
  <c r="G1655" i="4"/>
  <c r="F1655" i="4"/>
  <c r="E1655" i="4"/>
  <c r="A1655" i="4"/>
  <c r="B1655" i="4"/>
  <c r="C1655" i="4"/>
  <c r="D1654" i="4"/>
  <c r="M1654" i="4"/>
  <c r="L1654" i="4"/>
  <c r="J1654" i="4"/>
  <c r="K1654" i="4"/>
  <c r="I1654" i="4"/>
  <c r="H1654" i="4"/>
  <c r="G1654" i="4"/>
  <c r="F1654" i="4"/>
  <c r="E1654" i="4"/>
  <c r="A1654" i="4"/>
  <c r="B1654" i="4"/>
  <c r="C1654" i="4"/>
  <c r="D1653" i="4"/>
  <c r="M1653" i="4"/>
  <c r="L1653" i="4"/>
  <c r="J1653" i="4"/>
  <c r="K1653" i="4"/>
  <c r="I1653" i="4"/>
  <c r="H1653" i="4"/>
  <c r="G1653" i="4"/>
  <c r="F1653" i="4"/>
  <c r="E1653" i="4"/>
  <c r="A1653" i="4"/>
  <c r="B1653" i="4"/>
  <c r="C1653" i="4"/>
  <c r="D1652" i="4"/>
  <c r="M1652" i="4"/>
  <c r="L1652" i="4"/>
  <c r="J1652" i="4"/>
  <c r="K1652" i="4"/>
  <c r="I1652" i="4"/>
  <c r="H1652" i="4"/>
  <c r="G1652" i="4"/>
  <c r="F1652" i="4"/>
  <c r="E1652" i="4"/>
  <c r="A1652" i="4"/>
  <c r="B1652" i="4"/>
  <c r="C1652" i="4"/>
  <c r="D1651" i="4"/>
  <c r="M1651" i="4"/>
  <c r="L1651" i="4"/>
  <c r="J1651" i="4"/>
  <c r="K1651" i="4"/>
  <c r="I1651" i="4"/>
  <c r="H1651" i="4"/>
  <c r="G1651" i="4"/>
  <c r="F1651" i="4"/>
  <c r="E1651" i="4"/>
  <c r="A1651" i="4"/>
  <c r="B1651" i="4"/>
  <c r="C1651" i="4"/>
  <c r="D1650" i="4"/>
  <c r="M1650" i="4"/>
  <c r="L1650" i="4"/>
  <c r="J1650" i="4"/>
  <c r="K1650" i="4"/>
  <c r="I1650" i="4"/>
  <c r="H1650" i="4"/>
  <c r="G1650" i="4"/>
  <c r="F1650" i="4"/>
  <c r="E1650" i="4"/>
  <c r="A1650" i="4"/>
  <c r="B1650" i="4"/>
  <c r="C1650" i="4"/>
  <c r="D1649" i="4"/>
  <c r="M1649" i="4"/>
  <c r="L1649" i="4"/>
  <c r="J1649" i="4"/>
  <c r="K1649" i="4"/>
  <c r="I1649" i="4"/>
  <c r="H1649" i="4"/>
  <c r="G1649" i="4"/>
  <c r="F1649" i="4"/>
  <c r="E1649" i="4"/>
  <c r="A1649" i="4"/>
  <c r="B1649" i="4"/>
  <c r="C1649" i="4"/>
  <c r="D1648" i="4"/>
  <c r="M1648" i="4"/>
  <c r="L1648" i="4"/>
  <c r="J1648" i="4"/>
  <c r="K1648" i="4"/>
  <c r="I1648" i="4"/>
  <c r="H1648" i="4"/>
  <c r="G1648" i="4"/>
  <c r="F1648" i="4"/>
  <c r="E1648" i="4"/>
  <c r="A1648" i="4"/>
  <c r="B1648" i="4"/>
  <c r="C1648" i="4"/>
  <c r="D1647" i="4"/>
  <c r="M1647" i="4"/>
  <c r="L1647" i="4"/>
  <c r="J1647" i="4"/>
  <c r="K1647" i="4"/>
  <c r="I1647" i="4"/>
  <c r="H1647" i="4"/>
  <c r="G1647" i="4"/>
  <c r="F1647" i="4"/>
  <c r="E1647" i="4"/>
  <c r="A1647" i="4"/>
  <c r="B1647" i="4"/>
  <c r="C1647" i="4"/>
  <c r="D1646" i="4"/>
  <c r="M1646" i="4"/>
  <c r="L1646" i="4"/>
  <c r="J1646" i="4"/>
  <c r="K1646" i="4"/>
  <c r="I1646" i="4"/>
  <c r="H1646" i="4"/>
  <c r="G1646" i="4"/>
  <c r="F1646" i="4"/>
  <c r="E1646" i="4"/>
  <c r="A1646" i="4"/>
  <c r="B1646" i="4"/>
  <c r="C1646" i="4"/>
  <c r="D1645" i="4"/>
  <c r="M1645" i="4"/>
  <c r="L1645" i="4"/>
  <c r="J1645" i="4"/>
  <c r="K1645" i="4"/>
  <c r="I1645" i="4"/>
  <c r="H1645" i="4"/>
  <c r="G1645" i="4"/>
  <c r="F1645" i="4"/>
  <c r="E1645" i="4"/>
  <c r="A1645" i="4"/>
  <c r="B1645" i="4"/>
  <c r="C1645" i="4"/>
  <c r="D1644" i="4"/>
  <c r="M1644" i="4"/>
  <c r="L1644" i="4"/>
  <c r="J1644" i="4"/>
  <c r="K1644" i="4"/>
  <c r="I1644" i="4"/>
  <c r="H1644" i="4"/>
  <c r="G1644" i="4"/>
  <c r="F1644" i="4"/>
  <c r="E1644" i="4"/>
  <c r="A1644" i="4"/>
  <c r="B1644" i="4"/>
  <c r="C1644" i="4"/>
  <c r="D1643" i="4"/>
  <c r="M1643" i="4"/>
  <c r="L1643" i="4"/>
  <c r="J1643" i="4"/>
  <c r="K1643" i="4"/>
  <c r="I1643" i="4"/>
  <c r="H1643" i="4"/>
  <c r="G1643" i="4"/>
  <c r="F1643" i="4"/>
  <c r="E1643" i="4"/>
  <c r="A1643" i="4"/>
  <c r="B1643" i="4"/>
  <c r="C1643" i="4"/>
  <c r="D1642" i="4"/>
  <c r="M1642" i="4"/>
  <c r="L1642" i="4"/>
  <c r="J1642" i="4"/>
  <c r="K1642" i="4"/>
  <c r="I1642" i="4"/>
  <c r="H1642" i="4"/>
  <c r="G1642" i="4"/>
  <c r="F1642" i="4"/>
  <c r="E1642" i="4"/>
  <c r="A1642" i="4"/>
  <c r="B1642" i="4"/>
  <c r="C1642" i="4"/>
  <c r="D1641" i="4"/>
  <c r="M1641" i="4"/>
  <c r="L1641" i="4"/>
  <c r="J1641" i="4"/>
  <c r="K1641" i="4"/>
  <c r="I1641" i="4"/>
  <c r="H1641" i="4"/>
  <c r="G1641" i="4"/>
  <c r="F1641" i="4"/>
  <c r="E1641" i="4"/>
  <c r="A1641" i="4"/>
  <c r="B1641" i="4"/>
  <c r="C1641" i="4"/>
  <c r="D1640" i="4"/>
  <c r="M1640" i="4"/>
  <c r="L1640" i="4"/>
  <c r="J1640" i="4"/>
  <c r="K1640" i="4"/>
  <c r="I1640" i="4"/>
  <c r="H1640" i="4"/>
  <c r="G1640" i="4"/>
  <c r="F1640" i="4"/>
  <c r="E1640" i="4"/>
  <c r="A1640" i="4"/>
  <c r="B1640" i="4"/>
  <c r="C1640" i="4"/>
  <c r="D1639" i="4"/>
  <c r="M1639" i="4"/>
  <c r="L1639" i="4"/>
  <c r="J1639" i="4"/>
  <c r="K1639" i="4"/>
  <c r="I1639" i="4"/>
  <c r="H1639" i="4"/>
  <c r="G1639" i="4"/>
  <c r="F1639" i="4"/>
  <c r="E1639" i="4"/>
  <c r="A1639" i="4"/>
  <c r="B1639" i="4"/>
  <c r="C1639" i="4"/>
  <c r="D1638" i="4"/>
  <c r="M1638" i="4"/>
  <c r="L1638" i="4"/>
  <c r="J1638" i="4"/>
  <c r="K1638" i="4"/>
  <c r="I1638" i="4"/>
  <c r="H1638" i="4"/>
  <c r="G1638" i="4"/>
  <c r="F1638" i="4"/>
  <c r="E1638" i="4"/>
  <c r="A1638" i="4"/>
  <c r="B1638" i="4"/>
  <c r="C1638" i="4"/>
  <c r="D1637" i="4"/>
  <c r="M1637" i="4"/>
  <c r="L1637" i="4"/>
  <c r="J1637" i="4"/>
  <c r="K1637" i="4"/>
  <c r="I1637" i="4"/>
  <c r="H1637" i="4"/>
  <c r="G1637" i="4"/>
  <c r="F1637" i="4"/>
  <c r="E1637" i="4"/>
  <c r="A1637" i="4"/>
  <c r="B1637" i="4"/>
  <c r="C1637" i="4"/>
  <c r="D1636" i="4"/>
  <c r="M1636" i="4"/>
  <c r="L1636" i="4"/>
  <c r="J1636" i="4"/>
  <c r="K1636" i="4"/>
  <c r="I1636" i="4"/>
  <c r="H1636" i="4"/>
  <c r="G1636" i="4"/>
  <c r="F1636" i="4"/>
  <c r="E1636" i="4"/>
  <c r="A1636" i="4"/>
  <c r="B1636" i="4"/>
  <c r="C1636" i="4"/>
  <c r="D1635" i="4"/>
  <c r="M1635" i="4"/>
  <c r="L1635" i="4"/>
  <c r="J1635" i="4"/>
  <c r="K1635" i="4"/>
  <c r="I1635" i="4"/>
  <c r="H1635" i="4"/>
  <c r="G1635" i="4"/>
  <c r="F1635" i="4"/>
  <c r="E1635" i="4"/>
  <c r="A1635" i="4"/>
  <c r="B1635" i="4"/>
  <c r="C1635" i="4"/>
  <c r="D1634" i="4"/>
  <c r="M1634" i="4"/>
  <c r="L1634" i="4"/>
  <c r="J1634" i="4"/>
  <c r="K1634" i="4"/>
  <c r="I1634" i="4"/>
  <c r="H1634" i="4"/>
  <c r="G1634" i="4"/>
  <c r="F1634" i="4"/>
  <c r="E1634" i="4"/>
  <c r="A1634" i="4"/>
  <c r="B1634" i="4"/>
  <c r="C1634" i="4"/>
  <c r="D1633" i="4"/>
  <c r="M1633" i="4"/>
  <c r="L1633" i="4"/>
  <c r="J1633" i="4"/>
  <c r="K1633" i="4"/>
  <c r="I1633" i="4"/>
  <c r="H1633" i="4"/>
  <c r="G1633" i="4"/>
  <c r="F1633" i="4"/>
  <c r="E1633" i="4"/>
  <c r="A1633" i="4"/>
  <c r="B1633" i="4"/>
  <c r="C1633" i="4"/>
  <c r="D1632" i="4"/>
  <c r="M1632" i="4"/>
  <c r="L1632" i="4"/>
  <c r="J1632" i="4"/>
  <c r="K1632" i="4"/>
  <c r="I1632" i="4"/>
  <c r="H1632" i="4"/>
  <c r="G1632" i="4"/>
  <c r="F1632" i="4"/>
  <c r="E1632" i="4"/>
  <c r="A1632" i="4"/>
  <c r="B1632" i="4"/>
  <c r="C1632" i="4"/>
  <c r="D1631" i="4"/>
  <c r="M1631" i="4"/>
  <c r="L1631" i="4"/>
  <c r="J1631" i="4"/>
  <c r="K1631" i="4"/>
  <c r="I1631" i="4"/>
  <c r="H1631" i="4"/>
  <c r="G1631" i="4"/>
  <c r="F1631" i="4"/>
  <c r="E1631" i="4"/>
  <c r="A1631" i="4"/>
  <c r="B1631" i="4"/>
  <c r="C1631" i="4"/>
  <c r="D1630" i="4"/>
  <c r="M1630" i="4"/>
  <c r="L1630" i="4"/>
  <c r="J1630" i="4"/>
  <c r="K1630" i="4"/>
  <c r="I1630" i="4"/>
  <c r="H1630" i="4"/>
  <c r="G1630" i="4"/>
  <c r="F1630" i="4"/>
  <c r="E1630" i="4"/>
  <c r="A1630" i="4"/>
  <c r="B1630" i="4"/>
  <c r="C1630" i="4"/>
  <c r="D1629" i="4"/>
  <c r="M1629" i="4"/>
  <c r="L1629" i="4"/>
  <c r="J1629" i="4"/>
  <c r="K1629" i="4"/>
  <c r="I1629" i="4"/>
  <c r="H1629" i="4"/>
  <c r="G1629" i="4"/>
  <c r="F1629" i="4"/>
  <c r="E1629" i="4"/>
  <c r="A1629" i="4"/>
  <c r="B1629" i="4"/>
  <c r="C1629" i="4"/>
  <c r="D1628" i="4"/>
  <c r="M1628" i="4"/>
  <c r="L1628" i="4"/>
  <c r="J1628" i="4"/>
  <c r="K1628" i="4"/>
  <c r="I1628" i="4"/>
  <c r="H1628" i="4"/>
  <c r="G1628" i="4"/>
  <c r="F1628" i="4"/>
  <c r="E1628" i="4"/>
  <c r="A1628" i="4"/>
  <c r="B1628" i="4"/>
  <c r="C1628" i="4"/>
  <c r="D1627" i="4"/>
  <c r="M1627" i="4"/>
  <c r="L1627" i="4"/>
  <c r="J1627" i="4"/>
  <c r="K1627" i="4"/>
  <c r="I1627" i="4"/>
  <c r="H1627" i="4"/>
  <c r="G1627" i="4"/>
  <c r="F1627" i="4"/>
  <c r="E1627" i="4"/>
  <c r="A1627" i="4"/>
  <c r="B1627" i="4"/>
  <c r="C1627" i="4"/>
  <c r="D1626" i="4"/>
  <c r="M1626" i="4"/>
  <c r="L1626" i="4"/>
  <c r="J1626" i="4"/>
  <c r="K1626" i="4"/>
  <c r="I1626" i="4"/>
  <c r="H1626" i="4"/>
  <c r="G1626" i="4"/>
  <c r="F1626" i="4"/>
  <c r="E1626" i="4"/>
  <c r="A1626" i="4"/>
  <c r="B1626" i="4"/>
  <c r="C1626" i="4"/>
  <c r="D1625" i="4"/>
  <c r="M1625" i="4"/>
  <c r="L1625" i="4"/>
  <c r="J1625" i="4"/>
  <c r="K1625" i="4"/>
  <c r="I1625" i="4"/>
  <c r="H1625" i="4"/>
  <c r="G1625" i="4"/>
  <c r="F1625" i="4"/>
  <c r="E1625" i="4"/>
  <c r="A1625" i="4"/>
  <c r="B1625" i="4"/>
  <c r="C1625" i="4"/>
  <c r="D1624" i="4"/>
  <c r="M1624" i="4"/>
  <c r="L1624" i="4"/>
  <c r="J1624" i="4"/>
  <c r="K1624" i="4"/>
  <c r="I1624" i="4"/>
  <c r="H1624" i="4"/>
  <c r="G1624" i="4"/>
  <c r="F1624" i="4"/>
  <c r="E1624" i="4"/>
  <c r="A1624" i="4"/>
  <c r="B1624" i="4"/>
  <c r="C1624" i="4"/>
  <c r="D1623" i="4"/>
  <c r="M1623" i="4"/>
  <c r="L1623" i="4"/>
  <c r="J1623" i="4"/>
  <c r="K1623" i="4"/>
  <c r="I1623" i="4"/>
  <c r="H1623" i="4"/>
  <c r="G1623" i="4"/>
  <c r="F1623" i="4"/>
  <c r="E1623" i="4"/>
  <c r="A1623" i="4"/>
  <c r="B1623" i="4"/>
  <c r="C1623" i="4"/>
  <c r="D1622" i="4"/>
  <c r="M1622" i="4"/>
  <c r="L1622" i="4"/>
  <c r="J1622" i="4"/>
  <c r="K1622" i="4"/>
  <c r="I1622" i="4"/>
  <c r="H1622" i="4"/>
  <c r="G1622" i="4"/>
  <c r="F1622" i="4"/>
  <c r="E1622" i="4"/>
  <c r="A1622" i="4"/>
  <c r="B1622" i="4"/>
  <c r="C1622" i="4"/>
  <c r="D1621" i="4"/>
  <c r="M1621" i="4"/>
  <c r="L1621" i="4"/>
  <c r="J1621" i="4"/>
  <c r="K1621" i="4"/>
  <c r="I1621" i="4"/>
  <c r="H1621" i="4"/>
  <c r="G1621" i="4"/>
  <c r="F1621" i="4"/>
  <c r="E1621" i="4"/>
  <c r="A1621" i="4"/>
  <c r="B1621" i="4"/>
  <c r="C1621" i="4"/>
  <c r="D1620" i="4"/>
  <c r="M1620" i="4"/>
  <c r="L1620" i="4"/>
  <c r="J1620" i="4"/>
  <c r="K1620" i="4"/>
  <c r="I1620" i="4"/>
  <c r="H1620" i="4"/>
  <c r="G1620" i="4"/>
  <c r="F1620" i="4"/>
  <c r="E1620" i="4"/>
  <c r="A1620" i="4"/>
  <c r="B1620" i="4"/>
  <c r="C1620" i="4"/>
  <c r="D1619" i="4"/>
  <c r="M1619" i="4"/>
  <c r="L1619" i="4"/>
  <c r="J1619" i="4"/>
  <c r="K1619" i="4"/>
  <c r="I1619" i="4"/>
  <c r="H1619" i="4"/>
  <c r="G1619" i="4"/>
  <c r="F1619" i="4"/>
  <c r="E1619" i="4"/>
  <c r="A1619" i="4"/>
  <c r="B1619" i="4"/>
  <c r="C1619" i="4"/>
  <c r="D1618" i="4"/>
  <c r="M1618" i="4"/>
  <c r="L1618" i="4"/>
  <c r="J1618" i="4"/>
  <c r="K1618" i="4"/>
  <c r="I1618" i="4"/>
  <c r="H1618" i="4"/>
  <c r="G1618" i="4"/>
  <c r="F1618" i="4"/>
  <c r="E1618" i="4"/>
  <c r="A1618" i="4"/>
  <c r="B1618" i="4"/>
  <c r="C1618" i="4"/>
  <c r="D1617" i="4"/>
  <c r="M1617" i="4"/>
  <c r="L1617" i="4"/>
  <c r="J1617" i="4"/>
  <c r="K1617" i="4"/>
  <c r="I1617" i="4"/>
  <c r="H1617" i="4"/>
  <c r="G1617" i="4"/>
  <c r="F1617" i="4"/>
  <c r="E1617" i="4"/>
  <c r="A1617" i="4"/>
  <c r="B1617" i="4"/>
  <c r="C1617" i="4"/>
  <c r="D1616" i="4"/>
  <c r="M1616" i="4"/>
  <c r="L1616" i="4"/>
  <c r="J1616" i="4"/>
  <c r="K1616" i="4"/>
  <c r="I1616" i="4"/>
  <c r="H1616" i="4"/>
  <c r="G1616" i="4"/>
  <c r="F1616" i="4"/>
  <c r="E1616" i="4"/>
  <c r="A1616" i="4"/>
  <c r="B1616" i="4"/>
  <c r="C1616" i="4"/>
  <c r="D1615" i="4"/>
  <c r="M1615" i="4"/>
  <c r="L1615" i="4"/>
  <c r="J1615" i="4"/>
  <c r="K1615" i="4"/>
  <c r="I1615" i="4"/>
  <c r="H1615" i="4"/>
  <c r="G1615" i="4"/>
  <c r="F1615" i="4"/>
  <c r="E1615" i="4"/>
  <c r="A1615" i="4"/>
  <c r="B1615" i="4"/>
  <c r="C1615" i="4"/>
  <c r="D1614" i="4"/>
  <c r="M1614" i="4"/>
  <c r="L1614" i="4"/>
  <c r="J1614" i="4"/>
  <c r="K1614" i="4"/>
  <c r="I1614" i="4"/>
  <c r="H1614" i="4"/>
  <c r="G1614" i="4"/>
  <c r="F1614" i="4"/>
  <c r="E1614" i="4"/>
  <c r="A1614" i="4"/>
  <c r="B1614" i="4"/>
  <c r="C1614" i="4"/>
  <c r="D1613" i="4"/>
  <c r="M1613" i="4"/>
  <c r="L1613" i="4"/>
  <c r="J1613" i="4"/>
  <c r="K1613" i="4"/>
  <c r="I1613" i="4"/>
  <c r="H1613" i="4"/>
  <c r="G1613" i="4"/>
  <c r="F1613" i="4"/>
  <c r="E1613" i="4"/>
  <c r="A1613" i="4"/>
  <c r="B1613" i="4"/>
  <c r="C1613" i="4"/>
  <c r="D1612" i="4"/>
  <c r="M1612" i="4"/>
  <c r="L1612" i="4"/>
  <c r="J1612" i="4"/>
  <c r="K1612" i="4"/>
  <c r="I1612" i="4"/>
  <c r="H1612" i="4"/>
  <c r="G1612" i="4"/>
  <c r="F1612" i="4"/>
  <c r="E1612" i="4"/>
  <c r="A1612" i="4"/>
  <c r="B1612" i="4"/>
  <c r="C1612" i="4"/>
  <c r="D1611" i="4"/>
  <c r="M1611" i="4"/>
  <c r="L1611" i="4"/>
  <c r="J1611" i="4"/>
  <c r="K1611" i="4"/>
  <c r="I1611" i="4"/>
  <c r="H1611" i="4"/>
  <c r="G1611" i="4"/>
  <c r="F1611" i="4"/>
  <c r="E1611" i="4"/>
  <c r="A1611" i="4"/>
  <c r="B1611" i="4"/>
  <c r="C1611" i="4"/>
  <c r="D1610" i="4"/>
  <c r="M1610" i="4"/>
  <c r="L1610" i="4"/>
  <c r="J1610" i="4"/>
  <c r="K1610" i="4"/>
  <c r="I1610" i="4"/>
  <c r="H1610" i="4"/>
  <c r="G1610" i="4"/>
  <c r="F1610" i="4"/>
  <c r="E1610" i="4"/>
  <c r="A1610" i="4"/>
  <c r="B1610" i="4"/>
  <c r="C1610" i="4"/>
  <c r="D1609" i="4"/>
  <c r="M1609" i="4"/>
  <c r="L1609" i="4"/>
  <c r="J1609" i="4"/>
  <c r="K1609" i="4"/>
  <c r="I1609" i="4"/>
  <c r="H1609" i="4"/>
  <c r="G1609" i="4"/>
  <c r="F1609" i="4"/>
  <c r="E1609" i="4"/>
  <c r="A1609" i="4"/>
  <c r="B1609" i="4"/>
  <c r="C1609" i="4"/>
  <c r="D1608" i="4"/>
  <c r="M1608" i="4"/>
  <c r="L1608" i="4"/>
  <c r="J1608" i="4"/>
  <c r="K1608" i="4"/>
  <c r="I1608" i="4"/>
  <c r="H1608" i="4"/>
  <c r="G1608" i="4"/>
  <c r="F1608" i="4"/>
  <c r="E1608" i="4"/>
  <c r="A1608" i="4"/>
  <c r="B1608" i="4"/>
  <c r="C1608" i="4"/>
  <c r="D1607" i="4"/>
  <c r="M1607" i="4"/>
  <c r="L1607" i="4"/>
  <c r="J1607" i="4"/>
  <c r="K1607" i="4"/>
  <c r="I1607" i="4"/>
  <c r="H1607" i="4"/>
  <c r="G1607" i="4"/>
  <c r="F1607" i="4"/>
  <c r="E1607" i="4"/>
  <c r="A1607" i="4"/>
  <c r="B1607" i="4"/>
  <c r="C1607" i="4"/>
  <c r="D1606" i="4"/>
  <c r="M1606" i="4"/>
  <c r="L1606" i="4"/>
  <c r="J1606" i="4"/>
  <c r="K1606" i="4"/>
  <c r="I1606" i="4"/>
  <c r="H1606" i="4"/>
  <c r="G1606" i="4"/>
  <c r="F1606" i="4"/>
  <c r="E1606" i="4"/>
  <c r="A1606" i="4"/>
  <c r="B1606" i="4"/>
  <c r="C1606" i="4"/>
  <c r="D1605" i="4"/>
  <c r="M1605" i="4"/>
  <c r="L1605" i="4"/>
  <c r="J1605" i="4"/>
  <c r="K1605" i="4"/>
  <c r="I1605" i="4"/>
  <c r="H1605" i="4"/>
  <c r="G1605" i="4"/>
  <c r="F1605" i="4"/>
  <c r="E1605" i="4"/>
  <c r="A1605" i="4"/>
  <c r="B1605" i="4"/>
  <c r="C1605" i="4"/>
  <c r="D1604" i="4"/>
  <c r="M1604" i="4"/>
  <c r="L1604" i="4"/>
  <c r="J1604" i="4"/>
  <c r="K1604" i="4"/>
  <c r="I1604" i="4"/>
  <c r="H1604" i="4"/>
  <c r="G1604" i="4"/>
  <c r="F1604" i="4"/>
  <c r="E1604" i="4"/>
  <c r="A1604" i="4"/>
  <c r="B1604" i="4"/>
  <c r="C1604" i="4"/>
  <c r="D1603" i="4"/>
  <c r="M1603" i="4"/>
  <c r="L1603" i="4"/>
  <c r="J1603" i="4"/>
  <c r="K1603" i="4"/>
  <c r="I1603" i="4"/>
  <c r="H1603" i="4"/>
  <c r="G1603" i="4"/>
  <c r="F1603" i="4"/>
  <c r="E1603" i="4"/>
  <c r="A1603" i="4"/>
  <c r="B1603" i="4"/>
  <c r="C1603" i="4"/>
  <c r="D1602" i="4"/>
  <c r="M1602" i="4"/>
  <c r="L1602" i="4"/>
  <c r="J1602" i="4"/>
  <c r="K1602" i="4"/>
  <c r="I1602" i="4"/>
  <c r="H1602" i="4"/>
  <c r="G1602" i="4"/>
  <c r="F1602" i="4"/>
  <c r="E1602" i="4"/>
  <c r="A1602" i="4"/>
  <c r="B1602" i="4"/>
  <c r="C1602" i="4"/>
  <c r="D1601" i="4"/>
  <c r="M1601" i="4"/>
  <c r="L1601" i="4"/>
  <c r="J1601" i="4"/>
  <c r="K1601" i="4"/>
  <c r="I1601" i="4"/>
  <c r="H1601" i="4"/>
  <c r="G1601" i="4"/>
  <c r="F1601" i="4"/>
  <c r="E1601" i="4"/>
  <c r="A1601" i="4"/>
  <c r="B1601" i="4"/>
  <c r="C1601" i="4"/>
  <c r="D1600" i="4"/>
  <c r="M1600" i="4"/>
  <c r="L1600" i="4"/>
  <c r="J1600" i="4"/>
  <c r="K1600" i="4"/>
  <c r="I1600" i="4"/>
  <c r="H1600" i="4"/>
  <c r="G1600" i="4"/>
  <c r="F1600" i="4"/>
  <c r="E1600" i="4"/>
  <c r="A1600" i="4"/>
  <c r="B1600" i="4"/>
  <c r="C1600" i="4"/>
  <c r="D1599" i="4"/>
  <c r="M1599" i="4"/>
  <c r="L1599" i="4"/>
  <c r="J1599" i="4"/>
  <c r="K1599" i="4"/>
  <c r="I1599" i="4"/>
  <c r="H1599" i="4"/>
  <c r="G1599" i="4"/>
  <c r="F1599" i="4"/>
  <c r="E1599" i="4"/>
  <c r="A1599" i="4"/>
  <c r="B1599" i="4"/>
  <c r="C1599" i="4"/>
  <c r="D1598" i="4"/>
  <c r="M1598" i="4"/>
  <c r="J1598" i="4"/>
  <c r="I1598" i="4"/>
  <c r="H1598" i="4"/>
  <c r="F1598" i="4"/>
  <c r="E1598" i="4"/>
  <c r="A1598" i="4"/>
  <c r="L1598" i="4"/>
  <c r="K1598" i="4"/>
  <c r="G1598" i="4"/>
  <c r="B1598" i="4"/>
  <c r="C1598" i="4"/>
  <c r="D1597" i="4"/>
  <c r="M1597" i="4"/>
  <c r="L1597" i="4"/>
  <c r="J1597" i="4"/>
  <c r="K1597" i="4"/>
  <c r="I1597" i="4"/>
  <c r="H1597" i="4"/>
  <c r="G1597" i="4"/>
  <c r="F1597" i="4"/>
  <c r="E1597" i="4"/>
  <c r="A1597" i="4"/>
  <c r="B1597" i="4"/>
  <c r="C1597" i="4"/>
  <c r="D1596" i="4"/>
  <c r="M1596" i="4"/>
  <c r="L1596" i="4"/>
  <c r="J1596" i="4"/>
  <c r="K1596" i="4"/>
  <c r="I1596" i="4"/>
  <c r="H1596" i="4"/>
  <c r="G1596" i="4"/>
  <c r="F1596" i="4"/>
  <c r="E1596" i="4"/>
  <c r="A1596" i="4"/>
  <c r="B1596" i="4"/>
  <c r="C1596" i="4"/>
  <c r="D1595" i="4"/>
  <c r="M1595" i="4"/>
  <c r="L1595" i="4"/>
  <c r="J1595" i="4"/>
  <c r="K1595" i="4"/>
  <c r="I1595" i="4"/>
  <c r="H1595" i="4"/>
  <c r="G1595" i="4"/>
  <c r="F1595" i="4"/>
  <c r="E1595" i="4"/>
  <c r="A1595" i="4"/>
  <c r="B1595" i="4"/>
  <c r="C1595" i="4"/>
  <c r="D1594" i="4"/>
  <c r="M1594" i="4"/>
  <c r="L1594" i="4"/>
  <c r="J1594" i="4"/>
  <c r="K1594" i="4"/>
  <c r="I1594" i="4"/>
  <c r="H1594" i="4"/>
  <c r="G1594" i="4"/>
  <c r="F1594" i="4"/>
  <c r="E1594" i="4"/>
  <c r="A1594" i="4"/>
  <c r="B1594" i="4"/>
  <c r="C1594" i="4"/>
  <c r="D1593" i="4"/>
  <c r="M1593" i="4"/>
  <c r="L1593" i="4"/>
  <c r="J1593" i="4"/>
  <c r="K1593" i="4"/>
  <c r="I1593" i="4"/>
  <c r="H1593" i="4"/>
  <c r="G1593" i="4"/>
  <c r="F1593" i="4"/>
  <c r="E1593" i="4"/>
  <c r="A1593" i="4"/>
  <c r="B1593" i="4"/>
  <c r="C1593" i="4"/>
  <c r="D1592" i="4"/>
  <c r="M1592" i="4"/>
  <c r="L1592" i="4"/>
  <c r="J1592" i="4"/>
  <c r="K1592" i="4"/>
  <c r="I1592" i="4"/>
  <c r="H1592" i="4"/>
  <c r="G1592" i="4"/>
  <c r="F1592" i="4"/>
  <c r="E1592" i="4"/>
  <c r="A1592" i="4"/>
  <c r="B1592" i="4"/>
  <c r="C1592" i="4"/>
  <c r="D1591" i="4"/>
  <c r="M1591" i="4"/>
  <c r="L1591" i="4"/>
  <c r="J1591" i="4"/>
  <c r="K1591" i="4"/>
  <c r="I1591" i="4"/>
  <c r="H1591" i="4"/>
  <c r="G1591" i="4"/>
  <c r="F1591" i="4"/>
  <c r="E1591" i="4"/>
  <c r="A1591" i="4"/>
  <c r="B1591" i="4"/>
  <c r="C1591" i="4"/>
  <c r="D1590" i="4"/>
  <c r="M1590" i="4"/>
  <c r="L1590" i="4"/>
  <c r="J1590" i="4"/>
  <c r="K1590" i="4"/>
  <c r="I1590" i="4"/>
  <c r="H1590" i="4"/>
  <c r="G1590" i="4"/>
  <c r="F1590" i="4"/>
  <c r="E1590" i="4"/>
  <c r="A1590" i="4"/>
  <c r="B1590" i="4"/>
  <c r="C1590" i="4"/>
  <c r="D1589" i="4"/>
  <c r="M1589" i="4"/>
  <c r="L1589" i="4"/>
  <c r="J1589" i="4"/>
  <c r="K1589" i="4"/>
  <c r="I1589" i="4"/>
  <c r="H1589" i="4"/>
  <c r="G1589" i="4"/>
  <c r="F1589" i="4"/>
  <c r="E1589" i="4"/>
  <c r="A1589" i="4"/>
  <c r="B1589" i="4"/>
  <c r="C1589" i="4"/>
  <c r="D1588" i="4"/>
  <c r="M1588" i="4"/>
  <c r="L1588" i="4"/>
  <c r="J1588" i="4"/>
  <c r="K1588" i="4"/>
  <c r="I1588" i="4"/>
  <c r="H1588" i="4"/>
  <c r="G1588" i="4"/>
  <c r="F1588" i="4"/>
  <c r="E1588" i="4"/>
  <c r="A1588" i="4"/>
  <c r="B1588" i="4"/>
  <c r="C1588" i="4"/>
  <c r="D1587" i="4"/>
  <c r="M1587" i="4"/>
  <c r="L1587" i="4"/>
  <c r="J1587" i="4"/>
  <c r="K1587" i="4"/>
  <c r="I1587" i="4"/>
  <c r="H1587" i="4"/>
  <c r="G1587" i="4"/>
  <c r="F1587" i="4"/>
  <c r="E1587" i="4"/>
  <c r="A1587" i="4"/>
  <c r="B1587" i="4"/>
  <c r="C1587" i="4"/>
  <c r="D1586" i="4"/>
  <c r="M1586" i="4"/>
  <c r="L1586" i="4"/>
  <c r="J1586" i="4"/>
  <c r="K1586" i="4"/>
  <c r="I1586" i="4"/>
  <c r="H1586" i="4"/>
  <c r="G1586" i="4"/>
  <c r="F1586" i="4"/>
  <c r="E1586" i="4"/>
  <c r="A1586" i="4"/>
  <c r="B1586" i="4"/>
  <c r="C1586" i="4"/>
  <c r="D1585" i="4"/>
  <c r="M1585" i="4"/>
  <c r="L1585" i="4"/>
  <c r="J1585" i="4"/>
  <c r="K1585" i="4"/>
  <c r="I1585" i="4"/>
  <c r="H1585" i="4"/>
  <c r="G1585" i="4"/>
  <c r="F1585" i="4"/>
  <c r="E1585" i="4"/>
  <c r="A1585" i="4"/>
  <c r="B1585" i="4"/>
  <c r="C1585" i="4"/>
  <c r="D1584" i="4"/>
  <c r="M1584" i="4"/>
  <c r="L1584" i="4"/>
  <c r="J1584" i="4"/>
  <c r="K1584" i="4"/>
  <c r="I1584" i="4"/>
  <c r="H1584" i="4"/>
  <c r="G1584" i="4"/>
  <c r="F1584" i="4"/>
  <c r="E1584" i="4"/>
  <c r="A1584" i="4"/>
  <c r="B1584" i="4"/>
  <c r="C1584" i="4"/>
  <c r="D1583" i="4"/>
  <c r="M1583" i="4"/>
  <c r="L1583" i="4"/>
  <c r="J1583" i="4"/>
  <c r="K1583" i="4"/>
  <c r="I1583" i="4"/>
  <c r="H1583" i="4"/>
  <c r="G1583" i="4"/>
  <c r="F1583" i="4"/>
  <c r="E1583" i="4"/>
  <c r="A1583" i="4"/>
  <c r="B1583" i="4"/>
  <c r="C1583" i="4"/>
  <c r="D1582" i="4"/>
  <c r="M1582" i="4"/>
  <c r="L1582" i="4"/>
  <c r="J1582" i="4"/>
  <c r="K1582" i="4"/>
  <c r="I1582" i="4"/>
  <c r="H1582" i="4"/>
  <c r="G1582" i="4"/>
  <c r="F1582" i="4"/>
  <c r="E1582" i="4"/>
  <c r="A1582" i="4"/>
  <c r="B1582" i="4"/>
  <c r="C1582" i="4"/>
  <c r="D1581" i="4"/>
  <c r="M1581" i="4"/>
  <c r="L1581" i="4"/>
  <c r="J1581" i="4"/>
  <c r="K1581" i="4"/>
  <c r="I1581" i="4"/>
  <c r="H1581" i="4"/>
  <c r="G1581" i="4"/>
  <c r="F1581" i="4"/>
  <c r="E1581" i="4"/>
  <c r="A1581" i="4"/>
  <c r="B1581" i="4"/>
  <c r="C1581" i="4"/>
  <c r="D1580" i="4"/>
  <c r="M1580" i="4"/>
  <c r="L1580" i="4"/>
  <c r="J1580" i="4"/>
  <c r="K1580" i="4"/>
  <c r="I1580" i="4"/>
  <c r="H1580" i="4"/>
  <c r="G1580" i="4"/>
  <c r="F1580" i="4"/>
  <c r="E1580" i="4"/>
  <c r="A1580" i="4"/>
  <c r="B1580" i="4"/>
  <c r="C1580" i="4"/>
  <c r="D1579" i="4"/>
  <c r="M1579" i="4"/>
  <c r="L1579" i="4"/>
  <c r="J1579" i="4"/>
  <c r="K1579" i="4"/>
  <c r="I1579" i="4"/>
  <c r="H1579" i="4"/>
  <c r="G1579" i="4"/>
  <c r="F1579" i="4"/>
  <c r="E1579" i="4"/>
  <c r="A1579" i="4"/>
  <c r="B1579" i="4"/>
  <c r="C1579" i="4"/>
  <c r="D1578" i="4"/>
  <c r="M1578" i="4"/>
  <c r="L1578" i="4"/>
  <c r="J1578" i="4"/>
  <c r="K1578" i="4"/>
  <c r="I1578" i="4"/>
  <c r="H1578" i="4"/>
  <c r="G1578" i="4"/>
  <c r="F1578" i="4"/>
  <c r="E1578" i="4"/>
  <c r="A1578" i="4"/>
  <c r="B1578" i="4"/>
  <c r="C1578" i="4"/>
  <c r="D1577" i="4"/>
  <c r="M1577" i="4"/>
  <c r="L1577" i="4"/>
  <c r="J1577" i="4"/>
  <c r="K1577" i="4"/>
  <c r="I1577" i="4"/>
  <c r="H1577" i="4"/>
  <c r="G1577" i="4"/>
  <c r="F1577" i="4"/>
  <c r="E1577" i="4"/>
  <c r="A1577" i="4"/>
  <c r="B1577" i="4"/>
  <c r="C1577" i="4"/>
  <c r="D1576" i="4"/>
  <c r="M1576" i="4"/>
  <c r="L1576" i="4"/>
  <c r="J1576" i="4"/>
  <c r="K1576" i="4"/>
  <c r="I1576" i="4"/>
  <c r="H1576" i="4"/>
  <c r="G1576" i="4"/>
  <c r="F1576" i="4"/>
  <c r="E1576" i="4"/>
  <c r="A1576" i="4"/>
  <c r="B1576" i="4"/>
  <c r="C1576" i="4"/>
  <c r="D1575" i="4"/>
  <c r="M1575" i="4"/>
  <c r="L1575" i="4"/>
  <c r="J1575" i="4"/>
  <c r="K1575" i="4"/>
  <c r="I1575" i="4"/>
  <c r="H1575" i="4"/>
  <c r="G1575" i="4"/>
  <c r="F1575" i="4"/>
  <c r="E1575" i="4"/>
  <c r="A1575" i="4"/>
  <c r="B1575" i="4"/>
  <c r="C1575" i="4"/>
  <c r="D1574" i="4"/>
  <c r="M1574" i="4"/>
  <c r="L1574" i="4"/>
  <c r="J1574" i="4"/>
  <c r="K1574" i="4"/>
  <c r="I1574" i="4"/>
  <c r="H1574" i="4"/>
  <c r="G1574" i="4"/>
  <c r="F1574" i="4"/>
  <c r="E1574" i="4"/>
  <c r="A1574" i="4"/>
  <c r="B1574" i="4"/>
  <c r="C1574" i="4"/>
  <c r="D1573" i="4"/>
  <c r="M1573" i="4"/>
  <c r="L1573" i="4"/>
  <c r="J1573" i="4"/>
  <c r="K1573" i="4"/>
  <c r="I1573" i="4"/>
  <c r="H1573" i="4"/>
  <c r="G1573" i="4"/>
  <c r="F1573" i="4"/>
  <c r="E1573" i="4"/>
  <c r="A1573" i="4"/>
  <c r="B1573" i="4"/>
  <c r="C1573" i="4"/>
  <c r="D1572" i="4"/>
  <c r="M1572" i="4"/>
  <c r="L1572" i="4"/>
  <c r="J1572" i="4"/>
  <c r="K1572" i="4"/>
  <c r="I1572" i="4"/>
  <c r="H1572" i="4"/>
  <c r="G1572" i="4"/>
  <c r="F1572" i="4"/>
  <c r="E1572" i="4"/>
  <c r="A1572" i="4"/>
  <c r="B1572" i="4"/>
  <c r="C1572" i="4"/>
  <c r="D1571" i="4"/>
  <c r="M1571" i="4"/>
  <c r="L1571" i="4"/>
  <c r="J1571" i="4"/>
  <c r="K1571" i="4"/>
  <c r="I1571" i="4"/>
  <c r="H1571" i="4"/>
  <c r="G1571" i="4"/>
  <c r="F1571" i="4"/>
  <c r="E1571" i="4"/>
  <c r="A1571" i="4"/>
  <c r="B1571" i="4"/>
  <c r="C1571" i="4"/>
  <c r="D1570" i="4"/>
  <c r="M1570" i="4"/>
  <c r="L1570" i="4"/>
  <c r="J1570" i="4"/>
  <c r="K1570" i="4"/>
  <c r="I1570" i="4"/>
  <c r="H1570" i="4"/>
  <c r="G1570" i="4"/>
  <c r="F1570" i="4"/>
  <c r="E1570" i="4"/>
  <c r="A1570" i="4"/>
  <c r="B1570" i="4"/>
  <c r="C1570" i="4"/>
  <c r="D1569" i="4"/>
  <c r="M1569" i="4"/>
  <c r="L1569" i="4"/>
  <c r="J1569" i="4"/>
  <c r="K1569" i="4"/>
  <c r="I1569" i="4"/>
  <c r="H1569" i="4"/>
  <c r="G1569" i="4"/>
  <c r="F1569" i="4"/>
  <c r="E1569" i="4"/>
  <c r="A1569" i="4"/>
  <c r="B1569" i="4"/>
  <c r="C1569" i="4"/>
  <c r="D1568" i="4"/>
  <c r="M1568" i="4"/>
  <c r="L1568" i="4"/>
  <c r="J1568" i="4"/>
  <c r="K1568" i="4"/>
  <c r="I1568" i="4"/>
  <c r="H1568" i="4"/>
  <c r="G1568" i="4"/>
  <c r="F1568" i="4"/>
  <c r="E1568" i="4"/>
  <c r="A1568" i="4"/>
  <c r="B1568" i="4"/>
  <c r="C1568" i="4"/>
  <c r="D1567" i="4"/>
  <c r="M1567" i="4"/>
  <c r="L1567" i="4"/>
  <c r="J1567" i="4"/>
  <c r="K1567" i="4"/>
  <c r="I1567" i="4"/>
  <c r="H1567" i="4"/>
  <c r="G1567" i="4"/>
  <c r="F1567" i="4"/>
  <c r="E1567" i="4"/>
  <c r="A1567" i="4"/>
  <c r="B1567" i="4"/>
  <c r="C1567" i="4"/>
  <c r="D1566" i="4"/>
  <c r="M1566" i="4"/>
  <c r="L1566" i="4"/>
  <c r="J1566" i="4"/>
  <c r="K1566" i="4"/>
  <c r="I1566" i="4"/>
  <c r="H1566" i="4"/>
  <c r="G1566" i="4"/>
  <c r="F1566" i="4"/>
  <c r="E1566" i="4"/>
  <c r="A1566" i="4"/>
  <c r="B1566" i="4"/>
  <c r="C1566" i="4"/>
  <c r="D1565" i="4"/>
  <c r="M1565" i="4"/>
  <c r="L1565" i="4"/>
  <c r="J1565" i="4"/>
  <c r="K1565" i="4"/>
  <c r="I1565" i="4"/>
  <c r="H1565" i="4"/>
  <c r="G1565" i="4"/>
  <c r="F1565" i="4"/>
  <c r="E1565" i="4"/>
  <c r="A1565" i="4"/>
  <c r="B1565" i="4"/>
  <c r="C1565" i="4"/>
  <c r="D1564" i="4"/>
  <c r="M1564" i="4"/>
  <c r="L1564" i="4"/>
  <c r="J1564" i="4"/>
  <c r="K1564" i="4"/>
  <c r="I1564" i="4"/>
  <c r="H1564" i="4"/>
  <c r="G1564" i="4"/>
  <c r="F1564" i="4"/>
  <c r="E1564" i="4"/>
  <c r="A1564" i="4"/>
  <c r="B1564" i="4"/>
  <c r="C1564" i="4"/>
  <c r="D1563" i="4"/>
  <c r="M1563" i="4"/>
  <c r="L1563" i="4"/>
  <c r="J1563" i="4"/>
  <c r="K1563" i="4"/>
  <c r="I1563" i="4"/>
  <c r="H1563" i="4"/>
  <c r="G1563" i="4"/>
  <c r="F1563" i="4"/>
  <c r="E1563" i="4"/>
  <c r="A1563" i="4"/>
  <c r="B1563" i="4"/>
  <c r="C1563" i="4"/>
  <c r="D1562" i="4"/>
  <c r="M1562" i="4"/>
  <c r="L1562" i="4"/>
  <c r="J1562" i="4"/>
  <c r="K1562" i="4"/>
  <c r="I1562" i="4"/>
  <c r="H1562" i="4"/>
  <c r="G1562" i="4"/>
  <c r="F1562" i="4"/>
  <c r="E1562" i="4"/>
  <c r="A1562" i="4"/>
  <c r="B1562" i="4"/>
  <c r="C1562" i="4"/>
  <c r="D1561" i="4"/>
  <c r="M1561" i="4"/>
  <c r="L1561" i="4"/>
  <c r="J1561" i="4"/>
  <c r="K1561" i="4"/>
  <c r="I1561" i="4"/>
  <c r="H1561" i="4"/>
  <c r="G1561" i="4"/>
  <c r="F1561" i="4"/>
  <c r="E1561" i="4"/>
  <c r="A1561" i="4"/>
  <c r="B1561" i="4"/>
  <c r="C1561" i="4"/>
  <c r="D1560" i="4"/>
  <c r="M1560" i="4"/>
  <c r="L1560" i="4"/>
  <c r="J1560" i="4"/>
  <c r="K1560" i="4"/>
  <c r="I1560" i="4"/>
  <c r="H1560" i="4"/>
  <c r="G1560" i="4"/>
  <c r="F1560" i="4"/>
  <c r="E1560" i="4"/>
  <c r="A1560" i="4"/>
  <c r="B1560" i="4"/>
  <c r="C1560" i="4"/>
  <c r="D1559" i="4"/>
  <c r="M1559" i="4"/>
  <c r="L1559" i="4"/>
  <c r="J1559" i="4"/>
  <c r="K1559" i="4"/>
  <c r="I1559" i="4"/>
  <c r="H1559" i="4"/>
  <c r="G1559" i="4"/>
  <c r="F1559" i="4"/>
  <c r="E1559" i="4"/>
  <c r="A1559" i="4"/>
  <c r="B1559" i="4"/>
  <c r="C1559" i="4"/>
  <c r="D1558" i="4"/>
  <c r="M1558" i="4"/>
  <c r="L1558" i="4"/>
  <c r="J1558" i="4"/>
  <c r="K1558" i="4"/>
  <c r="I1558" i="4"/>
  <c r="H1558" i="4"/>
  <c r="G1558" i="4"/>
  <c r="F1558" i="4"/>
  <c r="E1558" i="4"/>
  <c r="A1558" i="4"/>
  <c r="B1558" i="4"/>
  <c r="C1558" i="4"/>
  <c r="D1557" i="4"/>
  <c r="M1557" i="4"/>
  <c r="L1557" i="4"/>
  <c r="J1557" i="4"/>
  <c r="K1557" i="4"/>
  <c r="I1557" i="4"/>
  <c r="H1557" i="4"/>
  <c r="G1557" i="4"/>
  <c r="F1557" i="4"/>
  <c r="E1557" i="4"/>
  <c r="A1557" i="4"/>
  <c r="B1557" i="4"/>
  <c r="C1557" i="4"/>
  <c r="D1556" i="4"/>
  <c r="M1556" i="4"/>
  <c r="L1556" i="4"/>
  <c r="J1556" i="4"/>
  <c r="K1556" i="4"/>
  <c r="I1556" i="4"/>
  <c r="H1556" i="4"/>
  <c r="G1556" i="4"/>
  <c r="F1556" i="4"/>
  <c r="E1556" i="4"/>
  <c r="A1556" i="4"/>
  <c r="B1556" i="4"/>
  <c r="C1556" i="4"/>
  <c r="D1555" i="4"/>
  <c r="M1555" i="4"/>
  <c r="L1555" i="4"/>
  <c r="J1555" i="4"/>
  <c r="K1555" i="4"/>
  <c r="I1555" i="4"/>
  <c r="H1555" i="4"/>
  <c r="G1555" i="4"/>
  <c r="F1555" i="4"/>
  <c r="E1555" i="4"/>
  <c r="A1555" i="4"/>
  <c r="B1555" i="4"/>
  <c r="C1555" i="4"/>
  <c r="D1554" i="4"/>
  <c r="M1554" i="4"/>
  <c r="L1554" i="4"/>
  <c r="J1554" i="4"/>
  <c r="K1554" i="4"/>
  <c r="I1554" i="4"/>
  <c r="H1554" i="4"/>
  <c r="G1554" i="4"/>
  <c r="F1554" i="4"/>
  <c r="E1554" i="4"/>
  <c r="A1554" i="4"/>
  <c r="B1554" i="4"/>
  <c r="C1554" i="4"/>
  <c r="D1553" i="4"/>
  <c r="M1553" i="4"/>
  <c r="L1553" i="4"/>
  <c r="J1553" i="4"/>
  <c r="K1553" i="4"/>
  <c r="I1553" i="4"/>
  <c r="H1553" i="4"/>
  <c r="G1553" i="4"/>
  <c r="F1553" i="4"/>
  <c r="E1553" i="4"/>
  <c r="A1553" i="4"/>
  <c r="B1553" i="4"/>
  <c r="C1553" i="4"/>
  <c r="D1552" i="4"/>
  <c r="M1552" i="4"/>
  <c r="L1552" i="4"/>
  <c r="J1552" i="4"/>
  <c r="K1552" i="4"/>
  <c r="I1552" i="4"/>
  <c r="H1552" i="4"/>
  <c r="G1552" i="4"/>
  <c r="F1552" i="4"/>
  <c r="E1552" i="4"/>
  <c r="A1552" i="4"/>
  <c r="B1552" i="4"/>
  <c r="C1552" i="4"/>
  <c r="D1551" i="4"/>
  <c r="M1551" i="4"/>
  <c r="L1551" i="4"/>
  <c r="J1551" i="4"/>
  <c r="K1551" i="4"/>
  <c r="I1551" i="4"/>
  <c r="H1551" i="4"/>
  <c r="G1551" i="4"/>
  <c r="F1551" i="4"/>
  <c r="E1551" i="4"/>
  <c r="A1551" i="4"/>
  <c r="B1551" i="4"/>
  <c r="C1551" i="4"/>
  <c r="D1550" i="4"/>
  <c r="M1550" i="4"/>
  <c r="L1550" i="4"/>
  <c r="J1550" i="4"/>
  <c r="K1550" i="4"/>
  <c r="I1550" i="4"/>
  <c r="H1550" i="4"/>
  <c r="G1550" i="4"/>
  <c r="F1550" i="4"/>
  <c r="E1550" i="4"/>
  <c r="A1550" i="4"/>
  <c r="B1550" i="4"/>
  <c r="C1550" i="4"/>
  <c r="D1549" i="4"/>
  <c r="M1549" i="4"/>
  <c r="L1549" i="4"/>
  <c r="J1549" i="4"/>
  <c r="K1549" i="4"/>
  <c r="I1549" i="4"/>
  <c r="H1549" i="4"/>
  <c r="G1549" i="4"/>
  <c r="F1549" i="4"/>
  <c r="E1549" i="4"/>
  <c r="A1549" i="4"/>
  <c r="B1549" i="4"/>
  <c r="C1549" i="4"/>
  <c r="D1548" i="4"/>
  <c r="M1548" i="4"/>
  <c r="L1548" i="4"/>
  <c r="J1548" i="4"/>
  <c r="K1548" i="4"/>
  <c r="I1548" i="4"/>
  <c r="H1548" i="4"/>
  <c r="G1548" i="4"/>
  <c r="F1548" i="4"/>
  <c r="E1548" i="4"/>
  <c r="A1548" i="4"/>
  <c r="B1548" i="4"/>
  <c r="C1548" i="4"/>
  <c r="D1547" i="4"/>
  <c r="M1547" i="4"/>
  <c r="L1547" i="4"/>
  <c r="J1547" i="4"/>
  <c r="K1547" i="4"/>
  <c r="I1547" i="4"/>
  <c r="H1547" i="4"/>
  <c r="G1547" i="4"/>
  <c r="F1547" i="4"/>
  <c r="E1547" i="4"/>
  <c r="A1547" i="4"/>
  <c r="B1547" i="4"/>
  <c r="C1547" i="4"/>
  <c r="D1546" i="4"/>
  <c r="M1546" i="4"/>
  <c r="L1546" i="4"/>
  <c r="J1546" i="4"/>
  <c r="K1546" i="4"/>
  <c r="I1546" i="4"/>
  <c r="H1546" i="4"/>
  <c r="G1546" i="4"/>
  <c r="F1546" i="4"/>
  <c r="E1546" i="4"/>
  <c r="A1546" i="4"/>
  <c r="B1546" i="4"/>
  <c r="C1546" i="4"/>
  <c r="D1545" i="4"/>
  <c r="M1545" i="4"/>
  <c r="L1545" i="4"/>
  <c r="J1545" i="4"/>
  <c r="K1545" i="4"/>
  <c r="I1545" i="4"/>
  <c r="H1545" i="4"/>
  <c r="G1545" i="4"/>
  <c r="F1545" i="4"/>
  <c r="E1545" i="4"/>
  <c r="A1545" i="4"/>
  <c r="B1545" i="4"/>
  <c r="C1545" i="4"/>
  <c r="D1544" i="4"/>
  <c r="M1544" i="4"/>
  <c r="L1544" i="4"/>
  <c r="J1544" i="4"/>
  <c r="K1544" i="4"/>
  <c r="I1544" i="4"/>
  <c r="H1544" i="4"/>
  <c r="G1544" i="4"/>
  <c r="F1544" i="4"/>
  <c r="E1544" i="4"/>
  <c r="A1544" i="4"/>
  <c r="B1544" i="4"/>
  <c r="C1544" i="4"/>
  <c r="D1543" i="4"/>
  <c r="M1543" i="4"/>
  <c r="L1543" i="4"/>
  <c r="J1543" i="4"/>
  <c r="K1543" i="4"/>
  <c r="I1543" i="4"/>
  <c r="H1543" i="4"/>
  <c r="G1543" i="4"/>
  <c r="F1543" i="4"/>
  <c r="E1543" i="4"/>
  <c r="A1543" i="4"/>
  <c r="B1543" i="4"/>
  <c r="C1543" i="4"/>
  <c r="D1542" i="4"/>
  <c r="M1542" i="4"/>
  <c r="L1542" i="4"/>
  <c r="J1542" i="4"/>
  <c r="K1542" i="4"/>
  <c r="I1542" i="4"/>
  <c r="H1542" i="4"/>
  <c r="G1542" i="4"/>
  <c r="F1542" i="4"/>
  <c r="E1542" i="4"/>
  <c r="A1542" i="4"/>
  <c r="B1542" i="4"/>
  <c r="C1542" i="4"/>
  <c r="D1541" i="4"/>
  <c r="M1541" i="4"/>
  <c r="L1541" i="4"/>
  <c r="J1541" i="4"/>
  <c r="K1541" i="4"/>
  <c r="I1541" i="4"/>
  <c r="H1541" i="4"/>
  <c r="G1541" i="4"/>
  <c r="F1541" i="4"/>
  <c r="E1541" i="4"/>
  <c r="A1541" i="4"/>
  <c r="B1541" i="4"/>
  <c r="C1541" i="4"/>
  <c r="D1540" i="4"/>
  <c r="M1540" i="4"/>
  <c r="L1540" i="4"/>
  <c r="J1540" i="4"/>
  <c r="K1540" i="4"/>
  <c r="I1540" i="4"/>
  <c r="H1540" i="4"/>
  <c r="G1540" i="4"/>
  <c r="F1540" i="4"/>
  <c r="E1540" i="4"/>
  <c r="A1540" i="4"/>
  <c r="B1540" i="4"/>
  <c r="C1540" i="4"/>
  <c r="D1539" i="4"/>
  <c r="M1539" i="4"/>
  <c r="L1539" i="4"/>
  <c r="J1539" i="4"/>
  <c r="K1539" i="4"/>
  <c r="I1539" i="4"/>
  <c r="H1539" i="4"/>
  <c r="G1539" i="4"/>
  <c r="F1539" i="4"/>
  <c r="E1539" i="4"/>
  <c r="A1539" i="4"/>
  <c r="B1539" i="4"/>
  <c r="C1539" i="4"/>
  <c r="D1538" i="4"/>
  <c r="M1538" i="4"/>
  <c r="L1538" i="4"/>
  <c r="J1538" i="4"/>
  <c r="K1538" i="4"/>
  <c r="I1538" i="4"/>
  <c r="H1538" i="4"/>
  <c r="G1538" i="4"/>
  <c r="F1538" i="4"/>
  <c r="E1538" i="4"/>
  <c r="A1538" i="4"/>
  <c r="B1538" i="4"/>
  <c r="C1538" i="4"/>
  <c r="D1537" i="4"/>
  <c r="M1537" i="4"/>
  <c r="L1537" i="4"/>
  <c r="J1537" i="4"/>
  <c r="K1537" i="4"/>
  <c r="I1537" i="4"/>
  <c r="H1537" i="4"/>
  <c r="G1537" i="4"/>
  <c r="F1537" i="4"/>
  <c r="E1537" i="4"/>
  <c r="A1537" i="4"/>
  <c r="B1537" i="4"/>
  <c r="C1537" i="4"/>
  <c r="D1536" i="4"/>
  <c r="M1536" i="4"/>
  <c r="L1536" i="4"/>
  <c r="J1536" i="4"/>
  <c r="K1536" i="4"/>
  <c r="I1536" i="4"/>
  <c r="H1536" i="4"/>
  <c r="G1536" i="4"/>
  <c r="F1536" i="4"/>
  <c r="E1536" i="4"/>
  <c r="A1536" i="4"/>
  <c r="B1536" i="4"/>
  <c r="C1536" i="4"/>
  <c r="D1535" i="4"/>
  <c r="M1535" i="4"/>
  <c r="L1535" i="4"/>
  <c r="J1535" i="4"/>
  <c r="K1535" i="4"/>
  <c r="I1535" i="4"/>
  <c r="H1535" i="4"/>
  <c r="G1535" i="4"/>
  <c r="F1535" i="4"/>
  <c r="E1535" i="4"/>
  <c r="A1535" i="4"/>
  <c r="B1535" i="4"/>
  <c r="C1535" i="4"/>
  <c r="D1534" i="4"/>
  <c r="M1534" i="4"/>
  <c r="L1534" i="4"/>
  <c r="J1534" i="4"/>
  <c r="K1534" i="4"/>
  <c r="I1534" i="4"/>
  <c r="H1534" i="4"/>
  <c r="G1534" i="4"/>
  <c r="F1534" i="4"/>
  <c r="E1534" i="4"/>
  <c r="A1534" i="4"/>
  <c r="B1534" i="4"/>
  <c r="C1534" i="4"/>
  <c r="D1533" i="4"/>
  <c r="M1533" i="4"/>
  <c r="L1533" i="4"/>
  <c r="J1533" i="4"/>
  <c r="K1533" i="4"/>
  <c r="I1533" i="4"/>
  <c r="H1533" i="4"/>
  <c r="G1533" i="4"/>
  <c r="F1533" i="4"/>
  <c r="E1533" i="4"/>
  <c r="A1533" i="4"/>
  <c r="B1533" i="4"/>
  <c r="C1533" i="4"/>
  <c r="D1532" i="4"/>
  <c r="M1532" i="4"/>
  <c r="L1532" i="4"/>
  <c r="J1532" i="4"/>
  <c r="K1532" i="4"/>
  <c r="I1532" i="4"/>
  <c r="H1532" i="4"/>
  <c r="G1532" i="4"/>
  <c r="F1532" i="4"/>
  <c r="E1532" i="4"/>
  <c r="A1532" i="4"/>
  <c r="B1532" i="4"/>
  <c r="C1532" i="4"/>
  <c r="D1531" i="4"/>
  <c r="M1531" i="4"/>
  <c r="L1531" i="4"/>
  <c r="J1531" i="4"/>
  <c r="K1531" i="4"/>
  <c r="I1531" i="4"/>
  <c r="H1531" i="4"/>
  <c r="G1531" i="4"/>
  <c r="F1531" i="4"/>
  <c r="E1531" i="4"/>
  <c r="A1531" i="4"/>
  <c r="B1531" i="4"/>
  <c r="C1531" i="4"/>
  <c r="D1530" i="4"/>
  <c r="M1530" i="4"/>
  <c r="L1530" i="4"/>
  <c r="J1530" i="4"/>
  <c r="K1530" i="4"/>
  <c r="I1530" i="4"/>
  <c r="H1530" i="4"/>
  <c r="G1530" i="4"/>
  <c r="F1530" i="4"/>
  <c r="E1530" i="4"/>
  <c r="A1530" i="4"/>
  <c r="B1530" i="4"/>
  <c r="C1530" i="4"/>
  <c r="D1529" i="4"/>
  <c r="M1529" i="4"/>
  <c r="L1529" i="4"/>
  <c r="J1529" i="4"/>
  <c r="K1529" i="4"/>
  <c r="I1529" i="4"/>
  <c r="H1529" i="4"/>
  <c r="G1529" i="4"/>
  <c r="F1529" i="4"/>
  <c r="E1529" i="4"/>
  <c r="A1529" i="4"/>
  <c r="B1529" i="4"/>
  <c r="C1529" i="4"/>
  <c r="D1528" i="4"/>
  <c r="M1528" i="4"/>
  <c r="L1528" i="4"/>
  <c r="J1528" i="4"/>
  <c r="K1528" i="4"/>
  <c r="I1528" i="4"/>
  <c r="H1528" i="4"/>
  <c r="G1528" i="4"/>
  <c r="F1528" i="4"/>
  <c r="E1528" i="4"/>
  <c r="A1528" i="4"/>
  <c r="B1528" i="4"/>
  <c r="C1528" i="4"/>
  <c r="D1527" i="4"/>
  <c r="M1527" i="4"/>
  <c r="L1527" i="4"/>
  <c r="J1527" i="4"/>
  <c r="K1527" i="4"/>
  <c r="I1527" i="4"/>
  <c r="H1527" i="4"/>
  <c r="G1527" i="4"/>
  <c r="F1527" i="4"/>
  <c r="E1527" i="4"/>
  <c r="A1527" i="4"/>
  <c r="B1527" i="4"/>
  <c r="C1527" i="4"/>
  <c r="D1526" i="4"/>
  <c r="M1526" i="4"/>
  <c r="L1526" i="4"/>
  <c r="J1526" i="4"/>
  <c r="K1526" i="4"/>
  <c r="I1526" i="4"/>
  <c r="H1526" i="4"/>
  <c r="G1526" i="4"/>
  <c r="F1526" i="4"/>
  <c r="E1526" i="4"/>
  <c r="A1526" i="4"/>
  <c r="B1526" i="4"/>
  <c r="C1526" i="4"/>
  <c r="D1525" i="4"/>
  <c r="M1525" i="4"/>
  <c r="L1525" i="4"/>
  <c r="J1525" i="4"/>
  <c r="K1525" i="4"/>
  <c r="I1525" i="4"/>
  <c r="H1525" i="4"/>
  <c r="G1525" i="4"/>
  <c r="F1525" i="4"/>
  <c r="E1525" i="4"/>
  <c r="A1525" i="4"/>
  <c r="B1525" i="4"/>
  <c r="C1525" i="4"/>
  <c r="D1524" i="4"/>
  <c r="M1524" i="4"/>
  <c r="L1524" i="4"/>
  <c r="J1524" i="4"/>
  <c r="K1524" i="4"/>
  <c r="I1524" i="4"/>
  <c r="H1524" i="4"/>
  <c r="G1524" i="4"/>
  <c r="F1524" i="4"/>
  <c r="E1524" i="4"/>
  <c r="A1524" i="4"/>
  <c r="B1524" i="4"/>
  <c r="C1524" i="4"/>
  <c r="D1523" i="4"/>
  <c r="M1523" i="4"/>
  <c r="L1523" i="4"/>
  <c r="J1523" i="4"/>
  <c r="K1523" i="4"/>
  <c r="I1523" i="4"/>
  <c r="H1523" i="4"/>
  <c r="G1523" i="4"/>
  <c r="F1523" i="4"/>
  <c r="E1523" i="4"/>
  <c r="A1523" i="4"/>
  <c r="B1523" i="4"/>
  <c r="C1523" i="4"/>
  <c r="D1522" i="4"/>
  <c r="M1522" i="4"/>
  <c r="L1522" i="4"/>
  <c r="J1522" i="4"/>
  <c r="K1522" i="4"/>
  <c r="I1522" i="4"/>
  <c r="H1522" i="4"/>
  <c r="G1522" i="4"/>
  <c r="F1522" i="4"/>
  <c r="E1522" i="4"/>
  <c r="A1522" i="4"/>
  <c r="B1522" i="4"/>
  <c r="C1522" i="4"/>
  <c r="D1521" i="4"/>
  <c r="M1521" i="4"/>
  <c r="L1521" i="4"/>
  <c r="J1521" i="4"/>
  <c r="K1521" i="4"/>
  <c r="I1521" i="4"/>
  <c r="H1521" i="4"/>
  <c r="G1521" i="4"/>
  <c r="F1521" i="4"/>
  <c r="E1521" i="4"/>
  <c r="A1521" i="4"/>
  <c r="B1521" i="4"/>
  <c r="C1521" i="4"/>
  <c r="D1520" i="4"/>
  <c r="M1520" i="4"/>
  <c r="L1520" i="4"/>
  <c r="J1520" i="4"/>
  <c r="K1520" i="4"/>
  <c r="I1520" i="4"/>
  <c r="H1520" i="4"/>
  <c r="G1520" i="4"/>
  <c r="F1520" i="4"/>
  <c r="E1520" i="4"/>
  <c r="A1520" i="4"/>
  <c r="B1520" i="4"/>
  <c r="C1520" i="4"/>
  <c r="D1519" i="4"/>
  <c r="M1519" i="4"/>
  <c r="L1519" i="4"/>
  <c r="J1519" i="4"/>
  <c r="K1519" i="4"/>
  <c r="I1519" i="4"/>
  <c r="H1519" i="4"/>
  <c r="G1519" i="4"/>
  <c r="F1519" i="4"/>
  <c r="E1519" i="4"/>
  <c r="A1519" i="4"/>
  <c r="B1519" i="4"/>
  <c r="C1519" i="4"/>
  <c r="D1518" i="4"/>
  <c r="M1518" i="4"/>
  <c r="L1518" i="4"/>
  <c r="J1518" i="4"/>
  <c r="K1518" i="4"/>
  <c r="I1518" i="4"/>
  <c r="H1518" i="4"/>
  <c r="G1518" i="4"/>
  <c r="F1518" i="4"/>
  <c r="E1518" i="4"/>
  <c r="A1518" i="4"/>
  <c r="B1518" i="4"/>
  <c r="C1518" i="4"/>
  <c r="D1517" i="4"/>
  <c r="M1517" i="4"/>
  <c r="L1517" i="4"/>
  <c r="J1517" i="4"/>
  <c r="K1517" i="4"/>
  <c r="I1517" i="4"/>
  <c r="H1517" i="4"/>
  <c r="G1517" i="4"/>
  <c r="F1517" i="4"/>
  <c r="E1517" i="4"/>
  <c r="A1517" i="4"/>
  <c r="B1517" i="4"/>
  <c r="C1517" i="4"/>
  <c r="D1516" i="4"/>
  <c r="M1516" i="4"/>
  <c r="L1516" i="4"/>
  <c r="J1516" i="4"/>
  <c r="K1516" i="4"/>
  <c r="I1516" i="4"/>
  <c r="H1516" i="4"/>
  <c r="G1516" i="4"/>
  <c r="F1516" i="4"/>
  <c r="E1516" i="4"/>
  <c r="A1516" i="4"/>
  <c r="B1516" i="4"/>
  <c r="C1516" i="4"/>
  <c r="D1515" i="4"/>
  <c r="M1515" i="4"/>
  <c r="L1515" i="4"/>
  <c r="J1515" i="4"/>
  <c r="K1515" i="4"/>
  <c r="I1515" i="4"/>
  <c r="H1515" i="4"/>
  <c r="G1515" i="4"/>
  <c r="F1515" i="4"/>
  <c r="E1515" i="4"/>
  <c r="A1515" i="4"/>
  <c r="B1515" i="4"/>
  <c r="C1515" i="4"/>
  <c r="D1514" i="4"/>
  <c r="M1514" i="4"/>
  <c r="L1514" i="4"/>
  <c r="J1514" i="4"/>
  <c r="K1514" i="4"/>
  <c r="I1514" i="4"/>
  <c r="H1514" i="4"/>
  <c r="G1514" i="4"/>
  <c r="F1514" i="4"/>
  <c r="E1514" i="4"/>
  <c r="A1514" i="4"/>
  <c r="B1514" i="4"/>
  <c r="C1514" i="4"/>
  <c r="D1513" i="4"/>
  <c r="M1513" i="4"/>
  <c r="L1513" i="4"/>
  <c r="J1513" i="4"/>
  <c r="K1513" i="4"/>
  <c r="I1513" i="4"/>
  <c r="H1513" i="4"/>
  <c r="G1513" i="4"/>
  <c r="F1513" i="4"/>
  <c r="E1513" i="4"/>
  <c r="A1513" i="4"/>
  <c r="B1513" i="4"/>
  <c r="C1513" i="4"/>
  <c r="D1512" i="4"/>
  <c r="M1512" i="4"/>
  <c r="L1512" i="4"/>
  <c r="J1512" i="4"/>
  <c r="K1512" i="4"/>
  <c r="I1512" i="4"/>
  <c r="H1512" i="4"/>
  <c r="G1512" i="4"/>
  <c r="F1512" i="4"/>
  <c r="E1512" i="4"/>
  <c r="A1512" i="4"/>
  <c r="B1512" i="4"/>
  <c r="C1512" i="4"/>
  <c r="D1511" i="4"/>
  <c r="M1511" i="4"/>
  <c r="L1511" i="4"/>
  <c r="J1511" i="4"/>
  <c r="K1511" i="4"/>
  <c r="I1511" i="4"/>
  <c r="H1511" i="4"/>
  <c r="G1511" i="4"/>
  <c r="F1511" i="4"/>
  <c r="E1511" i="4"/>
  <c r="A1511" i="4"/>
  <c r="B1511" i="4"/>
  <c r="C1511" i="4"/>
  <c r="D1510" i="4"/>
  <c r="M1510" i="4"/>
  <c r="L1510" i="4"/>
  <c r="J1510" i="4"/>
  <c r="K1510" i="4"/>
  <c r="I1510" i="4"/>
  <c r="H1510" i="4"/>
  <c r="G1510" i="4"/>
  <c r="F1510" i="4"/>
  <c r="E1510" i="4"/>
  <c r="A1510" i="4"/>
  <c r="B1510" i="4"/>
  <c r="C1510" i="4"/>
  <c r="D1509" i="4"/>
  <c r="M1509" i="4"/>
  <c r="L1509" i="4"/>
  <c r="J1509" i="4"/>
  <c r="K1509" i="4"/>
  <c r="I1509" i="4"/>
  <c r="H1509" i="4"/>
  <c r="G1509" i="4"/>
  <c r="F1509" i="4"/>
  <c r="E1509" i="4"/>
  <c r="A1509" i="4"/>
  <c r="B1509" i="4"/>
  <c r="C1509" i="4"/>
  <c r="D1508" i="4"/>
  <c r="M1508" i="4"/>
  <c r="L1508" i="4"/>
  <c r="J1508" i="4"/>
  <c r="K1508" i="4"/>
  <c r="I1508" i="4"/>
  <c r="H1508" i="4"/>
  <c r="G1508" i="4"/>
  <c r="F1508" i="4"/>
  <c r="E1508" i="4"/>
  <c r="A1508" i="4"/>
  <c r="B1508" i="4"/>
  <c r="C1508" i="4"/>
  <c r="D1507" i="4"/>
  <c r="M1507" i="4"/>
  <c r="L1507" i="4"/>
  <c r="J1507" i="4"/>
  <c r="K1507" i="4"/>
  <c r="I1507" i="4"/>
  <c r="H1507" i="4"/>
  <c r="G1507" i="4"/>
  <c r="F1507" i="4"/>
  <c r="E1507" i="4"/>
  <c r="A1507" i="4"/>
  <c r="B1507" i="4"/>
  <c r="C1507" i="4"/>
  <c r="D1506" i="4"/>
  <c r="M1506" i="4"/>
  <c r="L1506" i="4"/>
  <c r="J1506" i="4"/>
  <c r="K1506" i="4"/>
  <c r="I1506" i="4"/>
  <c r="H1506" i="4"/>
  <c r="G1506" i="4"/>
  <c r="F1506" i="4"/>
  <c r="E1506" i="4"/>
  <c r="A1506" i="4"/>
  <c r="B1506" i="4"/>
  <c r="C1506" i="4"/>
  <c r="D1505" i="4"/>
  <c r="M1505" i="4"/>
  <c r="L1505" i="4"/>
  <c r="J1505" i="4"/>
  <c r="K1505" i="4"/>
  <c r="I1505" i="4"/>
  <c r="H1505" i="4"/>
  <c r="G1505" i="4"/>
  <c r="F1505" i="4"/>
  <c r="E1505" i="4"/>
  <c r="A1505" i="4"/>
  <c r="B1505" i="4"/>
  <c r="C1505" i="4"/>
  <c r="D1504" i="4"/>
  <c r="M1504" i="4"/>
  <c r="L1504" i="4"/>
  <c r="J1504" i="4"/>
  <c r="K1504" i="4"/>
  <c r="I1504" i="4"/>
  <c r="H1504" i="4"/>
  <c r="G1504" i="4"/>
  <c r="F1504" i="4"/>
  <c r="E1504" i="4"/>
  <c r="A1504" i="4"/>
  <c r="B1504" i="4"/>
  <c r="C1504" i="4"/>
  <c r="D1503" i="4"/>
  <c r="M1503" i="4"/>
  <c r="L1503" i="4"/>
  <c r="J1503" i="4"/>
  <c r="K1503" i="4"/>
  <c r="I1503" i="4"/>
  <c r="H1503" i="4"/>
  <c r="G1503" i="4"/>
  <c r="F1503" i="4"/>
  <c r="E1503" i="4"/>
  <c r="A1503" i="4"/>
  <c r="B1503" i="4"/>
  <c r="C1503" i="4"/>
  <c r="D1502" i="4"/>
  <c r="M1502" i="4"/>
  <c r="L1502" i="4"/>
  <c r="J1502" i="4"/>
  <c r="K1502" i="4"/>
  <c r="I1502" i="4"/>
  <c r="H1502" i="4"/>
  <c r="G1502" i="4"/>
  <c r="F1502" i="4"/>
  <c r="E1502" i="4"/>
  <c r="A1502" i="4"/>
  <c r="B1502" i="4"/>
  <c r="C1502" i="4"/>
  <c r="D1501" i="4"/>
  <c r="M1501" i="4"/>
  <c r="L1501" i="4"/>
  <c r="J1501" i="4"/>
  <c r="K1501" i="4"/>
  <c r="I1501" i="4"/>
  <c r="H1501" i="4"/>
  <c r="G1501" i="4"/>
  <c r="F1501" i="4"/>
  <c r="E1501" i="4"/>
  <c r="A1501" i="4"/>
  <c r="B1501" i="4"/>
  <c r="C1501" i="4"/>
  <c r="D1500" i="4"/>
  <c r="M1500" i="4"/>
  <c r="L1500" i="4"/>
  <c r="J1500" i="4"/>
  <c r="K1500" i="4"/>
  <c r="I1500" i="4"/>
  <c r="H1500" i="4"/>
  <c r="G1500" i="4"/>
  <c r="F1500" i="4"/>
  <c r="E1500" i="4"/>
  <c r="A1500" i="4"/>
  <c r="B1500" i="4"/>
  <c r="C1500" i="4"/>
  <c r="D1499" i="4"/>
  <c r="M1499" i="4"/>
  <c r="L1499" i="4"/>
  <c r="J1499" i="4"/>
  <c r="K1499" i="4"/>
  <c r="I1499" i="4"/>
  <c r="H1499" i="4"/>
  <c r="G1499" i="4"/>
  <c r="F1499" i="4"/>
  <c r="E1499" i="4"/>
  <c r="A1499" i="4"/>
  <c r="B1499" i="4"/>
  <c r="C1499" i="4"/>
  <c r="D1498" i="4"/>
  <c r="M1498" i="4"/>
  <c r="L1498" i="4"/>
  <c r="J1498" i="4"/>
  <c r="K1498" i="4"/>
  <c r="I1498" i="4"/>
  <c r="H1498" i="4"/>
  <c r="G1498" i="4"/>
  <c r="F1498" i="4"/>
  <c r="E1498" i="4"/>
  <c r="A1498" i="4"/>
  <c r="B1498" i="4"/>
  <c r="C1498" i="4"/>
  <c r="D1497" i="4"/>
  <c r="M1497" i="4"/>
  <c r="L1497" i="4"/>
  <c r="J1497" i="4"/>
  <c r="K1497" i="4"/>
  <c r="I1497" i="4"/>
  <c r="H1497" i="4"/>
  <c r="G1497" i="4"/>
  <c r="F1497" i="4"/>
  <c r="E1497" i="4"/>
  <c r="A1497" i="4"/>
  <c r="B1497" i="4"/>
  <c r="C1497" i="4"/>
  <c r="D1496" i="4"/>
  <c r="M1496" i="4"/>
  <c r="L1496" i="4"/>
  <c r="J1496" i="4"/>
  <c r="K1496" i="4"/>
  <c r="I1496" i="4"/>
  <c r="H1496" i="4"/>
  <c r="G1496" i="4"/>
  <c r="F1496" i="4"/>
  <c r="E1496" i="4"/>
  <c r="A1496" i="4"/>
  <c r="B1496" i="4"/>
  <c r="C1496" i="4"/>
  <c r="D1495" i="4"/>
  <c r="M1495" i="4"/>
  <c r="L1495" i="4"/>
  <c r="J1495" i="4"/>
  <c r="K1495" i="4"/>
  <c r="I1495" i="4"/>
  <c r="H1495" i="4"/>
  <c r="G1495" i="4"/>
  <c r="F1495" i="4"/>
  <c r="E1495" i="4"/>
  <c r="A1495" i="4"/>
  <c r="B1495" i="4"/>
  <c r="C1495" i="4"/>
  <c r="D1494" i="4"/>
  <c r="M1494" i="4"/>
  <c r="L1494" i="4"/>
  <c r="J1494" i="4"/>
  <c r="K1494" i="4"/>
  <c r="I1494" i="4"/>
  <c r="H1494" i="4"/>
  <c r="G1494" i="4"/>
  <c r="F1494" i="4"/>
  <c r="E1494" i="4"/>
  <c r="A1494" i="4"/>
  <c r="B1494" i="4"/>
  <c r="C1494" i="4"/>
  <c r="D1493" i="4"/>
  <c r="M1493" i="4"/>
  <c r="L1493" i="4"/>
  <c r="J1493" i="4"/>
  <c r="K1493" i="4"/>
  <c r="I1493" i="4"/>
  <c r="H1493" i="4"/>
  <c r="G1493" i="4"/>
  <c r="F1493" i="4"/>
  <c r="E1493" i="4"/>
  <c r="A1493" i="4"/>
  <c r="B1493" i="4"/>
  <c r="C1493" i="4"/>
  <c r="D1492" i="4"/>
  <c r="M1492" i="4"/>
  <c r="L1492" i="4"/>
  <c r="J1492" i="4"/>
  <c r="K1492" i="4"/>
  <c r="I1492" i="4"/>
  <c r="H1492" i="4"/>
  <c r="G1492" i="4"/>
  <c r="F1492" i="4"/>
  <c r="E1492" i="4"/>
  <c r="A1492" i="4"/>
  <c r="B1492" i="4"/>
  <c r="C1492" i="4"/>
  <c r="D1491" i="4"/>
  <c r="M1491" i="4"/>
  <c r="L1491" i="4"/>
  <c r="J1491" i="4"/>
  <c r="K1491" i="4"/>
  <c r="I1491" i="4"/>
  <c r="H1491" i="4"/>
  <c r="G1491" i="4"/>
  <c r="F1491" i="4"/>
  <c r="E1491" i="4"/>
  <c r="A1491" i="4"/>
  <c r="B1491" i="4"/>
  <c r="C1491" i="4"/>
  <c r="D1490" i="4"/>
  <c r="M1490" i="4"/>
  <c r="L1490" i="4"/>
  <c r="J1490" i="4"/>
  <c r="K1490" i="4"/>
  <c r="I1490" i="4"/>
  <c r="H1490" i="4"/>
  <c r="G1490" i="4"/>
  <c r="F1490" i="4"/>
  <c r="E1490" i="4"/>
  <c r="A1490" i="4"/>
  <c r="B1490" i="4"/>
  <c r="C1490" i="4"/>
  <c r="D1489" i="4"/>
  <c r="M1489" i="4"/>
  <c r="L1489" i="4"/>
  <c r="J1489" i="4"/>
  <c r="K1489" i="4"/>
  <c r="I1489" i="4"/>
  <c r="H1489" i="4"/>
  <c r="G1489" i="4"/>
  <c r="F1489" i="4"/>
  <c r="E1489" i="4"/>
  <c r="A1489" i="4"/>
  <c r="B1489" i="4"/>
  <c r="C1489" i="4"/>
  <c r="D1488" i="4"/>
  <c r="M1488" i="4"/>
  <c r="L1488" i="4"/>
  <c r="J1488" i="4"/>
  <c r="K1488" i="4"/>
  <c r="I1488" i="4"/>
  <c r="H1488" i="4"/>
  <c r="G1488" i="4"/>
  <c r="F1488" i="4"/>
  <c r="E1488" i="4"/>
  <c r="A1488" i="4"/>
  <c r="B1488" i="4"/>
  <c r="C1488" i="4"/>
  <c r="D1487" i="4"/>
  <c r="M1487" i="4"/>
  <c r="L1487" i="4"/>
  <c r="J1487" i="4"/>
  <c r="K1487" i="4"/>
  <c r="I1487" i="4"/>
  <c r="H1487" i="4"/>
  <c r="G1487" i="4"/>
  <c r="F1487" i="4"/>
  <c r="E1487" i="4"/>
  <c r="A1487" i="4"/>
  <c r="B1487" i="4"/>
  <c r="C1487" i="4"/>
  <c r="D1486" i="4"/>
  <c r="M1486" i="4"/>
  <c r="L1486" i="4"/>
  <c r="J1486" i="4"/>
  <c r="K1486" i="4"/>
  <c r="I1486" i="4"/>
  <c r="H1486" i="4"/>
  <c r="G1486" i="4"/>
  <c r="F1486" i="4"/>
  <c r="E1486" i="4"/>
  <c r="A1486" i="4"/>
  <c r="B1486" i="4"/>
  <c r="C1486" i="4"/>
  <c r="D1485" i="4"/>
  <c r="M1485" i="4"/>
  <c r="L1485" i="4"/>
  <c r="J1485" i="4"/>
  <c r="K1485" i="4"/>
  <c r="I1485" i="4"/>
  <c r="H1485" i="4"/>
  <c r="G1485" i="4"/>
  <c r="F1485" i="4"/>
  <c r="E1485" i="4"/>
  <c r="A1485" i="4"/>
  <c r="B1485" i="4"/>
  <c r="C1485" i="4"/>
  <c r="D1484" i="4"/>
  <c r="M1484" i="4"/>
  <c r="L1484" i="4"/>
  <c r="J1484" i="4"/>
  <c r="K1484" i="4"/>
  <c r="I1484" i="4"/>
  <c r="H1484" i="4"/>
  <c r="G1484" i="4"/>
  <c r="F1484" i="4"/>
  <c r="E1484" i="4"/>
  <c r="A1484" i="4"/>
  <c r="B1484" i="4"/>
  <c r="C1484" i="4"/>
  <c r="D1483" i="4"/>
  <c r="M1483" i="4"/>
  <c r="L1483" i="4"/>
  <c r="J1483" i="4"/>
  <c r="K1483" i="4"/>
  <c r="I1483" i="4"/>
  <c r="H1483" i="4"/>
  <c r="G1483" i="4"/>
  <c r="F1483" i="4"/>
  <c r="E1483" i="4"/>
  <c r="A1483" i="4"/>
  <c r="B1483" i="4"/>
  <c r="C1483" i="4"/>
  <c r="D1482" i="4"/>
  <c r="M1482" i="4"/>
  <c r="L1482" i="4"/>
  <c r="J1482" i="4"/>
  <c r="K1482" i="4"/>
  <c r="I1482" i="4"/>
  <c r="H1482" i="4"/>
  <c r="G1482" i="4"/>
  <c r="F1482" i="4"/>
  <c r="E1482" i="4"/>
  <c r="A1482" i="4"/>
  <c r="B1482" i="4"/>
  <c r="C1482" i="4"/>
  <c r="D1481" i="4"/>
  <c r="M1481" i="4"/>
  <c r="L1481" i="4"/>
  <c r="J1481" i="4"/>
  <c r="K1481" i="4"/>
  <c r="I1481" i="4"/>
  <c r="H1481" i="4"/>
  <c r="G1481" i="4"/>
  <c r="F1481" i="4"/>
  <c r="E1481" i="4"/>
  <c r="A1481" i="4"/>
  <c r="B1481" i="4"/>
  <c r="C1481" i="4"/>
  <c r="D1480" i="4"/>
  <c r="M1480" i="4"/>
  <c r="L1480" i="4"/>
  <c r="J1480" i="4"/>
  <c r="K1480" i="4"/>
  <c r="I1480" i="4"/>
  <c r="H1480" i="4"/>
  <c r="G1480" i="4"/>
  <c r="F1480" i="4"/>
  <c r="E1480" i="4"/>
  <c r="A1480" i="4"/>
  <c r="B1480" i="4"/>
  <c r="C1480" i="4"/>
  <c r="D1479" i="4"/>
  <c r="M1479" i="4"/>
  <c r="L1479" i="4"/>
  <c r="J1479" i="4"/>
  <c r="K1479" i="4"/>
  <c r="I1479" i="4"/>
  <c r="H1479" i="4"/>
  <c r="G1479" i="4"/>
  <c r="F1479" i="4"/>
  <c r="E1479" i="4"/>
  <c r="A1479" i="4"/>
  <c r="B1479" i="4"/>
  <c r="C1479" i="4"/>
  <c r="D1478" i="4"/>
  <c r="M1478" i="4"/>
  <c r="L1478" i="4"/>
  <c r="J1478" i="4"/>
  <c r="K1478" i="4"/>
  <c r="I1478" i="4"/>
  <c r="H1478" i="4"/>
  <c r="G1478" i="4"/>
  <c r="F1478" i="4"/>
  <c r="E1478" i="4"/>
  <c r="A1478" i="4"/>
  <c r="B1478" i="4"/>
  <c r="C1478" i="4"/>
  <c r="D1477" i="4"/>
  <c r="M1477" i="4"/>
  <c r="L1477" i="4"/>
  <c r="J1477" i="4"/>
  <c r="K1477" i="4"/>
  <c r="I1477" i="4"/>
  <c r="H1477" i="4"/>
  <c r="G1477" i="4"/>
  <c r="F1477" i="4"/>
  <c r="E1477" i="4"/>
  <c r="A1477" i="4"/>
  <c r="B1477" i="4"/>
  <c r="C1477" i="4"/>
  <c r="D1476" i="4"/>
  <c r="M1476" i="4"/>
  <c r="L1476" i="4"/>
  <c r="J1476" i="4"/>
  <c r="K1476" i="4"/>
  <c r="I1476" i="4"/>
  <c r="H1476" i="4"/>
  <c r="G1476" i="4"/>
  <c r="F1476" i="4"/>
  <c r="E1476" i="4"/>
  <c r="A1476" i="4"/>
  <c r="B1476" i="4"/>
  <c r="C1476" i="4"/>
  <c r="D1475" i="4"/>
  <c r="M1475" i="4"/>
  <c r="L1475" i="4"/>
  <c r="J1475" i="4"/>
  <c r="K1475" i="4"/>
  <c r="I1475" i="4"/>
  <c r="H1475" i="4"/>
  <c r="G1475" i="4"/>
  <c r="F1475" i="4"/>
  <c r="E1475" i="4"/>
  <c r="A1475" i="4"/>
  <c r="B1475" i="4"/>
  <c r="C1475" i="4"/>
  <c r="D1474" i="4"/>
  <c r="M1474" i="4"/>
  <c r="L1474" i="4"/>
  <c r="J1474" i="4"/>
  <c r="K1474" i="4"/>
  <c r="I1474" i="4"/>
  <c r="H1474" i="4"/>
  <c r="G1474" i="4"/>
  <c r="F1474" i="4"/>
  <c r="E1474" i="4"/>
  <c r="A1474" i="4"/>
  <c r="B1474" i="4"/>
  <c r="C1474" i="4"/>
  <c r="D1473" i="4"/>
  <c r="M1473" i="4"/>
  <c r="L1473" i="4"/>
  <c r="J1473" i="4"/>
  <c r="K1473" i="4"/>
  <c r="I1473" i="4"/>
  <c r="H1473" i="4"/>
  <c r="G1473" i="4"/>
  <c r="F1473" i="4"/>
  <c r="E1473" i="4"/>
  <c r="A1473" i="4"/>
  <c r="B1473" i="4"/>
  <c r="C1473" i="4"/>
  <c r="D1472" i="4"/>
  <c r="M1472" i="4"/>
  <c r="L1472" i="4"/>
  <c r="J1472" i="4"/>
  <c r="K1472" i="4"/>
  <c r="I1472" i="4"/>
  <c r="H1472" i="4"/>
  <c r="G1472" i="4"/>
  <c r="F1472" i="4"/>
  <c r="E1472" i="4"/>
  <c r="A1472" i="4"/>
  <c r="B1472" i="4"/>
  <c r="C1472" i="4"/>
  <c r="D1471" i="4"/>
  <c r="M1471" i="4"/>
  <c r="L1471" i="4"/>
  <c r="J1471" i="4"/>
  <c r="K1471" i="4"/>
  <c r="I1471" i="4"/>
  <c r="H1471" i="4"/>
  <c r="G1471" i="4"/>
  <c r="F1471" i="4"/>
  <c r="E1471" i="4"/>
  <c r="A1471" i="4"/>
  <c r="B1471" i="4"/>
  <c r="C1471" i="4"/>
  <c r="D1470" i="4"/>
  <c r="M1470" i="4"/>
  <c r="L1470" i="4"/>
  <c r="J1470" i="4"/>
  <c r="K1470" i="4"/>
  <c r="I1470" i="4"/>
  <c r="H1470" i="4"/>
  <c r="G1470" i="4"/>
  <c r="F1470" i="4"/>
  <c r="E1470" i="4"/>
  <c r="A1470" i="4"/>
  <c r="B1470" i="4"/>
  <c r="C1470" i="4"/>
  <c r="D1469" i="4"/>
  <c r="M1469" i="4"/>
  <c r="L1469" i="4"/>
  <c r="J1469" i="4"/>
  <c r="K1469" i="4"/>
  <c r="I1469" i="4"/>
  <c r="H1469" i="4"/>
  <c r="G1469" i="4"/>
  <c r="F1469" i="4"/>
  <c r="E1469" i="4"/>
  <c r="A1469" i="4"/>
  <c r="B1469" i="4"/>
  <c r="C1469" i="4"/>
  <c r="D1468" i="4"/>
  <c r="M1468" i="4"/>
  <c r="L1468" i="4"/>
  <c r="J1468" i="4"/>
  <c r="K1468" i="4"/>
  <c r="I1468" i="4"/>
  <c r="H1468" i="4"/>
  <c r="G1468" i="4"/>
  <c r="F1468" i="4"/>
  <c r="E1468" i="4"/>
  <c r="A1468" i="4"/>
  <c r="B1468" i="4"/>
  <c r="C1468" i="4"/>
  <c r="D1467" i="4"/>
  <c r="M1467" i="4"/>
  <c r="L1467" i="4"/>
  <c r="J1467" i="4"/>
  <c r="K1467" i="4"/>
  <c r="I1467" i="4"/>
  <c r="H1467" i="4"/>
  <c r="G1467" i="4"/>
  <c r="F1467" i="4"/>
  <c r="E1467" i="4"/>
  <c r="A1467" i="4"/>
  <c r="B1467" i="4"/>
  <c r="C1467" i="4"/>
  <c r="D1466" i="4"/>
  <c r="M1466" i="4"/>
  <c r="L1466" i="4"/>
  <c r="J1466" i="4"/>
  <c r="K1466" i="4"/>
  <c r="I1466" i="4"/>
  <c r="H1466" i="4"/>
  <c r="G1466" i="4"/>
  <c r="F1466" i="4"/>
  <c r="E1466" i="4"/>
  <c r="A1466" i="4"/>
  <c r="B1466" i="4"/>
  <c r="C1466" i="4"/>
  <c r="D1465" i="4"/>
  <c r="M1465" i="4"/>
  <c r="L1465" i="4"/>
  <c r="J1465" i="4"/>
  <c r="K1465" i="4"/>
  <c r="I1465" i="4"/>
  <c r="H1465" i="4"/>
  <c r="G1465" i="4"/>
  <c r="F1465" i="4"/>
  <c r="E1465" i="4"/>
  <c r="A1465" i="4"/>
  <c r="B1465" i="4"/>
  <c r="C1465" i="4"/>
  <c r="D1464" i="4"/>
  <c r="M1464" i="4"/>
  <c r="L1464" i="4"/>
  <c r="J1464" i="4"/>
  <c r="K1464" i="4"/>
  <c r="I1464" i="4"/>
  <c r="H1464" i="4"/>
  <c r="G1464" i="4"/>
  <c r="F1464" i="4"/>
  <c r="E1464" i="4"/>
  <c r="A1464" i="4"/>
  <c r="B1464" i="4"/>
  <c r="C1464" i="4"/>
  <c r="D1463" i="4"/>
  <c r="M1463" i="4"/>
  <c r="L1463" i="4"/>
  <c r="J1463" i="4"/>
  <c r="K1463" i="4"/>
  <c r="I1463" i="4"/>
  <c r="H1463" i="4"/>
  <c r="G1463" i="4"/>
  <c r="F1463" i="4"/>
  <c r="E1463" i="4"/>
  <c r="A1463" i="4"/>
  <c r="B1463" i="4"/>
  <c r="C1463" i="4"/>
  <c r="D1462" i="4"/>
  <c r="M1462" i="4"/>
  <c r="L1462" i="4"/>
  <c r="J1462" i="4"/>
  <c r="K1462" i="4"/>
  <c r="I1462" i="4"/>
  <c r="H1462" i="4"/>
  <c r="G1462" i="4"/>
  <c r="F1462" i="4"/>
  <c r="E1462" i="4"/>
  <c r="A1462" i="4"/>
  <c r="B1462" i="4"/>
  <c r="C1462" i="4"/>
  <c r="D1461" i="4"/>
  <c r="M1461" i="4"/>
  <c r="L1461" i="4"/>
  <c r="J1461" i="4"/>
  <c r="K1461" i="4"/>
  <c r="I1461" i="4"/>
  <c r="H1461" i="4"/>
  <c r="G1461" i="4"/>
  <c r="F1461" i="4"/>
  <c r="E1461" i="4"/>
  <c r="A1461" i="4"/>
  <c r="B1461" i="4"/>
  <c r="C1461" i="4"/>
  <c r="D1460" i="4"/>
  <c r="M1460" i="4"/>
  <c r="L1460" i="4"/>
  <c r="J1460" i="4"/>
  <c r="K1460" i="4"/>
  <c r="I1460" i="4"/>
  <c r="H1460" i="4"/>
  <c r="G1460" i="4"/>
  <c r="F1460" i="4"/>
  <c r="E1460" i="4"/>
  <c r="A1460" i="4"/>
  <c r="B1460" i="4"/>
  <c r="C1460" i="4"/>
  <c r="D1459" i="4"/>
  <c r="M1459" i="4"/>
  <c r="L1459" i="4"/>
  <c r="J1459" i="4"/>
  <c r="K1459" i="4"/>
  <c r="I1459" i="4"/>
  <c r="H1459" i="4"/>
  <c r="G1459" i="4"/>
  <c r="F1459" i="4"/>
  <c r="E1459" i="4"/>
  <c r="A1459" i="4"/>
  <c r="B1459" i="4"/>
  <c r="C1459" i="4"/>
  <c r="D1458" i="4"/>
  <c r="M1458" i="4"/>
  <c r="L1458" i="4"/>
  <c r="J1458" i="4"/>
  <c r="K1458" i="4"/>
  <c r="I1458" i="4"/>
  <c r="H1458" i="4"/>
  <c r="G1458" i="4"/>
  <c r="F1458" i="4"/>
  <c r="E1458" i="4"/>
  <c r="A1458" i="4"/>
  <c r="B1458" i="4"/>
  <c r="C1458" i="4"/>
  <c r="D1457" i="4"/>
  <c r="M1457" i="4"/>
  <c r="L1457" i="4"/>
  <c r="J1457" i="4"/>
  <c r="K1457" i="4"/>
  <c r="I1457" i="4"/>
  <c r="H1457" i="4"/>
  <c r="G1457" i="4"/>
  <c r="F1457" i="4"/>
  <c r="E1457" i="4"/>
  <c r="A1457" i="4"/>
  <c r="B1457" i="4"/>
  <c r="C1457" i="4"/>
  <c r="D1456" i="4"/>
  <c r="M1456" i="4"/>
  <c r="L1456" i="4"/>
  <c r="J1456" i="4"/>
  <c r="K1456" i="4"/>
  <c r="I1456" i="4"/>
  <c r="H1456" i="4"/>
  <c r="G1456" i="4"/>
  <c r="F1456" i="4"/>
  <c r="E1456" i="4"/>
  <c r="A1456" i="4"/>
  <c r="B1456" i="4"/>
  <c r="C1456" i="4"/>
  <c r="D1455" i="4"/>
  <c r="M1455" i="4"/>
  <c r="L1455" i="4"/>
  <c r="J1455" i="4"/>
  <c r="K1455" i="4"/>
  <c r="I1455" i="4"/>
  <c r="H1455" i="4"/>
  <c r="G1455" i="4"/>
  <c r="F1455" i="4"/>
  <c r="E1455" i="4"/>
  <c r="A1455" i="4"/>
  <c r="B1455" i="4"/>
  <c r="C1455" i="4"/>
  <c r="D1454" i="4"/>
  <c r="M1454" i="4"/>
  <c r="L1454" i="4"/>
  <c r="J1454" i="4"/>
  <c r="K1454" i="4"/>
  <c r="I1454" i="4"/>
  <c r="H1454" i="4"/>
  <c r="G1454" i="4"/>
  <c r="F1454" i="4"/>
  <c r="E1454" i="4"/>
  <c r="A1454" i="4"/>
  <c r="B1454" i="4"/>
  <c r="C1454" i="4"/>
  <c r="D1453" i="4"/>
  <c r="M1453" i="4"/>
  <c r="L1453" i="4"/>
  <c r="J1453" i="4"/>
  <c r="K1453" i="4"/>
  <c r="I1453" i="4"/>
  <c r="H1453" i="4"/>
  <c r="G1453" i="4"/>
  <c r="F1453" i="4"/>
  <c r="E1453" i="4"/>
  <c r="A1453" i="4"/>
  <c r="B1453" i="4"/>
  <c r="C1453" i="4"/>
  <c r="D1452" i="4"/>
  <c r="M1452" i="4"/>
  <c r="L1452" i="4"/>
  <c r="J1452" i="4"/>
  <c r="K1452" i="4"/>
  <c r="I1452" i="4"/>
  <c r="H1452" i="4"/>
  <c r="G1452" i="4"/>
  <c r="F1452" i="4"/>
  <c r="E1452" i="4"/>
  <c r="A1452" i="4"/>
  <c r="B1452" i="4"/>
  <c r="C1452" i="4"/>
  <c r="D1451" i="4"/>
  <c r="M1451" i="4"/>
  <c r="L1451" i="4"/>
  <c r="J1451" i="4"/>
  <c r="K1451" i="4"/>
  <c r="I1451" i="4"/>
  <c r="H1451" i="4"/>
  <c r="G1451" i="4"/>
  <c r="F1451" i="4"/>
  <c r="E1451" i="4"/>
  <c r="A1451" i="4"/>
  <c r="B1451" i="4"/>
  <c r="C1451" i="4"/>
  <c r="D1450" i="4"/>
  <c r="M1450" i="4"/>
  <c r="L1450" i="4"/>
  <c r="J1450" i="4"/>
  <c r="K1450" i="4"/>
  <c r="I1450" i="4"/>
  <c r="H1450" i="4"/>
  <c r="G1450" i="4"/>
  <c r="F1450" i="4"/>
  <c r="E1450" i="4"/>
  <c r="A1450" i="4"/>
  <c r="B1450" i="4"/>
  <c r="C1450" i="4"/>
  <c r="D1449" i="4"/>
  <c r="M1449" i="4"/>
  <c r="L1449" i="4"/>
  <c r="J1449" i="4"/>
  <c r="K1449" i="4"/>
  <c r="I1449" i="4"/>
  <c r="H1449" i="4"/>
  <c r="G1449" i="4"/>
  <c r="F1449" i="4"/>
  <c r="E1449" i="4"/>
  <c r="A1449" i="4"/>
  <c r="B1449" i="4"/>
  <c r="C1449" i="4"/>
  <c r="D1448" i="4"/>
  <c r="M1448" i="4"/>
  <c r="L1448" i="4"/>
  <c r="J1448" i="4"/>
  <c r="K1448" i="4"/>
  <c r="I1448" i="4"/>
  <c r="H1448" i="4"/>
  <c r="G1448" i="4"/>
  <c r="F1448" i="4"/>
  <c r="E1448" i="4"/>
  <c r="A1448" i="4"/>
  <c r="B1448" i="4"/>
  <c r="C1448" i="4"/>
  <c r="D1447" i="4"/>
  <c r="M1447" i="4"/>
  <c r="L1447" i="4"/>
  <c r="J1447" i="4"/>
  <c r="K1447" i="4"/>
  <c r="I1447" i="4"/>
  <c r="H1447" i="4"/>
  <c r="G1447" i="4"/>
  <c r="F1447" i="4"/>
  <c r="E1447" i="4"/>
  <c r="A1447" i="4"/>
  <c r="B1447" i="4"/>
  <c r="C1447" i="4"/>
  <c r="D1446" i="4"/>
  <c r="M1446" i="4"/>
  <c r="L1446" i="4"/>
  <c r="J1446" i="4"/>
  <c r="K1446" i="4"/>
  <c r="I1446" i="4"/>
  <c r="H1446" i="4"/>
  <c r="G1446" i="4"/>
  <c r="F1446" i="4"/>
  <c r="E1446" i="4"/>
  <c r="A1446" i="4"/>
  <c r="B1446" i="4"/>
  <c r="C1446" i="4"/>
  <c r="D1445" i="4"/>
  <c r="M1445" i="4"/>
  <c r="L1445" i="4"/>
  <c r="J1445" i="4"/>
  <c r="K1445" i="4"/>
  <c r="I1445" i="4"/>
  <c r="H1445" i="4"/>
  <c r="G1445" i="4"/>
  <c r="F1445" i="4"/>
  <c r="E1445" i="4"/>
  <c r="A1445" i="4"/>
  <c r="B1445" i="4"/>
  <c r="C1445" i="4"/>
  <c r="D1444" i="4"/>
  <c r="M1444" i="4"/>
  <c r="L1444" i="4"/>
  <c r="J1444" i="4"/>
  <c r="K1444" i="4"/>
  <c r="I1444" i="4"/>
  <c r="H1444" i="4"/>
  <c r="G1444" i="4"/>
  <c r="F1444" i="4"/>
  <c r="E1444" i="4"/>
  <c r="A1444" i="4"/>
  <c r="B1444" i="4"/>
  <c r="C1444" i="4"/>
  <c r="D1443" i="4"/>
  <c r="M1443" i="4"/>
  <c r="L1443" i="4"/>
  <c r="J1443" i="4"/>
  <c r="K1443" i="4"/>
  <c r="I1443" i="4"/>
  <c r="H1443" i="4"/>
  <c r="G1443" i="4"/>
  <c r="F1443" i="4"/>
  <c r="E1443" i="4"/>
  <c r="A1443" i="4"/>
  <c r="B1443" i="4"/>
  <c r="C1443" i="4"/>
  <c r="D1442" i="4"/>
  <c r="M1442" i="4"/>
  <c r="L1442" i="4"/>
  <c r="J1442" i="4"/>
  <c r="K1442" i="4"/>
  <c r="I1442" i="4"/>
  <c r="H1442" i="4"/>
  <c r="G1442" i="4"/>
  <c r="F1442" i="4"/>
  <c r="E1442" i="4"/>
  <c r="A1442" i="4"/>
  <c r="B1442" i="4"/>
  <c r="C1442" i="4"/>
  <c r="D1441" i="4"/>
  <c r="M1441" i="4"/>
  <c r="L1441" i="4"/>
  <c r="J1441" i="4"/>
  <c r="K1441" i="4"/>
  <c r="I1441" i="4"/>
  <c r="H1441" i="4"/>
  <c r="G1441" i="4"/>
  <c r="F1441" i="4"/>
  <c r="E1441" i="4"/>
  <c r="A1441" i="4"/>
  <c r="B1441" i="4"/>
  <c r="C1441" i="4"/>
  <c r="D1440" i="4"/>
  <c r="M1440" i="4"/>
  <c r="L1440" i="4"/>
  <c r="J1440" i="4"/>
  <c r="K1440" i="4"/>
  <c r="I1440" i="4"/>
  <c r="H1440" i="4"/>
  <c r="G1440" i="4"/>
  <c r="F1440" i="4"/>
  <c r="E1440" i="4"/>
  <c r="A1440" i="4"/>
  <c r="B1440" i="4"/>
  <c r="C1440" i="4"/>
  <c r="D1439" i="4"/>
  <c r="M1439" i="4"/>
  <c r="L1439" i="4"/>
  <c r="J1439" i="4"/>
  <c r="K1439" i="4"/>
  <c r="I1439" i="4"/>
  <c r="H1439" i="4"/>
  <c r="G1439" i="4"/>
  <c r="F1439" i="4"/>
  <c r="E1439" i="4"/>
  <c r="A1439" i="4"/>
  <c r="B1439" i="4"/>
  <c r="C1439" i="4"/>
  <c r="D1438" i="4"/>
  <c r="M1438" i="4"/>
  <c r="L1438" i="4"/>
  <c r="J1438" i="4"/>
  <c r="K1438" i="4"/>
  <c r="I1438" i="4"/>
  <c r="H1438" i="4"/>
  <c r="G1438" i="4"/>
  <c r="F1438" i="4"/>
  <c r="E1438" i="4"/>
  <c r="A1438" i="4"/>
  <c r="B1438" i="4"/>
  <c r="C1438" i="4"/>
  <c r="D1437" i="4"/>
  <c r="M1437" i="4"/>
  <c r="L1437" i="4"/>
  <c r="J1437" i="4"/>
  <c r="K1437" i="4"/>
  <c r="I1437" i="4"/>
  <c r="H1437" i="4"/>
  <c r="G1437" i="4"/>
  <c r="F1437" i="4"/>
  <c r="E1437" i="4"/>
  <c r="A1437" i="4"/>
  <c r="B1437" i="4"/>
  <c r="C1437" i="4"/>
  <c r="D1436" i="4"/>
  <c r="M1436" i="4"/>
  <c r="L1436" i="4"/>
  <c r="J1436" i="4"/>
  <c r="K1436" i="4"/>
  <c r="I1436" i="4"/>
  <c r="H1436" i="4"/>
  <c r="G1436" i="4"/>
  <c r="F1436" i="4"/>
  <c r="E1436" i="4"/>
  <c r="A1436" i="4"/>
  <c r="B1436" i="4"/>
  <c r="C1436" i="4"/>
  <c r="D1435" i="4"/>
  <c r="M1435" i="4"/>
  <c r="L1435" i="4"/>
  <c r="J1435" i="4"/>
  <c r="K1435" i="4"/>
  <c r="I1435" i="4"/>
  <c r="H1435" i="4"/>
  <c r="G1435" i="4"/>
  <c r="F1435" i="4"/>
  <c r="E1435" i="4"/>
  <c r="A1435" i="4"/>
  <c r="B1435" i="4"/>
  <c r="C1435" i="4"/>
  <c r="D1434" i="4"/>
  <c r="M1434" i="4"/>
  <c r="L1434" i="4"/>
  <c r="J1434" i="4"/>
  <c r="K1434" i="4"/>
  <c r="I1434" i="4"/>
  <c r="H1434" i="4"/>
  <c r="G1434" i="4"/>
  <c r="F1434" i="4"/>
  <c r="E1434" i="4"/>
  <c r="A1434" i="4"/>
  <c r="B1434" i="4"/>
  <c r="C1434" i="4"/>
  <c r="D1433" i="4"/>
  <c r="M1433" i="4"/>
  <c r="L1433" i="4"/>
  <c r="J1433" i="4"/>
  <c r="K1433" i="4"/>
  <c r="I1433" i="4"/>
  <c r="H1433" i="4"/>
  <c r="G1433" i="4"/>
  <c r="F1433" i="4"/>
  <c r="E1433" i="4"/>
  <c r="A1433" i="4"/>
  <c r="B1433" i="4"/>
  <c r="C1433" i="4"/>
  <c r="D1432" i="4"/>
  <c r="M1432" i="4"/>
  <c r="L1432" i="4"/>
  <c r="J1432" i="4"/>
  <c r="K1432" i="4"/>
  <c r="I1432" i="4"/>
  <c r="H1432" i="4"/>
  <c r="G1432" i="4"/>
  <c r="F1432" i="4"/>
  <c r="E1432" i="4"/>
  <c r="A1432" i="4"/>
  <c r="B1432" i="4"/>
  <c r="C1432" i="4"/>
  <c r="D1431" i="4"/>
  <c r="M1431" i="4"/>
  <c r="L1431" i="4"/>
  <c r="J1431" i="4"/>
  <c r="K1431" i="4"/>
  <c r="I1431" i="4"/>
  <c r="H1431" i="4"/>
  <c r="G1431" i="4"/>
  <c r="F1431" i="4"/>
  <c r="E1431" i="4"/>
  <c r="A1431" i="4"/>
  <c r="B1431" i="4"/>
  <c r="C1431" i="4"/>
  <c r="D1430" i="4"/>
  <c r="M1430" i="4"/>
  <c r="L1430" i="4"/>
  <c r="J1430" i="4"/>
  <c r="K1430" i="4"/>
  <c r="I1430" i="4"/>
  <c r="H1430" i="4"/>
  <c r="G1430" i="4"/>
  <c r="F1430" i="4"/>
  <c r="E1430" i="4"/>
  <c r="A1430" i="4"/>
  <c r="B1430" i="4"/>
  <c r="C1430" i="4"/>
  <c r="D1429" i="4"/>
  <c r="M1429" i="4"/>
  <c r="L1429" i="4"/>
  <c r="J1429" i="4"/>
  <c r="K1429" i="4"/>
  <c r="I1429" i="4"/>
  <c r="H1429" i="4"/>
  <c r="G1429" i="4"/>
  <c r="F1429" i="4"/>
  <c r="E1429" i="4"/>
  <c r="A1429" i="4"/>
  <c r="B1429" i="4"/>
  <c r="C1429" i="4"/>
  <c r="D1428" i="4"/>
  <c r="M1428" i="4"/>
  <c r="L1428" i="4"/>
  <c r="J1428" i="4"/>
  <c r="K1428" i="4"/>
  <c r="I1428" i="4"/>
  <c r="H1428" i="4"/>
  <c r="G1428" i="4"/>
  <c r="F1428" i="4"/>
  <c r="E1428" i="4"/>
  <c r="A1428" i="4"/>
  <c r="B1428" i="4"/>
  <c r="C1428" i="4"/>
  <c r="D1427" i="4"/>
  <c r="M1427" i="4"/>
  <c r="L1427" i="4"/>
  <c r="J1427" i="4"/>
  <c r="K1427" i="4"/>
  <c r="I1427" i="4"/>
  <c r="H1427" i="4"/>
  <c r="G1427" i="4"/>
  <c r="F1427" i="4"/>
  <c r="E1427" i="4"/>
  <c r="A1427" i="4"/>
  <c r="B1427" i="4"/>
  <c r="C1427" i="4"/>
  <c r="D1426" i="4"/>
  <c r="M1426" i="4"/>
  <c r="L1426" i="4"/>
  <c r="J1426" i="4"/>
  <c r="K1426" i="4"/>
  <c r="I1426" i="4"/>
  <c r="H1426" i="4"/>
  <c r="G1426" i="4"/>
  <c r="F1426" i="4"/>
  <c r="E1426" i="4"/>
  <c r="A1426" i="4"/>
  <c r="B1426" i="4"/>
  <c r="C1426" i="4"/>
  <c r="D1425" i="4"/>
  <c r="M1425" i="4"/>
  <c r="L1425" i="4"/>
  <c r="J1425" i="4"/>
  <c r="K1425" i="4"/>
  <c r="I1425" i="4"/>
  <c r="H1425" i="4"/>
  <c r="G1425" i="4"/>
  <c r="F1425" i="4"/>
  <c r="E1425" i="4"/>
  <c r="A1425" i="4"/>
  <c r="B1425" i="4"/>
  <c r="C1425" i="4"/>
  <c r="D1424" i="4"/>
  <c r="M1424" i="4"/>
  <c r="L1424" i="4"/>
  <c r="J1424" i="4"/>
  <c r="K1424" i="4"/>
  <c r="I1424" i="4"/>
  <c r="H1424" i="4"/>
  <c r="G1424" i="4"/>
  <c r="F1424" i="4"/>
  <c r="E1424" i="4"/>
  <c r="A1424" i="4"/>
  <c r="B1424" i="4"/>
  <c r="C1424" i="4"/>
  <c r="D1423" i="4"/>
  <c r="M1423" i="4"/>
  <c r="L1423" i="4"/>
  <c r="J1423" i="4"/>
  <c r="K1423" i="4"/>
  <c r="I1423" i="4"/>
  <c r="H1423" i="4"/>
  <c r="G1423" i="4"/>
  <c r="F1423" i="4"/>
  <c r="E1423" i="4"/>
  <c r="A1423" i="4"/>
  <c r="B1423" i="4"/>
  <c r="C1423" i="4"/>
  <c r="D1422" i="4"/>
  <c r="M1422" i="4"/>
  <c r="L1422" i="4"/>
  <c r="J1422" i="4"/>
  <c r="K1422" i="4"/>
  <c r="I1422" i="4"/>
  <c r="H1422" i="4"/>
  <c r="G1422" i="4"/>
  <c r="F1422" i="4"/>
  <c r="E1422" i="4"/>
  <c r="A1422" i="4"/>
  <c r="B1422" i="4"/>
  <c r="C1422" i="4"/>
  <c r="D1421" i="4"/>
  <c r="M1421" i="4"/>
  <c r="L1421" i="4"/>
  <c r="J1421" i="4"/>
  <c r="K1421" i="4"/>
  <c r="I1421" i="4"/>
  <c r="H1421" i="4"/>
  <c r="G1421" i="4"/>
  <c r="F1421" i="4"/>
  <c r="E1421" i="4"/>
  <c r="A1421" i="4"/>
  <c r="B1421" i="4"/>
  <c r="C1421" i="4"/>
  <c r="D1420" i="4"/>
  <c r="M1420" i="4"/>
  <c r="L1420" i="4"/>
  <c r="J1420" i="4"/>
  <c r="K1420" i="4"/>
  <c r="I1420" i="4"/>
  <c r="H1420" i="4"/>
  <c r="G1420" i="4"/>
  <c r="F1420" i="4"/>
  <c r="E1420" i="4"/>
  <c r="A1420" i="4"/>
  <c r="B1420" i="4"/>
  <c r="C1420" i="4"/>
  <c r="D1419" i="4"/>
  <c r="M1419" i="4"/>
  <c r="L1419" i="4"/>
  <c r="J1419" i="4"/>
  <c r="K1419" i="4"/>
  <c r="I1419" i="4"/>
  <c r="H1419" i="4"/>
  <c r="G1419" i="4"/>
  <c r="F1419" i="4"/>
  <c r="E1419" i="4"/>
  <c r="A1419" i="4"/>
  <c r="B1419" i="4"/>
  <c r="C1419" i="4"/>
  <c r="D1418" i="4"/>
  <c r="M1418" i="4"/>
  <c r="L1418" i="4"/>
  <c r="J1418" i="4"/>
  <c r="K1418" i="4"/>
  <c r="I1418" i="4"/>
  <c r="H1418" i="4"/>
  <c r="G1418" i="4"/>
  <c r="F1418" i="4"/>
  <c r="E1418" i="4"/>
  <c r="A1418" i="4"/>
  <c r="B1418" i="4"/>
  <c r="C1418" i="4"/>
  <c r="D1417" i="4"/>
  <c r="M1417" i="4"/>
  <c r="L1417" i="4"/>
  <c r="J1417" i="4"/>
  <c r="K1417" i="4"/>
  <c r="I1417" i="4"/>
  <c r="H1417" i="4"/>
  <c r="G1417" i="4"/>
  <c r="F1417" i="4"/>
  <c r="E1417" i="4"/>
  <c r="A1417" i="4"/>
  <c r="B1417" i="4"/>
  <c r="C1417" i="4"/>
  <c r="D1416" i="4"/>
  <c r="M1416" i="4"/>
  <c r="L1416" i="4"/>
  <c r="J1416" i="4"/>
  <c r="K1416" i="4"/>
  <c r="I1416" i="4"/>
  <c r="H1416" i="4"/>
  <c r="G1416" i="4"/>
  <c r="F1416" i="4"/>
  <c r="E1416" i="4"/>
  <c r="A1416" i="4"/>
  <c r="B1416" i="4"/>
  <c r="C1416" i="4"/>
  <c r="D1415" i="4"/>
  <c r="M1415" i="4"/>
  <c r="L1415" i="4"/>
  <c r="J1415" i="4"/>
  <c r="K1415" i="4"/>
  <c r="I1415" i="4"/>
  <c r="H1415" i="4"/>
  <c r="G1415" i="4"/>
  <c r="F1415" i="4"/>
  <c r="E1415" i="4"/>
  <c r="A1415" i="4"/>
  <c r="B1415" i="4"/>
  <c r="C1415" i="4"/>
  <c r="D1414" i="4"/>
  <c r="M1414" i="4"/>
  <c r="L1414" i="4"/>
  <c r="J1414" i="4"/>
  <c r="K1414" i="4"/>
  <c r="I1414" i="4"/>
  <c r="H1414" i="4"/>
  <c r="G1414" i="4"/>
  <c r="F1414" i="4"/>
  <c r="E1414" i="4"/>
  <c r="A1414" i="4"/>
  <c r="B1414" i="4"/>
  <c r="C1414" i="4"/>
  <c r="D1413" i="4"/>
  <c r="M1413" i="4"/>
  <c r="L1413" i="4"/>
  <c r="J1413" i="4"/>
  <c r="K1413" i="4"/>
  <c r="I1413" i="4"/>
  <c r="H1413" i="4"/>
  <c r="G1413" i="4"/>
  <c r="F1413" i="4"/>
  <c r="E1413" i="4"/>
  <c r="A1413" i="4"/>
  <c r="B1413" i="4"/>
  <c r="C1413" i="4"/>
  <c r="D1412" i="4"/>
  <c r="M1412" i="4"/>
  <c r="L1412" i="4"/>
  <c r="J1412" i="4"/>
  <c r="K1412" i="4"/>
  <c r="I1412" i="4"/>
  <c r="H1412" i="4"/>
  <c r="G1412" i="4"/>
  <c r="F1412" i="4"/>
  <c r="E1412" i="4"/>
  <c r="A1412" i="4"/>
  <c r="B1412" i="4"/>
  <c r="C1412" i="4"/>
  <c r="D1411" i="4"/>
  <c r="M1411" i="4"/>
  <c r="L1411" i="4"/>
  <c r="J1411" i="4"/>
  <c r="K1411" i="4"/>
  <c r="I1411" i="4"/>
  <c r="H1411" i="4"/>
  <c r="G1411" i="4"/>
  <c r="F1411" i="4"/>
  <c r="E1411" i="4"/>
  <c r="A1411" i="4"/>
  <c r="B1411" i="4"/>
  <c r="C1411" i="4"/>
  <c r="D1410" i="4"/>
  <c r="M1410" i="4"/>
  <c r="L1410" i="4"/>
  <c r="J1410" i="4"/>
  <c r="K1410" i="4"/>
  <c r="I1410" i="4"/>
  <c r="H1410" i="4"/>
  <c r="G1410" i="4"/>
  <c r="F1410" i="4"/>
  <c r="E1410" i="4"/>
  <c r="A1410" i="4"/>
  <c r="B1410" i="4"/>
  <c r="C1410" i="4"/>
  <c r="D1409" i="4"/>
  <c r="M1409" i="4"/>
  <c r="L1409" i="4"/>
  <c r="J1409" i="4"/>
  <c r="K1409" i="4"/>
  <c r="I1409" i="4"/>
  <c r="H1409" i="4"/>
  <c r="G1409" i="4"/>
  <c r="F1409" i="4"/>
  <c r="E1409" i="4"/>
  <c r="A1409" i="4"/>
  <c r="B1409" i="4"/>
  <c r="C1409" i="4"/>
  <c r="D1408" i="4"/>
  <c r="M1408" i="4"/>
  <c r="L1408" i="4"/>
  <c r="J1408" i="4"/>
  <c r="K1408" i="4"/>
  <c r="I1408" i="4"/>
  <c r="H1408" i="4"/>
  <c r="G1408" i="4"/>
  <c r="F1408" i="4"/>
  <c r="E1408" i="4"/>
  <c r="A1408" i="4"/>
  <c r="B1408" i="4"/>
  <c r="C1408" i="4"/>
  <c r="D1407" i="4"/>
  <c r="M1407" i="4"/>
  <c r="L1407" i="4"/>
  <c r="J1407" i="4"/>
  <c r="K1407" i="4"/>
  <c r="I1407" i="4"/>
  <c r="H1407" i="4"/>
  <c r="G1407" i="4"/>
  <c r="F1407" i="4"/>
  <c r="E1407" i="4"/>
  <c r="A1407" i="4"/>
  <c r="B1407" i="4"/>
  <c r="C1407" i="4"/>
  <c r="D1406" i="4"/>
  <c r="M1406" i="4"/>
  <c r="L1406" i="4"/>
  <c r="J1406" i="4"/>
  <c r="K1406" i="4"/>
  <c r="I1406" i="4"/>
  <c r="H1406" i="4"/>
  <c r="G1406" i="4"/>
  <c r="F1406" i="4"/>
  <c r="E1406" i="4"/>
  <c r="A1406" i="4"/>
  <c r="B1406" i="4"/>
  <c r="C1406" i="4"/>
  <c r="D1405" i="4"/>
  <c r="M1405" i="4"/>
  <c r="L1405" i="4"/>
  <c r="J1405" i="4"/>
  <c r="K1405" i="4"/>
  <c r="I1405" i="4"/>
  <c r="H1405" i="4"/>
  <c r="G1405" i="4"/>
  <c r="F1405" i="4"/>
  <c r="E1405" i="4"/>
  <c r="A1405" i="4"/>
  <c r="B1405" i="4"/>
  <c r="C1405" i="4"/>
  <c r="D1404" i="4"/>
  <c r="M1404" i="4"/>
  <c r="L1404" i="4"/>
  <c r="J1404" i="4"/>
  <c r="K1404" i="4"/>
  <c r="I1404" i="4"/>
  <c r="H1404" i="4"/>
  <c r="G1404" i="4"/>
  <c r="F1404" i="4"/>
  <c r="E1404" i="4"/>
  <c r="A1404" i="4"/>
  <c r="B1404" i="4"/>
  <c r="C1404" i="4"/>
  <c r="D1403" i="4"/>
  <c r="M1403" i="4"/>
  <c r="L1403" i="4"/>
  <c r="J1403" i="4"/>
  <c r="K1403" i="4"/>
  <c r="I1403" i="4"/>
  <c r="H1403" i="4"/>
  <c r="G1403" i="4"/>
  <c r="F1403" i="4"/>
  <c r="E1403" i="4"/>
  <c r="A1403" i="4"/>
  <c r="B1403" i="4"/>
  <c r="C1403" i="4"/>
  <c r="D1402" i="4"/>
  <c r="M1402" i="4"/>
  <c r="L1402" i="4"/>
  <c r="J1402" i="4"/>
  <c r="K1402" i="4"/>
  <c r="I1402" i="4"/>
  <c r="H1402" i="4"/>
  <c r="G1402" i="4"/>
  <c r="F1402" i="4"/>
  <c r="E1402" i="4"/>
  <c r="A1402" i="4"/>
  <c r="B1402" i="4"/>
  <c r="C1402" i="4"/>
  <c r="D1401" i="4"/>
  <c r="M1401" i="4"/>
  <c r="L1401" i="4"/>
  <c r="J1401" i="4"/>
  <c r="K1401" i="4"/>
  <c r="I1401" i="4"/>
  <c r="H1401" i="4"/>
  <c r="G1401" i="4"/>
  <c r="F1401" i="4"/>
  <c r="E1401" i="4"/>
  <c r="A1401" i="4"/>
  <c r="B1401" i="4"/>
  <c r="C1401" i="4"/>
  <c r="D1400" i="4"/>
  <c r="M1400" i="4"/>
  <c r="L1400" i="4"/>
  <c r="J1400" i="4"/>
  <c r="K1400" i="4"/>
  <c r="I1400" i="4"/>
  <c r="H1400" i="4"/>
  <c r="G1400" i="4"/>
  <c r="F1400" i="4"/>
  <c r="E1400" i="4"/>
  <c r="A1400" i="4"/>
  <c r="B1400" i="4"/>
  <c r="C1400" i="4"/>
  <c r="D1399" i="4"/>
  <c r="M1399" i="4"/>
  <c r="L1399" i="4"/>
  <c r="J1399" i="4"/>
  <c r="K1399" i="4"/>
  <c r="I1399" i="4"/>
  <c r="H1399" i="4"/>
  <c r="G1399" i="4"/>
  <c r="F1399" i="4"/>
  <c r="E1399" i="4"/>
  <c r="A1399" i="4"/>
  <c r="B1399" i="4"/>
  <c r="C1399" i="4"/>
  <c r="D1398" i="4"/>
  <c r="M1398" i="4"/>
  <c r="L1398" i="4"/>
  <c r="J1398" i="4"/>
  <c r="K1398" i="4"/>
  <c r="I1398" i="4"/>
  <c r="H1398" i="4"/>
  <c r="G1398" i="4"/>
  <c r="F1398" i="4"/>
  <c r="E1398" i="4"/>
  <c r="A1398" i="4"/>
  <c r="B1398" i="4"/>
  <c r="C1398" i="4"/>
  <c r="D1397" i="4"/>
  <c r="M1397" i="4"/>
  <c r="L1397" i="4"/>
  <c r="J1397" i="4"/>
  <c r="K1397" i="4"/>
  <c r="I1397" i="4"/>
  <c r="H1397" i="4"/>
  <c r="G1397" i="4"/>
  <c r="F1397" i="4"/>
  <c r="E1397" i="4"/>
  <c r="A1397" i="4"/>
  <c r="B1397" i="4"/>
  <c r="C1397" i="4"/>
  <c r="D1396" i="4"/>
  <c r="M1396" i="4"/>
  <c r="L1396" i="4"/>
  <c r="J1396" i="4"/>
  <c r="K1396" i="4"/>
  <c r="I1396" i="4"/>
  <c r="H1396" i="4"/>
  <c r="G1396" i="4"/>
  <c r="F1396" i="4"/>
  <c r="E1396" i="4"/>
  <c r="A1396" i="4"/>
  <c r="B1396" i="4"/>
  <c r="C1396" i="4"/>
  <c r="D1395" i="4"/>
  <c r="M1395" i="4"/>
  <c r="L1395" i="4"/>
  <c r="J1395" i="4"/>
  <c r="K1395" i="4"/>
  <c r="I1395" i="4"/>
  <c r="H1395" i="4"/>
  <c r="G1395" i="4"/>
  <c r="F1395" i="4"/>
  <c r="E1395" i="4"/>
  <c r="A1395" i="4"/>
  <c r="B1395" i="4"/>
  <c r="C1395" i="4"/>
  <c r="D1394" i="4"/>
  <c r="M1394" i="4"/>
  <c r="L1394" i="4"/>
  <c r="J1394" i="4"/>
  <c r="K1394" i="4"/>
  <c r="I1394" i="4"/>
  <c r="H1394" i="4"/>
  <c r="G1394" i="4"/>
  <c r="F1394" i="4"/>
  <c r="E1394" i="4"/>
  <c r="A1394" i="4"/>
  <c r="B1394" i="4"/>
  <c r="C1394" i="4"/>
  <c r="D1393" i="4"/>
  <c r="M1393" i="4"/>
  <c r="L1393" i="4"/>
  <c r="J1393" i="4"/>
  <c r="K1393" i="4"/>
  <c r="I1393" i="4"/>
  <c r="H1393" i="4"/>
  <c r="G1393" i="4"/>
  <c r="F1393" i="4"/>
  <c r="E1393" i="4"/>
  <c r="A1393" i="4"/>
  <c r="B1393" i="4"/>
  <c r="C1393" i="4"/>
  <c r="D1392" i="4"/>
  <c r="M1392" i="4"/>
  <c r="L1392" i="4"/>
  <c r="J1392" i="4"/>
  <c r="K1392" i="4"/>
  <c r="I1392" i="4"/>
  <c r="H1392" i="4"/>
  <c r="G1392" i="4"/>
  <c r="F1392" i="4"/>
  <c r="E1392" i="4"/>
  <c r="A1392" i="4"/>
  <c r="B1392" i="4"/>
  <c r="C1392" i="4"/>
  <c r="D1391" i="4"/>
  <c r="M1391" i="4"/>
  <c r="L1391" i="4"/>
  <c r="J1391" i="4"/>
  <c r="K1391" i="4"/>
  <c r="I1391" i="4"/>
  <c r="H1391" i="4"/>
  <c r="G1391" i="4"/>
  <c r="F1391" i="4"/>
  <c r="E1391" i="4"/>
  <c r="A1391" i="4"/>
  <c r="B1391" i="4"/>
  <c r="C1391" i="4"/>
  <c r="D1390" i="4"/>
  <c r="M1390" i="4"/>
  <c r="L1390" i="4"/>
  <c r="J1390" i="4"/>
  <c r="K1390" i="4"/>
  <c r="I1390" i="4"/>
  <c r="H1390" i="4"/>
  <c r="G1390" i="4"/>
  <c r="F1390" i="4"/>
  <c r="E1390" i="4"/>
  <c r="A1390" i="4"/>
  <c r="B1390" i="4"/>
  <c r="C1390" i="4"/>
  <c r="D1389" i="4"/>
  <c r="M1389" i="4"/>
  <c r="L1389" i="4"/>
  <c r="J1389" i="4"/>
  <c r="K1389" i="4"/>
  <c r="I1389" i="4"/>
  <c r="H1389" i="4"/>
  <c r="G1389" i="4"/>
  <c r="F1389" i="4"/>
  <c r="E1389" i="4"/>
  <c r="A1389" i="4"/>
  <c r="B1389" i="4"/>
  <c r="C1389" i="4"/>
  <c r="D1388" i="4"/>
  <c r="M1388" i="4"/>
  <c r="L1388" i="4"/>
  <c r="J1388" i="4"/>
  <c r="K1388" i="4"/>
  <c r="I1388" i="4"/>
  <c r="H1388" i="4"/>
  <c r="G1388" i="4"/>
  <c r="F1388" i="4"/>
  <c r="E1388" i="4"/>
  <c r="A1388" i="4"/>
  <c r="B1388" i="4"/>
  <c r="C1388" i="4"/>
  <c r="D1387" i="4"/>
  <c r="M1387" i="4"/>
  <c r="L1387" i="4"/>
  <c r="J1387" i="4"/>
  <c r="K1387" i="4"/>
  <c r="I1387" i="4"/>
  <c r="H1387" i="4"/>
  <c r="G1387" i="4"/>
  <c r="F1387" i="4"/>
  <c r="E1387" i="4"/>
  <c r="A1387" i="4"/>
  <c r="B1387" i="4"/>
  <c r="C1387" i="4"/>
  <c r="D1386" i="4"/>
  <c r="M1386" i="4"/>
  <c r="L1386" i="4"/>
  <c r="J1386" i="4"/>
  <c r="K1386" i="4"/>
  <c r="I1386" i="4"/>
  <c r="H1386" i="4"/>
  <c r="G1386" i="4"/>
  <c r="F1386" i="4"/>
  <c r="E1386" i="4"/>
  <c r="A1386" i="4"/>
  <c r="B1386" i="4"/>
  <c r="C1386" i="4"/>
  <c r="D1385" i="4"/>
  <c r="M1385" i="4"/>
  <c r="L1385" i="4"/>
  <c r="J1385" i="4"/>
  <c r="K1385" i="4"/>
  <c r="I1385" i="4"/>
  <c r="H1385" i="4"/>
  <c r="G1385" i="4"/>
  <c r="F1385" i="4"/>
  <c r="E1385" i="4"/>
  <c r="A1385" i="4"/>
  <c r="B1385" i="4"/>
  <c r="C1385" i="4"/>
  <c r="D1384" i="4"/>
  <c r="M1384" i="4"/>
  <c r="L1384" i="4"/>
  <c r="J1384" i="4"/>
  <c r="K1384" i="4"/>
  <c r="I1384" i="4"/>
  <c r="H1384" i="4"/>
  <c r="G1384" i="4"/>
  <c r="F1384" i="4"/>
  <c r="E1384" i="4"/>
  <c r="A1384" i="4"/>
  <c r="B1384" i="4"/>
  <c r="C1384" i="4"/>
  <c r="D1383" i="4"/>
  <c r="M1383" i="4"/>
  <c r="L1383" i="4"/>
  <c r="J1383" i="4"/>
  <c r="K1383" i="4"/>
  <c r="I1383" i="4"/>
  <c r="H1383" i="4"/>
  <c r="G1383" i="4"/>
  <c r="F1383" i="4"/>
  <c r="E1383" i="4"/>
  <c r="A1383" i="4"/>
  <c r="B1383" i="4"/>
  <c r="C1383" i="4"/>
  <c r="D1382" i="4"/>
  <c r="M1382" i="4"/>
  <c r="L1382" i="4"/>
  <c r="J1382" i="4"/>
  <c r="K1382" i="4"/>
  <c r="I1382" i="4"/>
  <c r="H1382" i="4"/>
  <c r="G1382" i="4"/>
  <c r="F1382" i="4"/>
  <c r="E1382" i="4"/>
  <c r="A1382" i="4"/>
  <c r="B1382" i="4"/>
  <c r="C1382" i="4"/>
  <c r="D1381" i="4"/>
  <c r="M1381" i="4"/>
  <c r="L1381" i="4"/>
  <c r="J1381" i="4"/>
  <c r="K1381" i="4"/>
  <c r="I1381" i="4"/>
  <c r="H1381" i="4"/>
  <c r="G1381" i="4"/>
  <c r="F1381" i="4"/>
  <c r="E1381" i="4"/>
  <c r="A1381" i="4"/>
  <c r="B1381" i="4"/>
  <c r="C1381" i="4"/>
  <c r="D1380" i="4"/>
  <c r="M1380" i="4"/>
  <c r="L1380" i="4"/>
  <c r="J1380" i="4"/>
  <c r="K1380" i="4"/>
  <c r="I1380" i="4"/>
  <c r="H1380" i="4"/>
  <c r="G1380" i="4"/>
  <c r="F1380" i="4"/>
  <c r="E1380" i="4"/>
  <c r="A1380" i="4"/>
  <c r="B1380" i="4"/>
  <c r="C1380" i="4"/>
  <c r="D1379" i="4"/>
  <c r="M1379" i="4"/>
  <c r="L1379" i="4"/>
  <c r="J1379" i="4"/>
  <c r="K1379" i="4"/>
  <c r="I1379" i="4"/>
  <c r="H1379" i="4"/>
  <c r="G1379" i="4"/>
  <c r="F1379" i="4"/>
  <c r="E1379" i="4"/>
  <c r="A1379" i="4"/>
  <c r="B1379" i="4"/>
  <c r="C1379" i="4"/>
  <c r="D1378" i="4"/>
  <c r="M1378" i="4"/>
  <c r="L1378" i="4"/>
  <c r="J1378" i="4"/>
  <c r="K1378" i="4"/>
  <c r="I1378" i="4"/>
  <c r="H1378" i="4"/>
  <c r="G1378" i="4"/>
  <c r="F1378" i="4"/>
  <c r="E1378" i="4"/>
  <c r="A1378" i="4"/>
  <c r="B1378" i="4"/>
  <c r="C1378" i="4"/>
  <c r="D1377" i="4"/>
  <c r="M1377" i="4"/>
  <c r="L1377" i="4"/>
  <c r="J1377" i="4"/>
  <c r="K1377" i="4"/>
  <c r="I1377" i="4"/>
  <c r="H1377" i="4"/>
  <c r="G1377" i="4"/>
  <c r="F1377" i="4"/>
  <c r="E1377" i="4"/>
  <c r="A1377" i="4"/>
  <c r="B1377" i="4"/>
  <c r="C1377" i="4"/>
  <c r="D1376" i="4"/>
  <c r="M1376" i="4"/>
  <c r="L1376" i="4"/>
  <c r="J1376" i="4"/>
  <c r="K1376" i="4"/>
  <c r="I1376" i="4"/>
  <c r="H1376" i="4"/>
  <c r="G1376" i="4"/>
  <c r="F1376" i="4"/>
  <c r="E1376" i="4"/>
  <c r="A1376" i="4"/>
  <c r="B1376" i="4"/>
  <c r="C1376" i="4"/>
  <c r="D1375" i="4"/>
  <c r="M1375" i="4"/>
  <c r="L1375" i="4"/>
  <c r="J1375" i="4"/>
  <c r="K1375" i="4"/>
  <c r="I1375" i="4"/>
  <c r="H1375" i="4"/>
  <c r="G1375" i="4"/>
  <c r="F1375" i="4"/>
  <c r="E1375" i="4"/>
  <c r="A1375" i="4"/>
  <c r="B1375" i="4"/>
  <c r="C1375" i="4"/>
  <c r="D1374" i="4"/>
  <c r="M1374" i="4"/>
  <c r="L1374" i="4"/>
  <c r="J1374" i="4"/>
  <c r="K1374" i="4"/>
  <c r="I1374" i="4"/>
  <c r="H1374" i="4"/>
  <c r="G1374" i="4"/>
  <c r="F1374" i="4"/>
  <c r="E1374" i="4"/>
  <c r="A1374" i="4"/>
  <c r="B1374" i="4"/>
  <c r="C1374" i="4"/>
  <c r="D1373" i="4"/>
  <c r="M1373" i="4"/>
  <c r="L1373" i="4"/>
  <c r="J1373" i="4"/>
  <c r="K1373" i="4"/>
  <c r="I1373" i="4"/>
  <c r="H1373" i="4"/>
  <c r="G1373" i="4"/>
  <c r="F1373" i="4"/>
  <c r="E1373" i="4"/>
  <c r="A1373" i="4"/>
  <c r="B1373" i="4"/>
  <c r="C1373" i="4"/>
  <c r="D1372" i="4"/>
  <c r="M1372" i="4"/>
  <c r="L1372" i="4"/>
  <c r="J1372" i="4"/>
  <c r="K1372" i="4"/>
  <c r="I1372" i="4"/>
  <c r="H1372" i="4"/>
  <c r="G1372" i="4"/>
  <c r="F1372" i="4"/>
  <c r="E1372" i="4"/>
  <c r="A1372" i="4"/>
  <c r="B1372" i="4"/>
  <c r="C1372" i="4"/>
  <c r="D1371" i="4"/>
  <c r="M1371" i="4"/>
  <c r="L1371" i="4"/>
  <c r="J1371" i="4"/>
  <c r="K1371" i="4"/>
  <c r="I1371" i="4"/>
  <c r="H1371" i="4"/>
  <c r="G1371" i="4"/>
  <c r="F1371" i="4"/>
  <c r="E1371" i="4"/>
  <c r="A1371" i="4"/>
  <c r="B1371" i="4"/>
  <c r="C1371" i="4"/>
  <c r="D1370" i="4"/>
  <c r="M1370" i="4"/>
  <c r="L1370" i="4"/>
  <c r="J1370" i="4"/>
  <c r="K1370" i="4"/>
  <c r="I1370" i="4"/>
  <c r="H1370" i="4"/>
  <c r="G1370" i="4"/>
  <c r="F1370" i="4"/>
  <c r="E1370" i="4"/>
  <c r="A1370" i="4"/>
  <c r="B1370" i="4"/>
  <c r="C1370" i="4"/>
  <c r="D1369" i="4"/>
  <c r="M1369" i="4"/>
  <c r="L1369" i="4"/>
  <c r="J1369" i="4"/>
  <c r="K1369" i="4"/>
  <c r="I1369" i="4"/>
  <c r="H1369" i="4"/>
  <c r="G1369" i="4"/>
  <c r="F1369" i="4"/>
  <c r="E1369" i="4"/>
  <c r="A1369" i="4"/>
  <c r="B1369" i="4"/>
  <c r="C1369" i="4"/>
  <c r="D1368" i="4"/>
  <c r="M1368" i="4"/>
  <c r="L1368" i="4"/>
  <c r="J1368" i="4"/>
  <c r="K1368" i="4"/>
  <c r="I1368" i="4"/>
  <c r="H1368" i="4"/>
  <c r="G1368" i="4"/>
  <c r="F1368" i="4"/>
  <c r="E1368" i="4"/>
  <c r="A1368" i="4"/>
  <c r="B1368" i="4"/>
  <c r="C1368" i="4"/>
  <c r="D1367" i="4"/>
  <c r="M1367" i="4"/>
  <c r="L1367" i="4"/>
  <c r="J1367" i="4"/>
  <c r="K1367" i="4"/>
  <c r="I1367" i="4"/>
  <c r="H1367" i="4"/>
  <c r="G1367" i="4"/>
  <c r="F1367" i="4"/>
  <c r="E1367" i="4"/>
  <c r="A1367" i="4"/>
  <c r="B1367" i="4"/>
  <c r="C1367" i="4"/>
  <c r="D1366" i="4"/>
  <c r="M1366" i="4"/>
  <c r="L1366" i="4"/>
  <c r="J1366" i="4"/>
  <c r="K1366" i="4"/>
  <c r="I1366" i="4"/>
  <c r="H1366" i="4"/>
  <c r="G1366" i="4"/>
  <c r="F1366" i="4"/>
  <c r="E1366" i="4"/>
  <c r="A1366" i="4"/>
  <c r="B1366" i="4"/>
  <c r="C1366" i="4"/>
  <c r="D1365" i="4"/>
  <c r="M1365" i="4"/>
  <c r="L1365" i="4"/>
  <c r="J1365" i="4"/>
  <c r="K1365" i="4"/>
  <c r="I1365" i="4"/>
  <c r="H1365" i="4"/>
  <c r="G1365" i="4"/>
  <c r="F1365" i="4"/>
  <c r="E1365" i="4"/>
  <c r="A1365" i="4"/>
  <c r="B1365" i="4"/>
  <c r="C1365" i="4"/>
  <c r="D1364" i="4"/>
  <c r="M1364" i="4"/>
  <c r="L1364" i="4"/>
  <c r="J1364" i="4"/>
  <c r="K1364" i="4"/>
  <c r="I1364" i="4"/>
  <c r="H1364" i="4"/>
  <c r="G1364" i="4"/>
  <c r="F1364" i="4"/>
  <c r="E1364" i="4"/>
  <c r="A1364" i="4"/>
  <c r="B1364" i="4"/>
  <c r="C1364" i="4"/>
  <c r="D1363" i="4"/>
  <c r="M1363" i="4"/>
  <c r="L1363" i="4"/>
  <c r="J1363" i="4"/>
  <c r="K1363" i="4"/>
  <c r="I1363" i="4"/>
  <c r="H1363" i="4"/>
  <c r="G1363" i="4"/>
  <c r="F1363" i="4"/>
  <c r="E1363" i="4"/>
  <c r="A1363" i="4"/>
  <c r="B1363" i="4"/>
  <c r="C1363" i="4"/>
  <c r="D1362" i="4"/>
  <c r="M1362" i="4"/>
  <c r="L1362" i="4"/>
  <c r="J1362" i="4"/>
  <c r="K1362" i="4"/>
  <c r="I1362" i="4"/>
  <c r="H1362" i="4"/>
  <c r="G1362" i="4"/>
  <c r="F1362" i="4"/>
  <c r="E1362" i="4"/>
  <c r="A1362" i="4"/>
  <c r="B1362" i="4"/>
  <c r="C1362" i="4"/>
  <c r="D1361" i="4"/>
  <c r="M1361" i="4"/>
  <c r="L1361" i="4"/>
  <c r="J1361" i="4"/>
  <c r="K1361" i="4"/>
  <c r="I1361" i="4"/>
  <c r="H1361" i="4"/>
  <c r="G1361" i="4"/>
  <c r="F1361" i="4"/>
  <c r="E1361" i="4"/>
  <c r="A1361" i="4"/>
  <c r="B1361" i="4"/>
  <c r="C1361" i="4"/>
  <c r="D1360" i="4"/>
  <c r="M1360" i="4"/>
  <c r="L1360" i="4"/>
  <c r="J1360" i="4"/>
  <c r="K1360" i="4"/>
  <c r="I1360" i="4"/>
  <c r="H1360" i="4"/>
  <c r="G1360" i="4"/>
  <c r="F1360" i="4"/>
  <c r="E1360" i="4"/>
  <c r="A1360" i="4"/>
  <c r="B1360" i="4"/>
  <c r="C1360" i="4"/>
  <c r="D1359" i="4"/>
  <c r="M1359" i="4"/>
  <c r="L1359" i="4"/>
  <c r="J1359" i="4"/>
  <c r="K1359" i="4"/>
  <c r="I1359" i="4"/>
  <c r="H1359" i="4"/>
  <c r="G1359" i="4"/>
  <c r="F1359" i="4"/>
  <c r="E1359" i="4"/>
  <c r="A1359" i="4"/>
  <c r="B1359" i="4"/>
  <c r="C1359" i="4"/>
  <c r="D1358" i="4"/>
  <c r="M1358" i="4"/>
  <c r="L1358" i="4"/>
  <c r="J1358" i="4"/>
  <c r="K1358" i="4"/>
  <c r="I1358" i="4"/>
  <c r="H1358" i="4"/>
  <c r="G1358" i="4"/>
  <c r="F1358" i="4"/>
  <c r="E1358" i="4"/>
  <c r="A1358" i="4"/>
  <c r="B1358" i="4"/>
  <c r="C1358" i="4"/>
  <c r="D1357" i="4"/>
  <c r="M1357" i="4"/>
  <c r="L1357" i="4"/>
  <c r="J1357" i="4"/>
  <c r="K1357" i="4"/>
  <c r="I1357" i="4"/>
  <c r="H1357" i="4"/>
  <c r="G1357" i="4"/>
  <c r="F1357" i="4"/>
  <c r="E1357" i="4"/>
  <c r="A1357" i="4"/>
  <c r="B1357" i="4"/>
  <c r="C1357" i="4"/>
  <c r="D1356" i="4"/>
  <c r="M1356" i="4"/>
  <c r="L1356" i="4"/>
  <c r="J1356" i="4"/>
  <c r="K1356" i="4"/>
  <c r="I1356" i="4"/>
  <c r="H1356" i="4"/>
  <c r="G1356" i="4"/>
  <c r="F1356" i="4"/>
  <c r="E1356" i="4"/>
  <c r="A1356" i="4"/>
  <c r="B1356" i="4"/>
  <c r="C1356" i="4"/>
  <c r="D1355" i="4"/>
  <c r="M1355" i="4"/>
  <c r="L1355" i="4"/>
  <c r="J1355" i="4"/>
  <c r="K1355" i="4"/>
  <c r="I1355" i="4"/>
  <c r="H1355" i="4"/>
  <c r="G1355" i="4"/>
  <c r="F1355" i="4"/>
  <c r="E1355" i="4"/>
  <c r="A1355" i="4"/>
  <c r="B1355" i="4"/>
  <c r="C1355" i="4"/>
  <c r="D1354" i="4"/>
  <c r="M1354" i="4"/>
  <c r="L1354" i="4"/>
  <c r="J1354" i="4"/>
  <c r="K1354" i="4"/>
  <c r="I1354" i="4"/>
  <c r="H1354" i="4"/>
  <c r="G1354" i="4"/>
  <c r="F1354" i="4"/>
  <c r="E1354" i="4"/>
  <c r="A1354" i="4"/>
  <c r="B1354" i="4"/>
  <c r="C1354" i="4"/>
  <c r="D1353" i="4"/>
  <c r="M1353" i="4"/>
  <c r="L1353" i="4"/>
  <c r="J1353" i="4"/>
  <c r="K1353" i="4"/>
  <c r="I1353" i="4"/>
  <c r="H1353" i="4"/>
  <c r="G1353" i="4"/>
  <c r="F1353" i="4"/>
  <c r="E1353" i="4"/>
  <c r="A1353" i="4"/>
  <c r="B1353" i="4"/>
  <c r="C1353" i="4"/>
  <c r="D1352" i="4"/>
  <c r="M1352" i="4"/>
  <c r="L1352" i="4"/>
  <c r="J1352" i="4"/>
  <c r="K1352" i="4"/>
  <c r="I1352" i="4"/>
  <c r="H1352" i="4"/>
  <c r="G1352" i="4"/>
  <c r="F1352" i="4"/>
  <c r="E1352" i="4"/>
  <c r="A1352" i="4"/>
  <c r="B1352" i="4"/>
  <c r="C1352" i="4"/>
  <c r="D1351" i="4"/>
  <c r="M1351" i="4"/>
  <c r="L1351" i="4"/>
  <c r="J1351" i="4"/>
  <c r="K1351" i="4"/>
  <c r="I1351" i="4"/>
  <c r="H1351" i="4"/>
  <c r="G1351" i="4"/>
  <c r="F1351" i="4"/>
  <c r="E1351" i="4"/>
  <c r="A1351" i="4"/>
  <c r="B1351" i="4"/>
  <c r="C1351" i="4"/>
  <c r="D1350" i="4"/>
  <c r="M1350" i="4"/>
  <c r="L1350" i="4"/>
  <c r="J1350" i="4"/>
  <c r="K1350" i="4"/>
  <c r="I1350" i="4"/>
  <c r="H1350" i="4"/>
  <c r="G1350" i="4"/>
  <c r="F1350" i="4"/>
  <c r="E1350" i="4"/>
  <c r="A1350" i="4"/>
  <c r="B1350" i="4"/>
  <c r="C1350" i="4"/>
  <c r="D1349" i="4"/>
  <c r="M1349" i="4"/>
  <c r="L1349" i="4"/>
  <c r="J1349" i="4"/>
  <c r="K1349" i="4"/>
  <c r="I1349" i="4"/>
  <c r="H1349" i="4"/>
  <c r="G1349" i="4"/>
  <c r="F1349" i="4"/>
  <c r="E1349" i="4"/>
  <c r="A1349" i="4"/>
  <c r="B1349" i="4"/>
  <c r="C1349" i="4"/>
  <c r="D1348" i="4"/>
  <c r="M1348" i="4"/>
  <c r="L1348" i="4"/>
  <c r="J1348" i="4"/>
  <c r="K1348" i="4"/>
  <c r="I1348" i="4"/>
  <c r="H1348" i="4"/>
  <c r="G1348" i="4"/>
  <c r="F1348" i="4"/>
  <c r="E1348" i="4"/>
  <c r="A1348" i="4"/>
  <c r="B1348" i="4"/>
  <c r="C1348" i="4"/>
  <c r="D1347" i="4"/>
  <c r="M1347" i="4"/>
  <c r="L1347" i="4"/>
  <c r="J1347" i="4"/>
  <c r="K1347" i="4"/>
  <c r="I1347" i="4"/>
  <c r="H1347" i="4"/>
  <c r="G1347" i="4"/>
  <c r="F1347" i="4"/>
  <c r="E1347" i="4"/>
  <c r="A1347" i="4"/>
  <c r="B1347" i="4"/>
  <c r="C1347" i="4"/>
  <c r="D1346" i="4"/>
  <c r="M1346" i="4"/>
  <c r="L1346" i="4"/>
  <c r="J1346" i="4"/>
  <c r="K1346" i="4"/>
  <c r="I1346" i="4"/>
  <c r="H1346" i="4"/>
  <c r="G1346" i="4"/>
  <c r="F1346" i="4"/>
  <c r="E1346" i="4"/>
  <c r="A1346" i="4"/>
  <c r="B1346" i="4"/>
  <c r="C1346" i="4"/>
  <c r="D1345" i="4"/>
  <c r="M1345" i="4"/>
  <c r="L1345" i="4"/>
  <c r="J1345" i="4"/>
  <c r="K1345" i="4"/>
  <c r="I1345" i="4"/>
  <c r="H1345" i="4"/>
  <c r="G1345" i="4"/>
  <c r="F1345" i="4"/>
  <c r="E1345" i="4"/>
  <c r="A1345" i="4"/>
  <c r="B1345" i="4"/>
  <c r="C1345" i="4"/>
  <c r="D1344" i="4"/>
  <c r="M1344" i="4"/>
  <c r="L1344" i="4"/>
  <c r="J1344" i="4"/>
  <c r="K1344" i="4"/>
  <c r="I1344" i="4"/>
  <c r="H1344" i="4"/>
  <c r="G1344" i="4"/>
  <c r="F1344" i="4"/>
  <c r="E1344" i="4"/>
  <c r="A1344" i="4"/>
  <c r="B1344" i="4"/>
  <c r="C1344" i="4"/>
  <c r="D1343" i="4"/>
  <c r="M1343" i="4"/>
  <c r="L1343" i="4"/>
  <c r="J1343" i="4"/>
  <c r="K1343" i="4"/>
  <c r="I1343" i="4"/>
  <c r="H1343" i="4"/>
  <c r="G1343" i="4"/>
  <c r="F1343" i="4"/>
  <c r="E1343" i="4"/>
  <c r="A1343" i="4"/>
  <c r="B1343" i="4"/>
  <c r="C1343" i="4"/>
  <c r="D1342" i="4"/>
  <c r="M1342" i="4"/>
  <c r="L1342" i="4"/>
  <c r="J1342" i="4"/>
  <c r="K1342" i="4"/>
  <c r="I1342" i="4"/>
  <c r="H1342" i="4"/>
  <c r="G1342" i="4"/>
  <c r="F1342" i="4"/>
  <c r="E1342" i="4"/>
  <c r="A1342" i="4"/>
  <c r="B1342" i="4"/>
  <c r="C1342" i="4"/>
  <c r="D1341" i="4"/>
  <c r="M1341" i="4"/>
  <c r="L1341" i="4"/>
  <c r="J1341" i="4"/>
  <c r="K1341" i="4"/>
  <c r="I1341" i="4"/>
  <c r="H1341" i="4"/>
  <c r="G1341" i="4"/>
  <c r="F1341" i="4"/>
  <c r="E1341" i="4"/>
  <c r="A1341" i="4"/>
  <c r="B1341" i="4"/>
  <c r="C1341" i="4"/>
  <c r="D1340" i="4"/>
  <c r="M1340" i="4"/>
  <c r="L1340" i="4"/>
  <c r="J1340" i="4"/>
  <c r="K1340" i="4"/>
  <c r="I1340" i="4"/>
  <c r="H1340" i="4"/>
  <c r="G1340" i="4"/>
  <c r="F1340" i="4"/>
  <c r="E1340" i="4"/>
  <c r="A1340" i="4"/>
  <c r="B1340" i="4"/>
  <c r="C1340" i="4"/>
  <c r="D1339" i="4"/>
  <c r="M1339" i="4"/>
  <c r="L1339" i="4"/>
  <c r="J1339" i="4"/>
  <c r="K1339" i="4"/>
  <c r="I1339" i="4"/>
  <c r="H1339" i="4"/>
  <c r="G1339" i="4"/>
  <c r="F1339" i="4"/>
  <c r="E1339" i="4"/>
  <c r="A1339" i="4"/>
  <c r="B1339" i="4"/>
  <c r="C1339" i="4"/>
  <c r="D1338" i="4"/>
  <c r="M1338" i="4"/>
  <c r="L1338" i="4"/>
  <c r="J1338" i="4"/>
  <c r="K1338" i="4"/>
  <c r="I1338" i="4"/>
  <c r="H1338" i="4"/>
  <c r="G1338" i="4"/>
  <c r="F1338" i="4"/>
  <c r="E1338" i="4"/>
  <c r="A1338" i="4"/>
  <c r="B1338" i="4"/>
  <c r="C1338" i="4"/>
  <c r="D1337" i="4"/>
  <c r="M1337" i="4"/>
  <c r="L1337" i="4"/>
  <c r="J1337" i="4"/>
  <c r="K1337" i="4"/>
  <c r="I1337" i="4"/>
  <c r="H1337" i="4"/>
  <c r="G1337" i="4"/>
  <c r="F1337" i="4"/>
  <c r="E1337" i="4"/>
  <c r="A1337" i="4"/>
  <c r="B1337" i="4"/>
  <c r="C1337" i="4"/>
  <c r="D1336" i="4"/>
  <c r="M1336" i="4"/>
  <c r="L1336" i="4"/>
  <c r="J1336" i="4"/>
  <c r="K1336" i="4"/>
  <c r="I1336" i="4"/>
  <c r="H1336" i="4"/>
  <c r="G1336" i="4"/>
  <c r="F1336" i="4"/>
  <c r="E1336" i="4"/>
  <c r="A1336" i="4"/>
  <c r="B1336" i="4"/>
  <c r="C1336" i="4"/>
  <c r="D1335" i="4"/>
  <c r="M1335" i="4"/>
  <c r="L1335" i="4"/>
  <c r="J1335" i="4"/>
  <c r="K1335" i="4"/>
  <c r="I1335" i="4"/>
  <c r="H1335" i="4"/>
  <c r="G1335" i="4"/>
  <c r="F1335" i="4"/>
  <c r="E1335" i="4"/>
  <c r="A1335" i="4"/>
  <c r="B1335" i="4"/>
  <c r="C1335" i="4"/>
  <c r="D1334" i="4"/>
  <c r="M1334" i="4"/>
  <c r="L1334" i="4"/>
  <c r="J1334" i="4"/>
  <c r="K1334" i="4"/>
  <c r="I1334" i="4"/>
  <c r="H1334" i="4"/>
  <c r="G1334" i="4"/>
  <c r="F1334" i="4"/>
  <c r="E1334" i="4"/>
  <c r="A1334" i="4"/>
  <c r="B1334" i="4"/>
  <c r="C1334" i="4"/>
  <c r="D1333" i="4"/>
  <c r="M1333" i="4"/>
  <c r="L1333" i="4"/>
  <c r="J1333" i="4"/>
  <c r="K1333" i="4"/>
  <c r="I1333" i="4"/>
  <c r="H1333" i="4"/>
  <c r="G1333" i="4"/>
  <c r="F1333" i="4"/>
  <c r="E1333" i="4"/>
  <c r="A1333" i="4"/>
  <c r="B1333" i="4"/>
  <c r="C1333" i="4"/>
  <c r="D1332" i="4"/>
  <c r="M1332" i="4"/>
  <c r="L1332" i="4"/>
  <c r="J1332" i="4"/>
  <c r="K1332" i="4"/>
  <c r="I1332" i="4"/>
  <c r="H1332" i="4"/>
  <c r="G1332" i="4"/>
  <c r="F1332" i="4"/>
  <c r="E1332" i="4"/>
  <c r="A1332" i="4"/>
  <c r="B1332" i="4"/>
  <c r="C1332" i="4"/>
  <c r="D1331" i="4"/>
  <c r="M1331" i="4"/>
  <c r="L1331" i="4"/>
  <c r="J1331" i="4"/>
  <c r="K1331" i="4"/>
  <c r="I1331" i="4"/>
  <c r="H1331" i="4"/>
  <c r="G1331" i="4"/>
  <c r="F1331" i="4"/>
  <c r="E1331" i="4"/>
  <c r="A1331" i="4"/>
  <c r="B1331" i="4"/>
  <c r="C1331" i="4"/>
  <c r="D1330" i="4"/>
  <c r="M1330" i="4"/>
  <c r="L1330" i="4"/>
  <c r="J1330" i="4"/>
  <c r="K1330" i="4"/>
  <c r="I1330" i="4"/>
  <c r="H1330" i="4"/>
  <c r="G1330" i="4"/>
  <c r="F1330" i="4"/>
  <c r="E1330" i="4"/>
  <c r="A1330" i="4"/>
  <c r="B1330" i="4"/>
  <c r="C1330" i="4"/>
  <c r="D1329" i="4"/>
  <c r="M1329" i="4"/>
  <c r="L1329" i="4"/>
  <c r="J1329" i="4"/>
  <c r="K1329" i="4"/>
  <c r="I1329" i="4"/>
  <c r="H1329" i="4"/>
  <c r="G1329" i="4"/>
  <c r="F1329" i="4"/>
  <c r="E1329" i="4"/>
  <c r="A1329" i="4"/>
  <c r="B1329" i="4"/>
  <c r="C1329" i="4"/>
  <c r="D1328" i="4"/>
  <c r="M1328" i="4"/>
  <c r="L1328" i="4"/>
  <c r="J1328" i="4"/>
  <c r="K1328" i="4"/>
  <c r="I1328" i="4"/>
  <c r="H1328" i="4"/>
  <c r="G1328" i="4"/>
  <c r="F1328" i="4"/>
  <c r="E1328" i="4"/>
  <c r="A1328" i="4"/>
  <c r="B1328" i="4"/>
  <c r="C1328" i="4"/>
  <c r="D1327" i="4"/>
  <c r="M1327" i="4"/>
  <c r="L1327" i="4"/>
  <c r="J1327" i="4"/>
  <c r="K1327" i="4"/>
  <c r="I1327" i="4"/>
  <c r="H1327" i="4"/>
  <c r="G1327" i="4"/>
  <c r="F1327" i="4"/>
  <c r="E1327" i="4"/>
  <c r="A1327" i="4"/>
  <c r="B1327" i="4"/>
  <c r="C1327" i="4"/>
  <c r="D1326" i="4"/>
  <c r="M1326" i="4"/>
  <c r="L1326" i="4"/>
  <c r="J1326" i="4"/>
  <c r="K1326" i="4"/>
  <c r="I1326" i="4"/>
  <c r="H1326" i="4"/>
  <c r="G1326" i="4"/>
  <c r="F1326" i="4"/>
  <c r="E1326" i="4"/>
  <c r="A1326" i="4"/>
  <c r="B1326" i="4"/>
  <c r="C1326" i="4"/>
  <c r="D1325" i="4"/>
  <c r="M1325" i="4"/>
  <c r="L1325" i="4"/>
  <c r="J1325" i="4"/>
  <c r="K1325" i="4"/>
  <c r="I1325" i="4"/>
  <c r="H1325" i="4"/>
  <c r="G1325" i="4"/>
  <c r="F1325" i="4"/>
  <c r="E1325" i="4"/>
  <c r="A1325" i="4"/>
  <c r="B1325" i="4"/>
  <c r="C1325" i="4"/>
  <c r="D1324" i="4"/>
  <c r="M1324" i="4"/>
  <c r="L1324" i="4"/>
  <c r="J1324" i="4"/>
  <c r="K1324" i="4"/>
  <c r="I1324" i="4"/>
  <c r="H1324" i="4"/>
  <c r="G1324" i="4"/>
  <c r="F1324" i="4"/>
  <c r="E1324" i="4"/>
  <c r="A1324" i="4"/>
  <c r="B1324" i="4"/>
  <c r="C1324" i="4"/>
  <c r="D1323" i="4"/>
  <c r="M1323" i="4"/>
  <c r="L1323" i="4"/>
  <c r="J1323" i="4"/>
  <c r="K1323" i="4"/>
  <c r="I1323" i="4"/>
  <c r="H1323" i="4"/>
  <c r="G1323" i="4"/>
  <c r="F1323" i="4"/>
  <c r="E1323" i="4"/>
  <c r="A1323" i="4"/>
  <c r="B1323" i="4"/>
  <c r="C1323" i="4"/>
  <c r="D1322" i="4"/>
  <c r="M1322" i="4"/>
  <c r="L1322" i="4"/>
  <c r="J1322" i="4"/>
  <c r="K1322" i="4"/>
  <c r="I1322" i="4"/>
  <c r="H1322" i="4"/>
  <c r="G1322" i="4"/>
  <c r="F1322" i="4"/>
  <c r="E1322" i="4"/>
  <c r="A1322" i="4"/>
  <c r="B1322" i="4"/>
  <c r="C1322" i="4"/>
  <c r="D1321" i="4"/>
  <c r="M1321" i="4"/>
  <c r="L1321" i="4"/>
  <c r="J1321" i="4"/>
  <c r="K1321" i="4"/>
  <c r="I1321" i="4"/>
  <c r="H1321" i="4"/>
  <c r="G1321" i="4"/>
  <c r="F1321" i="4"/>
  <c r="E1321" i="4"/>
  <c r="A1321" i="4"/>
  <c r="B1321" i="4"/>
  <c r="C1321" i="4"/>
  <c r="D1320" i="4"/>
  <c r="M1320" i="4"/>
  <c r="L1320" i="4"/>
  <c r="J1320" i="4"/>
  <c r="K1320" i="4"/>
  <c r="I1320" i="4"/>
  <c r="H1320" i="4"/>
  <c r="G1320" i="4"/>
  <c r="F1320" i="4"/>
  <c r="E1320" i="4"/>
  <c r="A1320" i="4"/>
  <c r="B1320" i="4"/>
  <c r="C1320" i="4"/>
  <c r="D1319" i="4"/>
  <c r="M1319" i="4"/>
  <c r="L1319" i="4"/>
  <c r="J1319" i="4"/>
  <c r="K1319" i="4"/>
  <c r="I1319" i="4"/>
  <c r="H1319" i="4"/>
  <c r="G1319" i="4"/>
  <c r="F1319" i="4"/>
  <c r="E1319" i="4"/>
  <c r="A1319" i="4"/>
  <c r="B1319" i="4"/>
  <c r="C1319" i="4"/>
  <c r="D1318" i="4"/>
  <c r="M1318" i="4"/>
  <c r="L1318" i="4"/>
  <c r="J1318" i="4"/>
  <c r="K1318" i="4"/>
  <c r="I1318" i="4"/>
  <c r="H1318" i="4"/>
  <c r="G1318" i="4"/>
  <c r="F1318" i="4"/>
  <c r="E1318" i="4"/>
  <c r="A1318" i="4"/>
  <c r="B1318" i="4"/>
  <c r="C1318" i="4"/>
  <c r="D1317" i="4"/>
  <c r="M1317" i="4"/>
  <c r="L1317" i="4"/>
  <c r="J1317" i="4"/>
  <c r="K1317" i="4"/>
  <c r="I1317" i="4"/>
  <c r="H1317" i="4"/>
  <c r="G1317" i="4"/>
  <c r="F1317" i="4"/>
  <c r="E1317" i="4"/>
  <c r="A1317" i="4"/>
  <c r="B1317" i="4"/>
  <c r="C1317" i="4"/>
  <c r="D1316" i="4"/>
  <c r="M1316" i="4"/>
  <c r="L1316" i="4"/>
  <c r="J1316" i="4"/>
  <c r="K1316" i="4"/>
  <c r="I1316" i="4"/>
  <c r="H1316" i="4"/>
  <c r="G1316" i="4"/>
  <c r="F1316" i="4"/>
  <c r="E1316" i="4"/>
  <c r="A1316" i="4"/>
  <c r="B1316" i="4"/>
  <c r="C1316" i="4"/>
  <c r="D1315" i="4"/>
  <c r="M1315" i="4"/>
  <c r="L1315" i="4"/>
  <c r="J1315" i="4"/>
  <c r="K1315" i="4"/>
  <c r="I1315" i="4"/>
  <c r="H1315" i="4"/>
  <c r="G1315" i="4"/>
  <c r="F1315" i="4"/>
  <c r="E1315" i="4"/>
  <c r="A1315" i="4"/>
  <c r="B1315" i="4"/>
  <c r="C1315" i="4"/>
  <c r="D1314" i="4"/>
  <c r="M1314" i="4"/>
  <c r="L1314" i="4"/>
  <c r="J1314" i="4"/>
  <c r="K1314" i="4"/>
  <c r="I1314" i="4"/>
  <c r="H1314" i="4"/>
  <c r="G1314" i="4"/>
  <c r="F1314" i="4"/>
  <c r="E1314" i="4"/>
  <c r="A1314" i="4"/>
  <c r="B1314" i="4"/>
  <c r="C1314" i="4"/>
  <c r="D1313" i="4"/>
  <c r="M1313" i="4"/>
  <c r="L1313" i="4"/>
  <c r="J1313" i="4"/>
  <c r="K1313" i="4"/>
  <c r="I1313" i="4"/>
  <c r="H1313" i="4"/>
  <c r="G1313" i="4"/>
  <c r="F1313" i="4"/>
  <c r="E1313" i="4"/>
  <c r="A1313" i="4"/>
  <c r="B1313" i="4"/>
  <c r="C1313" i="4"/>
  <c r="D1312" i="4"/>
  <c r="M1312" i="4"/>
  <c r="L1312" i="4"/>
  <c r="J1312" i="4"/>
  <c r="K1312" i="4"/>
  <c r="I1312" i="4"/>
  <c r="H1312" i="4"/>
  <c r="G1312" i="4"/>
  <c r="F1312" i="4"/>
  <c r="E1312" i="4"/>
  <c r="A1312" i="4"/>
  <c r="B1312" i="4"/>
  <c r="C1312" i="4"/>
  <c r="D1311" i="4"/>
  <c r="M1311" i="4"/>
  <c r="L1311" i="4"/>
  <c r="J1311" i="4"/>
  <c r="K1311" i="4"/>
  <c r="I1311" i="4"/>
  <c r="H1311" i="4"/>
  <c r="G1311" i="4"/>
  <c r="F1311" i="4"/>
  <c r="E1311" i="4"/>
  <c r="A1311" i="4"/>
  <c r="B1311" i="4"/>
  <c r="C1311" i="4"/>
  <c r="D1310" i="4"/>
  <c r="M1310" i="4"/>
  <c r="L1310" i="4"/>
  <c r="J1310" i="4"/>
  <c r="K1310" i="4"/>
  <c r="I1310" i="4"/>
  <c r="H1310" i="4"/>
  <c r="G1310" i="4"/>
  <c r="F1310" i="4"/>
  <c r="E1310" i="4"/>
  <c r="A1310" i="4"/>
  <c r="B1310" i="4"/>
  <c r="C1310" i="4"/>
  <c r="D1309" i="4"/>
  <c r="M1309" i="4"/>
  <c r="L1309" i="4"/>
  <c r="J1309" i="4"/>
  <c r="K1309" i="4"/>
  <c r="I1309" i="4"/>
  <c r="H1309" i="4"/>
  <c r="G1309" i="4"/>
  <c r="F1309" i="4"/>
  <c r="E1309" i="4"/>
  <c r="A1309" i="4"/>
  <c r="B1309" i="4"/>
  <c r="C1309" i="4"/>
  <c r="D1308" i="4"/>
  <c r="M1308" i="4"/>
  <c r="L1308" i="4"/>
  <c r="J1308" i="4"/>
  <c r="K1308" i="4"/>
  <c r="I1308" i="4"/>
  <c r="H1308" i="4"/>
  <c r="G1308" i="4"/>
  <c r="F1308" i="4"/>
  <c r="E1308" i="4"/>
  <c r="A1308" i="4"/>
  <c r="B1308" i="4"/>
  <c r="C1308" i="4"/>
  <c r="D1307" i="4"/>
  <c r="M1307" i="4"/>
  <c r="L1307" i="4"/>
  <c r="J1307" i="4"/>
  <c r="K1307" i="4"/>
  <c r="I1307" i="4"/>
  <c r="H1307" i="4"/>
  <c r="G1307" i="4"/>
  <c r="F1307" i="4"/>
  <c r="E1307" i="4"/>
  <c r="A1307" i="4"/>
  <c r="B1307" i="4"/>
  <c r="C1307" i="4"/>
  <c r="D1306" i="4"/>
  <c r="M1306" i="4"/>
  <c r="L1306" i="4"/>
  <c r="J1306" i="4"/>
  <c r="K1306" i="4"/>
  <c r="I1306" i="4"/>
  <c r="H1306" i="4"/>
  <c r="G1306" i="4"/>
  <c r="F1306" i="4"/>
  <c r="E1306" i="4"/>
  <c r="A1306" i="4"/>
  <c r="B1306" i="4"/>
  <c r="C1306" i="4"/>
  <c r="D1305" i="4"/>
  <c r="M1305" i="4"/>
  <c r="L1305" i="4"/>
  <c r="J1305" i="4"/>
  <c r="K1305" i="4"/>
  <c r="I1305" i="4"/>
  <c r="H1305" i="4"/>
  <c r="G1305" i="4"/>
  <c r="F1305" i="4"/>
  <c r="E1305" i="4"/>
  <c r="A1305" i="4"/>
  <c r="B1305" i="4"/>
  <c r="C1305" i="4"/>
  <c r="D1304" i="4"/>
  <c r="M1304" i="4"/>
  <c r="L1304" i="4"/>
  <c r="J1304" i="4"/>
  <c r="K1304" i="4"/>
  <c r="I1304" i="4"/>
  <c r="H1304" i="4"/>
  <c r="G1304" i="4"/>
  <c r="F1304" i="4"/>
  <c r="E1304" i="4"/>
  <c r="A1304" i="4"/>
  <c r="B1304" i="4"/>
  <c r="C1304" i="4"/>
  <c r="D1303" i="4"/>
  <c r="M1303" i="4"/>
  <c r="L1303" i="4"/>
  <c r="J1303" i="4"/>
  <c r="K1303" i="4"/>
  <c r="I1303" i="4"/>
  <c r="H1303" i="4"/>
  <c r="G1303" i="4"/>
  <c r="F1303" i="4"/>
  <c r="E1303" i="4"/>
  <c r="A1303" i="4"/>
  <c r="B1303" i="4"/>
  <c r="C1303" i="4"/>
  <c r="D1302" i="4"/>
  <c r="M1302" i="4"/>
  <c r="L1302" i="4"/>
  <c r="J1302" i="4"/>
  <c r="K1302" i="4"/>
  <c r="I1302" i="4"/>
  <c r="H1302" i="4"/>
  <c r="G1302" i="4"/>
  <c r="F1302" i="4"/>
  <c r="E1302" i="4"/>
  <c r="A1302" i="4"/>
  <c r="B1302" i="4"/>
  <c r="C1302" i="4"/>
  <c r="D1301" i="4"/>
  <c r="M1301" i="4"/>
  <c r="L1301" i="4"/>
  <c r="J1301" i="4"/>
  <c r="K1301" i="4"/>
  <c r="I1301" i="4"/>
  <c r="H1301" i="4"/>
  <c r="G1301" i="4"/>
  <c r="F1301" i="4"/>
  <c r="E1301" i="4"/>
  <c r="A1301" i="4"/>
  <c r="B1301" i="4"/>
  <c r="C1301" i="4"/>
  <c r="D1300" i="4"/>
  <c r="M1300" i="4"/>
  <c r="L1300" i="4"/>
  <c r="J1300" i="4"/>
  <c r="K1300" i="4"/>
  <c r="I1300" i="4"/>
  <c r="H1300" i="4"/>
  <c r="G1300" i="4"/>
  <c r="F1300" i="4"/>
  <c r="E1300" i="4"/>
  <c r="A1300" i="4"/>
  <c r="B1300" i="4"/>
  <c r="C1300" i="4"/>
  <c r="D1299" i="4"/>
  <c r="M1299" i="4"/>
  <c r="L1299" i="4"/>
  <c r="J1299" i="4"/>
  <c r="K1299" i="4"/>
  <c r="I1299" i="4"/>
  <c r="H1299" i="4"/>
  <c r="G1299" i="4"/>
  <c r="F1299" i="4"/>
  <c r="E1299" i="4"/>
  <c r="A1299" i="4"/>
  <c r="B1299" i="4"/>
  <c r="C1299" i="4"/>
  <c r="D1298" i="4"/>
  <c r="M1298" i="4"/>
  <c r="L1298" i="4"/>
  <c r="J1298" i="4"/>
  <c r="K1298" i="4"/>
  <c r="I1298" i="4"/>
  <c r="H1298" i="4"/>
  <c r="G1298" i="4"/>
  <c r="F1298" i="4"/>
  <c r="E1298" i="4"/>
  <c r="A1298" i="4"/>
  <c r="B1298" i="4"/>
  <c r="C1298" i="4"/>
  <c r="D1297" i="4"/>
  <c r="M1297" i="4"/>
  <c r="L1297" i="4"/>
  <c r="J1297" i="4"/>
  <c r="K1297" i="4"/>
  <c r="I1297" i="4"/>
  <c r="H1297" i="4"/>
  <c r="G1297" i="4"/>
  <c r="F1297" i="4"/>
  <c r="E1297" i="4"/>
  <c r="A1297" i="4"/>
  <c r="B1297" i="4"/>
  <c r="C1297" i="4"/>
  <c r="D1296" i="4"/>
  <c r="M1296" i="4"/>
  <c r="L1296" i="4"/>
  <c r="J1296" i="4"/>
  <c r="K1296" i="4"/>
  <c r="I1296" i="4"/>
  <c r="H1296" i="4"/>
  <c r="G1296" i="4"/>
  <c r="F1296" i="4"/>
  <c r="E1296" i="4"/>
  <c r="A1296" i="4"/>
  <c r="B1296" i="4"/>
  <c r="C1296" i="4"/>
  <c r="D1295" i="4"/>
  <c r="M1295" i="4"/>
  <c r="L1295" i="4"/>
  <c r="J1295" i="4"/>
  <c r="K1295" i="4"/>
  <c r="I1295" i="4"/>
  <c r="H1295" i="4"/>
  <c r="G1295" i="4"/>
  <c r="F1295" i="4"/>
  <c r="E1295" i="4"/>
  <c r="A1295" i="4"/>
  <c r="B1295" i="4"/>
  <c r="C1295" i="4"/>
  <c r="D1294" i="4"/>
  <c r="M1294" i="4"/>
  <c r="L1294" i="4"/>
  <c r="J1294" i="4"/>
  <c r="K1294" i="4"/>
  <c r="I1294" i="4"/>
  <c r="H1294" i="4"/>
  <c r="G1294" i="4"/>
  <c r="F1294" i="4"/>
  <c r="E1294" i="4"/>
  <c r="A1294" i="4"/>
  <c r="B1294" i="4"/>
  <c r="C1294" i="4"/>
  <c r="D1293" i="4"/>
  <c r="M1293" i="4"/>
  <c r="L1293" i="4"/>
  <c r="J1293" i="4"/>
  <c r="K1293" i="4"/>
  <c r="I1293" i="4"/>
  <c r="H1293" i="4"/>
  <c r="G1293" i="4"/>
  <c r="F1293" i="4"/>
  <c r="E1293" i="4"/>
  <c r="A1293" i="4"/>
  <c r="B1293" i="4"/>
  <c r="C1293" i="4"/>
  <c r="D1292" i="4"/>
  <c r="M1292" i="4"/>
  <c r="L1292" i="4"/>
  <c r="J1292" i="4"/>
  <c r="K1292" i="4"/>
  <c r="I1292" i="4"/>
  <c r="H1292" i="4"/>
  <c r="G1292" i="4"/>
  <c r="F1292" i="4"/>
  <c r="E1292" i="4"/>
  <c r="A1292" i="4"/>
  <c r="B1292" i="4"/>
  <c r="C1292" i="4"/>
  <c r="D1291" i="4"/>
  <c r="M1291" i="4"/>
  <c r="L1291" i="4"/>
  <c r="J1291" i="4"/>
  <c r="K1291" i="4"/>
  <c r="I1291" i="4"/>
  <c r="H1291" i="4"/>
  <c r="G1291" i="4"/>
  <c r="F1291" i="4"/>
  <c r="E1291" i="4"/>
  <c r="A1291" i="4"/>
  <c r="B1291" i="4"/>
  <c r="C1291" i="4"/>
  <c r="D1290" i="4"/>
  <c r="M1290" i="4"/>
  <c r="L1290" i="4"/>
  <c r="J1290" i="4"/>
  <c r="K1290" i="4"/>
  <c r="I1290" i="4"/>
  <c r="H1290" i="4"/>
  <c r="G1290" i="4"/>
  <c r="F1290" i="4"/>
  <c r="E1290" i="4"/>
  <c r="A1290" i="4"/>
  <c r="B1290" i="4"/>
  <c r="C1290" i="4"/>
  <c r="D1289" i="4"/>
  <c r="M1289" i="4"/>
  <c r="L1289" i="4"/>
  <c r="J1289" i="4"/>
  <c r="K1289" i="4"/>
  <c r="I1289" i="4"/>
  <c r="H1289" i="4"/>
  <c r="G1289" i="4"/>
  <c r="F1289" i="4"/>
  <c r="E1289" i="4"/>
  <c r="A1289" i="4"/>
  <c r="B1289" i="4"/>
  <c r="C1289" i="4"/>
  <c r="D1288" i="4"/>
  <c r="M1288" i="4"/>
  <c r="L1288" i="4"/>
  <c r="J1288" i="4"/>
  <c r="K1288" i="4"/>
  <c r="I1288" i="4"/>
  <c r="H1288" i="4"/>
  <c r="G1288" i="4"/>
  <c r="F1288" i="4"/>
  <c r="E1288" i="4"/>
  <c r="A1288" i="4"/>
  <c r="B1288" i="4"/>
  <c r="C1288" i="4"/>
  <c r="D1287" i="4"/>
  <c r="M1287" i="4"/>
  <c r="L1287" i="4"/>
  <c r="J1287" i="4"/>
  <c r="K1287" i="4"/>
  <c r="I1287" i="4"/>
  <c r="H1287" i="4"/>
  <c r="G1287" i="4"/>
  <c r="F1287" i="4"/>
  <c r="E1287" i="4"/>
  <c r="A1287" i="4"/>
  <c r="B1287" i="4"/>
  <c r="C1287" i="4"/>
  <c r="D1286" i="4"/>
  <c r="M1286" i="4"/>
  <c r="L1286" i="4"/>
  <c r="J1286" i="4"/>
  <c r="K1286" i="4"/>
  <c r="I1286" i="4"/>
  <c r="H1286" i="4"/>
  <c r="G1286" i="4"/>
  <c r="F1286" i="4"/>
  <c r="E1286" i="4"/>
  <c r="A1286" i="4"/>
  <c r="B1286" i="4"/>
  <c r="C1286" i="4"/>
  <c r="D1285" i="4"/>
  <c r="M1285" i="4"/>
  <c r="L1285" i="4"/>
  <c r="J1285" i="4"/>
  <c r="K1285" i="4"/>
  <c r="I1285" i="4"/>
  <c r="H1285" i="4"/>
  <c r="G1285" i="4"/>
  <c r="F1285" i="4"/>
  <c r="E1285" i="4"/>
  <c r="A1285" i="4"/>
  <c r="B1285" i="4"/>
  <c r="C1285" i="4"/>
  <c r="D1284" i="4"/>
  <c r="M1284" i="4"/>
  <c r="L1284" i="4"/>
  <c r="J1284" i="4"/>
  <c r="K1284" i="4"/>
  <c r="I1284" i="4"/>
  <c r="H1284" i="4"/>
  <c r="G1284" i="4"/>
  <c r="F1284" i="4"/>
  <c r="E1284" i="4"/>
  <c r="A1284" i="4"/>
  <c r="B1284" i="4"/>
  <c r="C1284" i="4"/>
  <c r="D1283" i="4"/>
  <c r="M1283" i="4"/>
  <c r="L1283" i="4"/>
  <c r="J1283" i="4"/>
  <c r="K1283" i="4"/>
  <c r="I1283" i="4"/>
  <c r="H1283" i="4"/>
  <c r="G1283" i="4"/>
  <c r="F1283" i="4"/>
  <c r="E1283" i="4"/>
  <c r="A1283" i="4"/>
  <c r="B1283" i="4"/>
  <c r="C1283" i="4"/>
  <c r="D1282" i="4"/>
  <c r="M1282" i="4"/>
  <c r="L1282" i="4"/>
  <c r="J1282" i="4"/>
  <c r="K1282" i="4"/>
  <c r="I1282" i="4"/>
  <c r="H1282" i="4"/>
  <c r="G1282" i="4"/>
  <c r="F1282" i="4"/>
  <c r="E1282" i="4"/>
  <c r="A1282" i="4"/>
  <c r="B1282" i="4"/>
  <c r="C1282" i="4"/>
  <c r="D1281" i="4"/>
  <c r="M1281" i="4"/>
  <c r="L1281" i="4"/>
  <c r="J1281" i="4"/>
  <c r="K1281" i="4"/>
  <c r="I1281" i="4"/>
  <c r="H1281" i="4"/>
  <c r="G1281" i="4"/>
  <c r="F1281" i="4"/>
  <c r="E1281" i="4"/>
  <c r="A1281" i="4"/>
  <c r="B1281" i="4"/>
  <c r="C1281" i="4"/>
  <c r="D1280" i="4"/>
  <c r="M1280" i="4"/>
  <c r="L1280" i="4"/>
  <c r="J1280" i="4"/>
  <c r="K1280" i="4"/>
  <c r="I1280" i="4"/>
  <c r="H1280" i="4"/>
  <c r="G1280" i="4"/>
  <c r="F1280" i="4"/>
  <c r="E1280" i="4"/>
  <c r="A1280" i="4"/>
  <c r="B1280" i="4"/>
  <c r="C1280" i="4"/>
  <c r="D1279" i="4"/>
  <c r="M1279" i="4"/>
  <c r="L1279" i="4"/>
  <c r="J1279" i="4"/>
  <c r="K1279" i="4"/>
  <c r="I1279" i="4"/>
  <c r="H1279" i="4"/>
  <c r="G1279" i="4"/>
  <c r="F1279" i="4"/>
  <c r="E1279" i="4"/>
  <c r="A1279" i="4"/>
  <c r="B1279" i="4"/>
  <c r="C1279" i="4"/>
  <c r="D1278" i="4"/>
  <c r="M1278" i="4"/>
  <c r="L1278" i="4"/>
  <c r="J1278" i="4"/>
  <c r="K1278" i="4"/>
  <c r="I1278" i="4"/>
  <c r="H1278" i="4"/>
  <c r="G1278" i="4"/>
  <c r="F1278" i="4"/>
  <c r="E1278" i="4"/>
  <c r="A1278" i="4"/>
  <c r="B1278" i="4"/>
  <c r="C1278" i="4"/>
  <c r="D1277" i="4"/>
  <c r="M1277" i="4"/>
  <c r="L1277" i="4"/>
  <c r="J1277" i="4"/>
  <c r="K1277" i="4"/>
  <c r="I1277" i="4"/>
  <c r="H1277" i="4"/>
  <c r="G1277" i="4"/>
  <c r="F1277" i="4"/>
  <c r="E1277" i="4"/>
  <c r="A1277" i="4"/>
  <c r="B1277" i="4"/>
  <c r="C1277" i="4"/>
  <c r="D1276" i="4"/>
  <c r="M1276" i="4"/>
  <c r="L1276" i="4"/>
  <c r="J1276" i="4"/>
  <c r="K1276" i="4"/>
  <c r="I1276" i="4"/>
  <c r="H1276" i="4"/>
  <c r="G1276" i="4"/>
  <c r="F1276" i="4"/>
  <c r="E1276" i="4"/>
  <c r="A1276" i="4"/>
  <c r="B1276" i="4"/>
  <c r="C1276" i="4"/>
  <c r="D1275" i="4"/>
  <c r="M1275" i="4"/>
  <c r="L1275" i="4"/>
  <c r="J1275" i="4"/>
  <c r="K1275" i="4"/>
  <c r="I1275" i="4"/>
  <c r="H1275" i="4"/>
  <c r="G1275" i="4"/>
  <c r="F1275" i="4"/>
  <c r="E1275" i="4"/>
  <c r="A1275" i="4"/>
  <c r="B1275" i="4"/>
  <c r="C1275" i="4"/>
  <c r="D1274" i="4"/>
  <c r="M1274" i="4"/>
  <c r="L1274" i="4"/>
  <c r="J1274" i="4"/>
  <c r="K1274" i="4"/>
  <c r="I1274" i="4"/>
  <c r="H1274" i="4"/>
  <c r="G1274" i="4"/>
  <c r="F1274" i="4"/>
  <c r="E1274" i="4"/>
  <c r="A1274" i="4"/>
  <c r="B1274" i="4"/>
  <c r="C1274" i="4"/>
  <c r="D1273" i="4"/>
  <c r="M1273" i="4"/>
  <c r="L1273" i="4"/>
  <c r="J1273" i="4"/>
  <c r="K1273" i="4"/>
  <c r="I1273" i="4"/>
  <c r="H1273" i="4"/>
  <c r="G1273" i="4"/>
  <c r="F1273" i="4"/>
  <c r="E1273" i="4"/>
  <c r="A1273" i="4"/>
  <c r="B1273" i="4"/>
  <c r="C1273" i="4"/>
  <c r="D1272" i="4"/>
  <c r="M1272" i="4"/>
  <c r="L1272" i="4"/>
  <c r="J1272" i="4"/>
  <c r="K1272" i="4"/>
  <c r="I1272" i="4"/>
  <c r="H1272" i="4"/>
  <c r="G1272" i="4"/>
  <c r="F1272" i="4"/>
  <c r="E1272" i="4"/>
  <c r="A1272" i="4"/>
  <c r="B1272" i="4"/>
  <c r="C1272" i="4"/>
  <c r="D1271" i="4"/>
  <c r="M1271" i="4"/>
  <c r="L1271" i="4"/>
  <c r="J1271" i="4"/>
  <c r="K1271" i="4"/>
  <c r="I1271" i="4"/>
  <c r="H1271" i="4"/>
  <c r="G1271" i="4"/>
  <c r="F1271" i="4"/>
  <c r="E1271" i="4"/>
  <c r="A1271" i="4"/>
  <c r="B1271" i="4"/>
  <c r="C1271" i="4"/>
  <c r="D1270" i="4"/>
  <c r="M1270" i="4"/>
  <c r="L1270" i="4"/>
  <c r="J1270" i="4"/>
  <c r="K1270" i="4"/>
  <c r="I1270" i="4"/>
  <c r="H1270" i="4"/>
  <c r="G1270" i="4"/>
  <c r="F1270" i="4"/>
  <c r="E1270" i="4"/>
  <c r="A1270" i="4"/>
  <c r="B1270" i="4"/>
  <c r="C1270" i="4"/>
  <c r="D1269" i="4"/>
  <c r="M1269" i="4"/>
  <c r="L1269" i="4"/>
  <c r="J1269" i="4"/>
  <c r="K1269" i="4"/>
  <c r="I1269" i="4"/>
  <c r="H1269" i="4"/>
  <c r="G1269" i="4"/>
  <c r="F1269" i="4"/>
  <c r="E1269" i="4"/>
  <c r="A1269" i="4"/>
  <c r="B1269" i="4"/>
  <c r="C1269" i="4"/>
  <c r="D1268" i="4"/>
  <c r="M1268" i="4"/>
  <c r="L1268" i="4"/>
  <c r="J1268" i="4"/>
  <c r="K1268" i="4"/>
  <c r="I1268" i="4"/>
  <c r="H1268" i="4"/>
  <c r="G1268" i="4"/>
  <c r="F1268" i="4"/>
  <c r="E1268" i="4"/>
  <c r="A1268" i="4"/>
  <c r="B1268" i="4"/>
  <c r="C1268" i="4"/>
  <c r="D1267" i="4"/>
  <c r="M1267" i="4"/>
  <c r="L1267" i="4"/>
  <c r="J1267" i="4"/>
  <c r="K1267" i="4"/>
  <c r="I1267" i="4"/>
  <c r="H1267" i="4"/>
  <c r="G1267" i="4"/>
  <c r="F1267" i="4"/>
  <c r="E1267" i="4"/>
  <c r="A1267" i="4"/>
  <c r="B1267" i="4"/>
  <c r="C1267" i="4"/>
  <c r="D1266" i="4"/>
  <c r="M1266" i="4"/>
  <c r="L1266" i="4"/>
  <c r="J1266" i="4"/>
  <c r="K1266" i="4"/>
  <c r="I1266" i="4"/>
  <c r="H1266" i="4"/>
  <c r="G1266" i="4"/>
  <c r="F1266" i="4"/>
  <c r="E1266" i="4"/>
  <c r="A1266" i="4"/>
  <c r="B1266" i="4"/>
  <c r="C1266" i="4"/>
  <c r="D1265" i="4"/>
  <c r="M1265" i="4"/>
  <c r="L1265" i="4"/>
  <c r="J1265" i="4"/>
  <c r="K1265" i="4"/>
  <c r="I1265" i="4"/>
  <c r="H1265" i="4"/>
  <c r="G1265" i="4"/>
  <c r="F1265" i="4"/>
  <c r="E1265" i="4"/>
  <c r="A1265" i="4"/>
  <c r="B1265" i="4"/>
  <c r="C1265" i="4"/>
  <c r="D1264" i="4"/>
  <c r="M1264" i="4"/>
  <c r="L1264" i="4"/>
  <c r="J1264" i="4"/>
  <c r="K1264" i="4"/>
  <c r="I1264" i="4"/>
  <c r="H1264" i="4"/>
  <c r="G1264" i="4"/>
  <c r="F1264" i="4"/>
  <c r="E1264" i="4"/>
  <c r="A1264" i="4"/>
  <c r="B1264" i="4"/>
  <c r="C1264" i="4"/>
  <c r="D1263" i="4"/>
  <c r="M1263" i="4"/>
  <c r="L1263" i="4"/>
  <c r="J1263" i="4"/>
  <c r="K1263" i="4"/>
  <c r="I1263" i="4"/>
  <c r="H1263" i="4"/>
  <c r="G1263" i="4"/>
  <c r="F1263" i="4"/>
  <c r="E1263" i="4"/>
  <c r="A1263" i="4"/>
  <c r="B1263" i="4"/>
  <c r="C1263" i="4"/>
  <c r="D1262" i="4"/>
  <c r="M1262" i="4"/>
  <c r="L1262" i="4"/>
  <c r="J1262" i="4"/>
  <c r="K1262" i="4"/>
  <c r="I1262" i="4"/>
  <c r="H1262" i="4"/>
  <c r="G1262" i="4"/>
  <c r="F1262" i="4"/>
  <c r="E1262" i="4"/>
  <c r="A1262" i="4"/>
  <c r="B1262" i="4"/>
  <c r="C1262" i="4"/>
  <c r="D1261" i="4"/>
  <c r="M1261" i="4"/>
  <c r="L1261" i="4"/>
  <c r="J1261" i="4"/>
  <c r="K1261" i="4"/>
  <c r="I1261" i="4"/>
  <c r="H1261" i="4"/>
  <c r="G1261" i="4"/>
  <c r="F1261" i="4"/>
  <c r="E1261" i="4"/>
  <c r="A1261" i="4"/>
  <c r="B1261" i="4"/>
  <c r="C1261" i="4"/>
  <c r="D1260" i="4"/>
  <c r="M1260" i="4"/>
  <c r="L1260" i="4"/>
  <c r="J1260" i="4"/>
  <c r="K1260" i="4"/>
  <c r="I1260" i="4"/>
  <c r="H1260" i="4"/>
  <c r="G1260" i="4"/>
  <c r="F1260" i="4"/>
  <c r="E1260" i="4"/>
  <c r="A1260" i="4"/>
  <c r="B1260" i="4"/>
  <c r="C1260" i="4"/>
  <c r="D1259" i="4"/>
  <c r="M1259" i="4"/>
  <c r="L1259" i="4"/>
  <c r="J1259" i="4"/>
  <c r="K1259" i="4"/>
  <c r="I1259" i="4"/>
  <c r="H1259" i="4"/>
  <c r="G1259" i="4"/>
  <c r="F1259" i="4"/>
  <c r="E1259" i="4"/>
  <c r="A1259" i="4"/>
  <c r="B1259" i="4"/>
  <c r="C1259" i="4"/>
  <c r="D1258" i="4"/>
  <c r="M1258" i="4"/>
  <c r="L1258" i="4"/>
  <c r="J1258" i="4"/>
  <c r="K1258" i="4"/>
  <c r="I1258" i="4"/>
  <c r="H1258" i="4"/>
  <c r="G1258" i="4"/>
  <c r="F1258" i="4"/>
  <c r="E1258" i="4"/>
  <c r="A1258" i="4"/>
  <c r="B1258" i="4"/>
  <c r="C1258" i="4"/>
  <c r="D1257" i="4"/>
  <c r="M1257" i="4"/>
  <c r="L1257" i="4"/>
  <c r="J1257" i="4"/>
  <c r="K1257" i="4"/>
  <c r="I1257" i="4"/>
  <c r="H1257" i="4"/>
  <c r="G1257" i="4"/>
  <c r="F1257" i="4"/>
  <c r="E1257" i="4"/>
  <c r="A1257" i="4"/>
  <c r="B1257" i="4"/>
  <c r="C1257" i="4"/>
  <c r="D1256" i="4"/>
  <c r="M1256" i="4"/>
  <c r="L1256" i="4"/>
  <c r="J1256" i="4"/>
  <c r="K1256" i="4"/>
  <c r="I1256" i="4"/>
  <c r="H1256" i="4"/>
  <c r="G1256" i="4"/>
  <c r="F1256" i="4"/>
  <c r="E1256" i="4"/>
  <c r="A1256" i="4"/>
  <c r="B1256" i="4"/>
  <c r="C1256" i="4"/>
  <c r="D1255" i="4"/>
  <c r="M1255" i="4"/>
  <c r="L1255" i="4"/>
  <c r="J1255" i="4"/>
  <c r="K1255" i="4"/>
  <c r="I1255" i="4"/>
  <c r="H1255" i="4"/>
  <c r="G1255" i="4"/>
  <c r="F1255" i="4"/>
  <c r="E1255" i="4"/>
  <c r="A1255" i="4"/>
  <c r="B1255" i="4"/>
  <c r="C1255" i="4"/>
  <c r="D1254" i="4"/>
  <c r="M1254" i="4"/>
  <c r="L1254" i="4"/>
  <c r="J1254" i="4"/>
  <c r="K1254" i="4"/>
  <c r="I1254" i="4"/>
  <c r="H1254" i="4"/>
  <c r="G1254" i="4"/>
  <c r="F1254" i="4"/>
  <c r="E1254" i="4"/>
  <c r="A1254" i="4"/>
  <c r="B1254" i="4"/>
  <c r="C1254" i="4"/>
  <c r="D1253" i="4"/>
  <c r="M1253" i="4"/>
  <c r="L1253" i="4"/>
  <c r="J1253" i="4"/>
  <c r="K1253" i="4"/>
  <c r="I1253" i="4"/>
  <c r="H1253" i="4"/>
  <c r="G1253" i="4"/>
  <c r="F1253" i="4"/>
  <c r="E1253" i="4"/>
  <c r="A1253" i="4"/>
  <c r="B1253" i="4"/>
  <c r="C1253" i="4"/>
  <c r="D1252" i="4"/>
  <c r="M1252" i="4"/>
  <c r="L1252" i="4"/>
  <c r="J1252" i="4"/>
  <c r="K1252" i="4"/>
  <c r="I1252" i="4"/>
  <c r="H1252" i="4"/>
  <c r="G1252" i="4"/>
  <c r="F1252" i="4"/>
  <c r="E1252" i="4"/>
  <c r="A1252" i="4"/>
  <c r="B1252" i="4"/>
  <c r="C1252" i="4"/>
  <c r="D1251" i="4"/>
  <c r="M1251" i="4"/>
  <c r="L1251" i="4"/>
  <c r="J1251" i="4"/>
  <c r="K1251" i="4"/>
  <c r="I1251" i="4"/>
  <c r="H1251" i="4"/>
  <c r="G1251" i="4"/>
  <c r="F1251" i="4"/>
  <c r="E1251" i="4"/>
  <c r="A1251" i="4"/>
  <c r="B1251" i="4"/>
  <c r="C1251" i="4"/>
  <c r="D1250" i="4"/>
  <c r="M1250" i="4"/>
  <c r="L1250" i="4"/>
  <c r="J1250" i="4"/>
  <c r="K1250" i="4"/>
  <c r="I1250" i="4"/>
  <c r="H1250" i="4"/>
  <c r="G1250" i="4"/>
  <c r="F1250" i="4"/>
  <c r="E1250" i="4"/>
  <c r="A1250" i="4"/>
  <c r="B1250" i="4"/>
  <c r="C1250" i="4"/>
  <c r="D1249" i="4"/>
  <c r="M1249" i="4"/>
  <c r="L1249" i="4"/>
  <c r="J1249" i="4"/>
  <c r="K1249" i="4"/>
  <c r="I1249" i="4"/>
  <c r="H1249" i="4"/>
  <c r="G1249" i="4"/>
  <c r="F1249" i="4"/>
  <c r="E1249" i="4"/>
  <c r="A1249" i="4"/>
  <c r="B1249" i="4"/>
  <c r="C1249" i="4"/>
  <c r="D1248" i="4"/>
  <c r="M1248" i="4"/>
  <c r="L1248" i="4"/>
  <c r="J1248" i="4"/>
  <c r="K1248" i="4"/>
  <c r="I1248" i="4"/>
  <c r="H1248" i="4"/>
  <c r="G1248" i="4"/>
  <c r="F1248" i="4"/>
  <c r="E1248" i="4"/>
  <c r="A1248" i="4"/>
  <c r="B1248" i="4"/>
  <c r="C1248" i="4"/>
  <c r="D1247" i="4"/>
  <c r="M1247" i="4"/>
  <c r="L1247" i="4"/>
  <c r="J1247" i="4"/>
  <c r="K1247" i="4"/>
  <c r="I1247" i="4"/>
  <c r="H1247" i="4"/>
  <c r="G1247" i="4"/>
  <c r="F1247" i="4"/>
  <c r="E1247" i="4"/>
  <c r="A1247" i="4"/>
  <c r="B1247" i="4"/>
  <c r="C1247" i="4"/>
  <c r="D1246" i="4"/>
  <c r="M1246" i="4"/>
  <c r="L1246" i="4"/>
  <c r="J1246" i="4"/>
  <c r="K1246" i="4"/>
  <c r="I1246" i="4"/>
  <c r="H1246" i="4"/>
  <c r="G1246" i="4"/>
  <c r="F1246" i="4"/>
  <c r="E1246" i="4"/>
  <c r="A1246" i="4"/>
  <c r="B1246" i="4"/>
  <c r="C1246" i="4"/>
  <c r="D1245" i="4"/>
  <c r="M1245" i="4"/>
  <c r="L1245" i="4"/>
  <c r="J1245" i="4"/>
  <c r="K1245" i="4"/>
  <c r="I1245" i="4"/>
  <c r="H1245" i="4"/>
  <c r="G1245" i="4"/>
  <c r="F1245" i="4"/>
  <c r="E1245" i="4"/>
  <c r="A1245" i="4"/>
  <c r="B1245" i="4"/>
  <c r="C1245" i="4"/>
  <c r="D1244" i="4"/>
  <c r="M1244" i="4"/>
  <c r="L1244" i="4"/>
  <c r="J1244" i="4"/>
  <c r="K1244" i="4"/>
  <c r="I1244" i="4"/>
  <c r="H1244" i="4"/>
  <c r="G1244" i="4"/>
  <c r="F1244" i="4"/>
  <c r="E1244" i="4"/>
  <c r="A1244" i="4"/>
  <c r="B1244" i="4"/>
  <c r="C1244" i="4"/>
  <c r="D1243" i="4"/>
  <c r="M1243" i="4"/>
  <c r="L1243" i="4"/>
  <c r="J1243" i="4"/>
  <c r="K1243" i="4"/>
  <c r="I1243" i="4"/>
  <c r="H1243" i="4"/>
  <c r="G1243" i="4"/>
  <c r="F1243" i="4"/>
  <c r="E1243" i="4"/>
  <c r="A1243" i="4"/>
  <c r="B1243" i="4"/>
  <c r="C1243" i="4"/>
  <c r="D1242" i="4"/>
  <c r="M1242" i="4"/>
  <c r="L1242" i="4"/>
  <c r="J1242" i="4"/>
  <c r="K1242" i="4"/>
  <c r="I1242" i="4"/>
  <c r="H1242" i="4"/>
  <c r="G1242" i="4"/>
  <c r="F1242" i="4"/>
  <c r="E1242" i="4"/>
  <c r="A1242" i="4"/>
  <c r="B1242" i="4"/>
  <c r="C1242" i="4"/>
  <c r="D1241" i="4"/>
  <c r="M1241" i="4"/>
  <c r="L1241" i="4"/>
  <c r="J1241" i="4"/>
  <c r="K1241" i="4"/>
  <c r="I1241" i="4"/>
  <c r="H1241" i="4"/>
  <c r="G1241" i="4"/>
  <c r="F1241" i="4"/>
  <c r="E1241" i="4"/>
  <c r="A1241" i="4"/>
  <c r="B1241" i="4"/>
  <c r="C1241" i="4"/>
  <c r="D1240" i="4"/>
  <c r="M1240" i="4"/>
  <c r="L1240" i="4"/>
  <c r="J1240" i="4"/>
  <c r="K1240" i="4"/>
  <c r="I1240" i="4"/>
  <c r="H1240" i="4"/>
  <c r="G1240" i="4"/>
  <c r="F1240" i="4"/>
  <c r="E1240" i="4"/>
  <c r="A1240" i="4"/>
  <c r="B1240" i="4"/>
  <c r="C1240" i="4"/>
  <c r="D1239" i="4"/>
  <c r="M1239" i="4"/>
  <c r="L1239" i="4"/>
  <c r="J1239" i="4"/>
  <c r="K1239" i="4"/>
  <c r="I1239" i="4"/>
  <c r="H1239" i="4"/>
  <c r="G1239" i="4"/>
  <c r="F1239" i="4"/>
  <c r="E1239" i="4"/>
  <c r="A1239" i="4"/>
  <c r="B1239" i="4"/>
  <c r="C1239" i="4"/>
  <c r="D1238" i="4"/>
  <c r="M1238" i="4"/>
  <c r="L1238" i="4"/>
  <c r="J1238" i="4"/>
  <c r="K1238" i="4"/>
  <c r="I1238" i="4"/>
  <c r="H1238" i="4"/>
  <c r="G1238" i="4"/>
  <c r="F1238" i="4"/>
  <c r="E1238" i="4"/>
  <c r="A1238" i="4"/>
  <c r="B1238" i="4"/>
  <c r="C1238" i="4"/>
  <c r="D1237" i="4"/>
  <c r="M1237" i="4"/>
  <c r="L1237" i="4"/>
  <c r="J1237" i="4"/>
  <c r="K1237" i="4"/>
  <c r="I1237" i="4"/>
  <c r="H1237" i="4"/>
  <c r="G1237" i="4"/>
  <c r="F1237" i="4"/>
  <c r="E1237" i="4"/>
  <c r="A1237" i="4"/>
  <c r="B1237" i="4"/>
  <c r="C1237" i="4"/>
  <c r="D1236" i="4"/>
  <c r="M1236" i="4"/>
  <c r="L1236" i="4"/>
  <c r="J1236" i="4"/>
  <c r="K1236" i="4"/>
  <c r="I1236" i="4"/>
  <c r="H1236" i="4"/>
  <c r="G1236" i="4"/>
  <c r="F1236" i="4"/>
  <c r="E1236" i="4"/>
  <c r="A1236" i="4"/>
  <c r="B1236" i="4"/>
  <c r="C1236" i="4"/>
  <c r="D1235" i="4"/>
  <c r="M1235" i="4"/>
  <c r="L1235" i="4"/>
  <c r="J1235" i="4"/>
  <c r="K1235" i="4"/>
  <c r="I1235" i="4"/>
  <c r="H1235" i="4"/>
  <c r="G1235" i="4"/>
  <c r="F1235" i="4"/>
  <c r="E1235" i="4"/>
  <c r="A1235" i="4"/>
  <c r="B1235" i="4"/>
  <c r="C1235" i="4"/>
  <c r="D1234" i="4"/>
  <c r="M1234" i="4"/>
  <c r="L1234" i="4"/>
  <c r="J1234" i="4"/>
  <c r="K1234" i="4"/>
  <c r="I1234" i="4"/>
  <c r="H1234" i="4"/>
  <c r="G1234" i="4"/>
  <c r="F1234" i="4"/>
  <c r="E1234" i="4"/>
  <c r="A1234" i="4"/>
  <c r="B1234" i="4"/>
  <c r="C1234" i="4"/>
  <c r="D1233" i="4"/>
  <c r="M1233" i="4"/>
  <c r="L1233" i="4"/>
  <c r="J1233" i="4"/>
  <c r="K1233" i="4"/>
  <c r="I1233" i="4"/>
  <c r="H1233" i="4"/>
  <c r="G1233" i="4"/>
  <c r="F1233" i="4"/>
  <c r="E1233" i="4"/>
  <c r="A1233" i="4"/>
  <c r="B1233" i="4"/>
  <c r="C1233" i="4"/>
  <c r="D1232" i="4"/>
  <c r="M1232" i="4"/>
  <c r="L1232" i="4"/>
  <c r="J1232" i="4"/>
  <c r="K1232" i="4"/>
  <c r="I1232" i="4"/>
  <c r="H1232" i="4"/>
  <c r="G1232" i="4"/>
  <c r="F1232" i="4"/>
  <c r="E1232" i="4"/>
  <c r="A1232" i="4"/>
  <c r="B1232" i="4"/>
  <c r="C1232" i="4"/>
  <c r="D1231" i="4"/>
  <c r="M1231" i="4"/>
  <c r="L1231" i="4"/>
  <c r="J1231" i="4"/>
  <c r="K1231" i="4"/>
  <c r="I1231" i="4"/>
  <c r="H1231" i="4"/>
  <c r="G1231" i="4"/>
  <c r="F1231" i="4"/>
  <c r="E1231" i="4"/>
  <c r="A1231" i="4"/>
  <c r="B1231" i="4"/>
  <c r="C1231" i="4"/>
  <c r="D1230" i="4"/>
  <c r="M1230" i="4"/>
  <c r="L1230" i="4"/>
  <c r="J1230" i="4"/>
  <c r="K1230" i="4"/>
  <c r="I1230" i="4"/>
  <c r="H1230" i="4"/>
  <c r="G1230" i="4"/>
  <c r="F1230" i="4"/>
  <c r="E1230" i="4"/>
  <c r="A1230" i="4"/>
  <c r="B1230" i="4"/>
  <c r="C1230" i="4"/>
  <c r="D1229" i="4"/>
  <c r="M1229" i="4"/>
  <c r="L1229" i="4"/>
  <c r="J1229" i="4"/>
  <c r="K1229" i="4"/>
  <c r="I1229" i="4"/>
  <c r="H1229" i="4"/>
  <c r="G1229" i="4"/>
  <c r="F1229" i="4"/>
  <c r="E1229" i="4"/>
  <c r="A1229" i="4"/>
  <c r="B1229" i="4"/>
  <c r="C1229" i="4"/>
  <c r="D1228" i="4"/>
  <c r="M1228" i="4"/>
  <c r="L1228" i="4"/>
  <c r="J1228" i="4"/>
  <c r="K1228" i="4"/>
  <c r="I1228" i="4"/>
  <c r="H1228" i="4"/>
  <c r="G1228" i="4"/>
  <c r="F1228" i="4"/>
  <c r="E1228" i="4"/>
  <c r="A1228" i="4"/>
  <c r="B1228" i="4"/>
  <c r="C1228" i="4"/>
  <c r="D1227" i="4"/>
  <c r="M1227" i="4"/>
  <c r="L1227" i="4"/>
  <c r="J1227" i="4"/>
  <c r="K1227" i="4"/>
  <c r="I1227" i="4"/>
  <c r="H1227" i="4"/>
  <c r="G1227" i="4"/>
  <c r="F1227" i="4"/>
  <c r="E1227" i="4"/>
  <c r="A1227" i="4"/>
  <c r="B1227" i="4"/>
  <c r="C1227" i="4"/>
  <c r="D1226" i="4"/>
  <c r="M1226" i="4"/>
  <c r="L1226" i="4"/>
  <c r="J1226" i="4"/>
  <c r="K1226" i="4"/>
  <c r="I1226" i="4"/>
  <c r="H1226" i="4"/>
  <c r="G1226" i="4"/>
  <c r="F1226" i="4"/>
  <c r="E1226" i="4"/>
  <c r="A1226" i="4"/>
  <c r="B1226" i="4"/>
  <c r="C1226" i="4"/>
  <c r="D1225" i="4"/>
  <c r="M1225" i="4"/>
  <c r="L1225" i="4"/>
  <c r="J1225" i="4"/>
  <c r="K1225" i="4"/>
  <c r="I1225" i="4"/>
  <c r="H1225" i="4"/>
  <c r="G1225" i="4"/>
  <c r="F1225" i="4"/>
  <c r="E1225" i="4"/>
  <c r="A1225" i="4"/>
  <c r="B1225" i="4"/>
  <c r="C1225" i="4"/>
  <c r="D1224" i="4"/>
  <c r="M1224" i="4"/>
  <c r="L1224" i="4"/>
  <c r="J1224" i="4"/>
  <c r="K1224" i="4"/>
  <c r="I1224" i="4"/>
  <c r="H1224" i="4"/>
  <c r="G1224" i="4"/>
  <c r="F1224" i="4"/>
  <c r="E1224" i="4"/>
  <c r="A1224" i="4"/>
  <c r="B1224" i="4"/>
  <c r="C1224" i="4"/>
  <c r="D1223" i="4"/>
  <c r="M1223" i="4"/>
  <c r="L1223" i="4"/>
  <c r="J1223" i="4"/>
  <c r="K1223" i="4"/>
  <c r="I1223" i="4"/>
  <c r="H1223" i="4"/>
  <c r="G1223" i="4"/>
  <c r="F1223" i="4"/>
  <c r="E1223" i="4"/>
  <c r="A1223" i="4"/>
  <c r="B1223" i="4"/>
  <c r="C1223" i="4"/>
  <c r="D1222" i="4"/>
  <c r="M1222" i="4"/>
  <c r="L1222" i="4"/>
  <c r="J1222" i="4"/>
  <c r="K1222" i="4"/>
  <c r="I1222" i="4"/>
  <c r="H1222" i="4"/>
  <c r="G1222" i="4"/>
  <c r="F1222" i="4"/>
  <c r="E1222" i="4"/>
  <c r="A1222" i="4"/>
  <c r="B1222" i="4"/>
  <c r="C1222" i="4"/>
  <c r="D1221" i="4"/>
  <c r="M1221" i="4"/>
  <c r="L1221" i="4"/>
  <c r="J1221" i="4"/>
  <c r="K1221" i="4"/>
  <c r="I1221" i="4"/>
  <c r="H1221" i="4"/>
  <c r="G1221" i="4"/>
  <c r="F1221" i="4"/>
  <c r="E1221" i="4"/>
  <c r="A1221" i="4"/>
  <c r="B1221" i="4"/>
  <c r="C1221" i="4"/>
  <c r="D1220" i="4"/>
  <c r="M1220" i="4"/>
  <c r="L1220" i="4"/>
  <c r="J1220" i="4"/>
  <c r="K1220" i="4"/>
  <c r="I1220" i="4"/>
  <c r="H1220" i="4"/>
  <c r="G1220" i="4"/>
  <c r="F1220" i="4"/>
  <c r="E1220" i="4"/>
  <c r="A1220" i="4"/>
  <c r="B1220" i="4"/>
  <c r="C1220" i="4"/>
  <c r="D1219" i="4"/>
  <c r="M1219" i="4"/>
  <c r="L1219" i="4"/>
  <c r="J1219" i="4"/>
  <c r="K1219" i="4"/>
  <c r="I1219" i="4"/>
  <c r="H1219" i="4"/>
  <c r="G1219" i="4"/>
  <c r="F1219" i="4"/>
  <c r="E1219" i="4"/>
  <c r="A1219" i="4"/>
  <c r="B1219" i="4"/>
  <c r="C1219" i="4"/>
  <c r="D1218" i="4"/>
  <c r="M1218" i="4"/>
  <c r="L1218" i="4"/>
  <c r="J1218" i="4"/>
  <c r="K1218" i="4"/>
  <c r="I1218" i="4"/>
  <c r="H1218" i="4"/>
  <c r="G1218" i="4"/>
  <c r="F1218" i="4"/>
  <c r="E1218" i="4"/>
  <c r="A1218" i="4"/>
  <c r="B1218" i="4"/>
  <c r="C1218" i="4"/>
  <c r="D1217" i="4"/>
  <c r="M1217" i="4"/>
  <c r="L1217" i="4"/>
  <c r="J1217" i="4"/>
  <c r="K1217" i="4"/>
  <c r="I1217" i="4"/>
  <c r="H1217" i="4"/>
  <c r="G1217" i="4"/>
  <c r="F1217" i="4"/>
  <c r="E1217" i="4"/>
  <c r="A1217" i="4"/>
  <c r="B1217" i="4"/>
  <c r="C1217" i="4"/>
  <c r="D1216" i="4"/>
  <c r="M1216" i="4"/>
  <c r="L1216" i="4"/>
  <c r="J1216" i="4"/>
  <c r="K1216" i="4"/>
  <c r="I1216" i="4"/>
  <c r="H1216" i="4"/>
  <c r="G1216" i="4"/>
  <c r="F1216" i="4"/>
  <c r="E1216" i="4"/>
  <c r="A1216" i="4"/>
  <c r="B1216" i="4"/>
  <c r="C1216" i="4"/>
  <c r="D1215" i="4"/>
  <c r="M1215" i="4"/>
  <c r="L1215" i="4"/>
  <c r="J1215" i="4"/>
  <c r="K1215" i="4"/>
  <c r="I1215" i="4"/>
  <c r="H1215" i="4"/>
  <c r="G1215" i="4"/>
  <c r="F1215" i="4"/>
  <c r="E1215" i="4"/>
  <c r="A1215" i="4"/>
  <c r="B1215" i="4"/>
  <c r="C1215" i="4"/>
  <c r="D1214" i="4"/>
  <c r="M1214" i="4"/>
  <c r="L1214" i="4"/>
  <c r="J1214" i="4"/>
  <c r="K1214" i="4"/>
  <c r="I1214" i="4"/>
  <c r="H1214" i="4"/>
  <c r="G1214" i="4"/>
  <c r="F1214" i="4"/>
  <c r="E1214" i="4"/>
  <c r="A1214" i="4"/>
  <c r="B1214" i="4"/>
  <c r="C1214" i="4"/>
  <c r="D1213" i="4"/>
  <c r="M1213" i="4"/>
  <c r="L1213" i="4"/>
  <c r="J1213" i="4"/>
  <c r="K1213" i="4"/>
  <c r="I1213" i="4"/>
  <c r="H1213" i="4"/>
  <c r="G1213" i="4"/>
  <c r="F1213" i="4"/>
  <c r="E1213" i="4"/>
  <c r="A1213" i="4"/>
  <c r="B1213" i="4"/>
  <c r="C1213" i="4"/>
  <c r="D1212" i="4"/>
  <c r="M1212" i="4"/>
  <c r="L1212" i="4"/>
  <c r="J1212" i="4"/>
  <c r="K1212" i="4"/>
  <c r="I1212" i="4"/>
  <c r="H1212" i="4"/>
  <c r="G1212" i="4"/>
  <c r="F1212" i="4"/>
  <c r="E1212" i="4"/>
  <c r="A1212" i="4"/>
  <c r="B1212" i="4"/>
  <c r="C1212" i="4"/>
  <c r="D1211" i="4"/>
  <c r="M1211" i="4"/>
  <c r="L1211" i="4"/>
  <c r="J1211" i="4"/>
  <c r="K1211" i="4"/>
  <c r="I1211" i="4"/>
  <c r="H1211" i="4"/>
  <c r="G1211" i="4"/>
  <c r="F1211" i="4"/>
  <c r="E1211" i="4"/>
  <c r="A1211" i="4"/>
  <c r="B1211" i="4"/>
  <c r="C1211" i="4"/>
  <c r="D1210" i="4"/>
  <c r="M1210" i="4"/>
  <c r="L1210" i="4"/>
  <c r="J1210" i="4"/>
  <c r="K1210" i="4"/>
  <c r="I1210" i="4"/>
  <c r="H1210" i="4"/>
  <c r="G1210" i="4"/>
  <c r="F1210" i="4"/>
  <c r="E1210" i="4"/>
  <c r="A1210" i="4"/>
  <c r="B1210" i="4"/>
  <c r="C1210" i="4"/>
  <c r="D1209" i="4"/>
  <c r="M1209" i="4"/>
  <c r="L1209" i="4"/>
  <c r="J1209" i="4"/>
  <c r="K1209" i="4"/>
  <c r="I1209" i="4"/>
  <c r="H1209" i="4"/>
  <c r="G1209" i="4"/>
  <c r="F1209" i="4"/>
  <c r="E1209" i="4"/>
  <c r="A1209" i="4"/>
  <c r="B1209" i="4"/>
  <c r="C1209" i="4"/>
  <c r="D1208" i="4"/>
  <c r="M1208" i="4"/>
  <c r="L1208" i="4"/>
  <c r="J1208" i="4"/>
  <c r="K1208" i="4"/>
  <c r="I1208" i="4"/>
  <c r="H1208" i="4"/>
  <c r="G1208" i="4"/>
  <c r="F1208" i="4"/>
  <c r="E1208" i="4"/>
  <c r="A1208" i="4"/>
  <c r="B1208" i="4"/>
  <c r="C1208" i="4"/>
  <c r="D1207" i="4"/>
  <c r="M1207" i="4"/>
  <c r="L1207" i="4"/>
  <c r="J1207" i="4"/>
  <c r="K1207" i="4"/>
  <c r="I1207" i="4"/>
  <c r="H1207" i="4"/>
  <c r="G1207" i="4"/>
  <c r="F1207" i="4"/>
  <c r="E1207" i="4"/>
  <c r="A1207" i="4"/>
  <c r="B1207" i="4"/>
  <c r="C1207" i="4"/>
  <c r="D1206" i="4"/>
  <c r="M1206" i="4"/>
  <c r="L1206" i="4"/>
  <c r="J1206" i="4"/>
  <c r="K1206" i="4"/>
  <c r="I1206" i="4"/>
  <c r="H1206" i="4"/>
  <c r="G1206" i="4"/>
  <c r="F1206" i="4"/>
  <c r="E1206" i="4"/>
  <c r="A1206" i="4"/>
  <c r="B1206" i="4"/>
  <c r="C1206" i="4"/>
  <c r="D1205" i="4"/>
  <c r="M1205" i="4"/>
  <c r="L1205" i="4"/>
  <c r="J1205" i="4"/>
  <c r="K1205" i="4"/>
  <c r="I1205" i="4"/>
  <c r="H1205" i="4"/>
  <c r="G1205" i="4"/>
  <c r="F1205" i="4"/>
  <c r="E1205" i="4"/>
  <c r="A1205" i="4"/>
  <c r="B1205" i="4"/>
  <c r="C1205" i="4"/>
  <c r="D1204" i="4"/>
  <c r="M1204" i="4"/>
  <c r="L1204" i="4"/>
  <c r="J1204" i="4"/>
  <c r="K1204" i="4"/>
  <c r="I1204" i="4"/>
  <c r="H1204" i="4"/>
  <c r="G1204" i="4"/>
  <c r="F1204" i="4"/>
  <c r="E1204" i="4"/>
  <c r="A1204" i="4"/>
  <c r="B1204" i="4"/>
  <c r="C1204" i="4"/>
  <c r="D1203" i="4"/>
  <c r="M1203" i="4"/>
  <c r="L1203" i="4"/>
  <c r="J1203" i="4"/>
  <c r="K1203" i="4"/>
  <c r="I1203" i="4"/>
  <c r="H1203" i="4"/>
  <c r="G1203" i="4"/>
  <c r="F1203" i="4"/>
  <c r="E1203" i="4"/>
  <c r="A1203" i="4"/>
  <c r="B1203" i="4"/>
  <c r="C1203" i="4"/>
  <c r="D1202" i="4"/>
  <c r="M1202" i="4"/>
  <c r="L1202" i="4"/>
  <c r="J1202" i="4"/>
  <c r="K1202" i="4"/>
  <c r="I1202" i="4"/>
  <c r="H1202" i="4"/>
  <c r="G1202" i="4"/>
  <c r="F1202" i="4"/>
  <c r="E1202" i="4"/>
  <c r="A1202" i="4"/>
  <c r="B1202" i="4"/>
  <c r="C1202" i="4"/>
  <c r="D1201" i="4"/>
  <c r="M1201" i="4"/>
  <c r="L1201" i="4"/>
  <c r="J1201" i="4"/>
  <c r="K1201" i="4"/>
  <c r="I1201" i="4"/>
  <c r="H1201" i="4"/>
  <c r="G1201" i="4"/>
  <c r="F1201" i="4"/>
  <c r="E1201" i="4"/>
  <c r="A1201" i="4"/>
  <c r="B1201" i="4"/>
  <c r="C1201" i="4"/>
  <c r="D1200" i="4"/>
  <c r="M1200" i="4"/>
  <c r="L1200" i="4"/>
  <c r="J1200" i="4"/>
  <c r="K1200" i="4"/>
  <c r="I1200" i="4"/>
  <c r="H1200" i="4"/>
  <c r="G1200" i="4"/>
  <c r="F1200" i="4"/>
  <c r="E1200" i="4"/>
  <c r="A1200" i="4"/>
  <c r="B1200" i="4"/>
  <c r="C1200" i="4"/>
  <c r="D1199" i="4"/>
  <c r="M1199" i="4"/>
  <c r="L1199" i="4"/>
  <c r="J1199" i="4"/>
  <c r="K1199" i="4"/>
  <c r="I1199" i="4"/>
  <c r="H1199" i="4"/>
  <c r="G1199" i="4"/>
  <c r="F1199" i="4"/>
  <c r="E1199" i="4"/>
  <c r="A1199" i="4"/>
  <c r="B1199" i="4"/>
  <c r="C1199" i="4"/>
  <c r="D1198" i="4"/>
  <c r="M1198" i="4"/>
  <c r="L1198" i="4"/>
  <c r="J1198" i="4"/>
  <c r="K1198" i="4"/>
  <c r="I1198" i="4"/>
  <c r="H1198" i="4"/>
  <c r="G1198" i="4"/>
  <c r="F1198" i="4"/>
  <c r="E1198" i="4"/>
  <c r="A1198" i="4"/>
  <c r="B1198" i="4"/>
  <c r="C1198" i="4"/>
  <c r="D1197" i="4"/>
  <c r="M1197" i="4"/>
  <c r="L1197" i="4"/>
  <c r="J1197" i="4"/>
  <c r="K1197" i="4"/>
  <c r="I1197" i="4"/>
  <c r="H1197" i="4"/>
  <c r="G1197" i="4"/>
  <c r="F1197" i="4"/>
  <c r="E1197" i="4"/>
  <c r="A1197" i="4"/>
  <c r="B1197" i="4"/>
  <c r="C1197" i="4"/>
  <c r="D1196" i="4"/>
  <c r="M1196" i="4"/>
  <c r="L1196" i="4"/>
  <c r="J1196" i="4"/>
  <c r="K1196" i="4"/>
  <c r="I1196" i="4"/>
  <c r="H1196" i="4"/>
  <c r="G1196" i="4"/>
  <c r="F1196" i="4"/>
  <c r="E1196" i="4"/>
  <c r="A1196" i="4"/>
  <c r="B1196" i="4"/>
  <c r="C1196" i="4"/>
  <c r="D1195" i="4"/>
  <c r="M1195" i="4"/>
  <c r="L1195" i="4"/>
  <c r="J1195" i="4"/>
  <c r="K1195" i="4"/>
  <c r="I1195" i="4"/>
  <c r="H1195" i="4"/>
  <c r="G1195" i="4"/>
  <c r="F1195" i="4"/>
  <c r="E1195" i="4"/>
  <c r="A1195" i="4"/>
  <c r="B1195" i="4"/>
  <c r="C1195" i="4"/>
  <c r="D1194" i="4"/>
  <c r="M1194" i="4"/>
  <c r="L1194" i="4"/>
  <c r="J1194" i="4"/>
  <c r="K1194" i="4"/>
  <c r="I1194" i="4"/>
  <c r="H1194" i="4"/>
  <c r="G1194" i="4"/>
  <c r="F1194" i="4"/>
  <c r="E1194" i="4"/>
  <c r="A1194" i="4"/>
  <c r="B1194" i="4"/>
  <c r="C1194" i="4"/>
  <c r="D1193" i="4"/>
  <c r="M1193" i="4"/>
  <c r="L1193" i="4"/>
  <c r="J1193" i="4"/>
  <c r="K1193" i="4"/>
  <c r="I1193" i="4"/>
  <c r="H1193" i="4"/>
  <c r="G1193" i="4"/>
  <c r="F1193" i="4"/>
  <c r="E1193" i="4"/>
  <c r="A1193" i="4"/>
  <c r="B1193" i="4"/>
  <c r="C1193" i="4"/>
  <c r="D1192" i="4"/>
  <c r="M1192" i="4"/>
  <c r="L1192" i="4"/>
  <c r="J1192" i="4"/>
  <c r="K1192" i="4"/>
  <c r="I1192" i="4"/>
  <c r="H1192" i="4"/>
  <c r="G1192" i="4"/>
  <c r="F1192" i="4"/>
  <c r="E1192" i="4"/>
  <c r="A1192" i="4"/>
  <c r="B1192" i="4"/>
  <c r="C1192" i="4"/>
  <c r="D1191" i="4"/>
  <c r="M1191" i="4"/>
  <c r="L1191" i="4"/>
  <c r="J1191" i="4"/>
  <c r="K1191" i="4"/>
  <c r="I1191" i="4"/>
  <c r="H1191" i="4"/>
  <c r="G1191" i="4"/>
  <c r="F1191" i="4"/>
  <c r="E1191" i="4"/>
  <c r="A1191" i="4"/>
  <c r="B1191" i="4"/>
  <c r="C1191" i="4"/>
  <c r="D1190" i="4"/>
  <c r="M1190" i="4"/>
  <c r="L1190" i="4"/>
  <c r="J1190" i="4"/>
  <c r="K1190" i="4"/>
  <c r="I1190" i="4"/>
  <c r="H1190" i="4"/>
  <c r="G1190" i="4"/>
  <c r="F1190" i="4"/>
  <c r="E1190" i="4"/>
  <c r="A1190" i="4"/>
  <c r="B1190" i="4"/>
  <c r="C1190" i="4"/>
  <c r="D1189" i="4"/>
  <c r="M1189" i="4"/>
  <c r="L1189" i="4"/>
  <c r="J1189" i="4"/>
  <c r="K1189" i="4"/>
  <c r="I1189" i="4"/>
  <c r="H1189" i="4"/>
  <c r="G1189" i="4"/>
  <c r="F1189" i="4"/>
  <c r="E1189" i="4"/>
  <c r="A1189" i="4"/>
  <c r="B1189" i="4"/>
  <c r="C1189" i="4"/>
  <c r="D1188" i="4"/>
  <c r="M1188" i="4"/>
  <c r="L1188" i="4"/>
  <c r="J1188" i="4"/>
  <c r="K1188" i="4"/>
  <c r="I1188" i="4"/>
  <c r="H1188" i="4"/>
  <c r="G1188" i="4"/>
  <c r="F1188" i="4"/>
  <c r="E1188" i="4"/>
  <c r="A1188" i="4"/>
  <c r="B1188" i="4"/>
  <c r="C1188" i="4"/>
  <c r="D1187" i="4"/>
  <c r="M1187" i="4"/>
  <c r="L1187" i="4"/>
  <c r="J1187" i="4"/>
  <c r="K1187" i="4"/>
  <c r="I1187" i="4"/>
  <c r="H1187" i="4"/>
  <c r="G1187" i="4"/>
  <c r="F1187" i="4"/>
  <c r="E1187" i="4"/>
  <c r="A1187" i="4"/>
  <c r="B1187" i="4"/>
  <c r="C1187" i="4"/>
  <c r="D1186" i="4"/>
  <c r="M1186" i="4"/>
  <c r="L1186" i="4"/>
  <c r="J1186" i="4"/>
  <c r="K1186" i="4"/>
  <c r="I1186" i="4"/>
  <c r="H1186" i="4"/>
  <c r="G1186" i="4"/>
  <c r="F1186" i="4"/>
  <c r="E1186" i="4"/>
  <c r="A1186" i="4"/>
  <c r="B1186" i="4"/>
  <c r="C1186" i="4"/>
  <c r="D1185" i="4"/>
  <c r="M1185" i="4"/>
  <c r="L1185" i="4"/>
  <c r="J1185" i="4"/>
  <c r="K1185" i="4"/>
  <c r="I1185" i="4"/>
  <c r="H1185" i="4"/>
  <c r="G1185" i="4"/>
  <c r="F1185" i="4"/>
  <c r="E1185" i="4"/>
  <c r="A1185" i="4"/>
  <c r="B1185" i="4"/>
  <c r="C1185" i="4"/>
  <c r="D1184" i="4"/>
  <c r="M1184" i="4"/>
  <c r="L1184" i="4"/>
  <c r="J1184" i="4"/>
  <c r="K1184" i="4"/>
  <c r="I1184" i="4"/>
  <c r="H1184" i="4"/>
  <c r="G1184" i="4"/>
  <c r="F1184" i="4"/>
  <c r="E1184" i="4"/>
  <c r="A1184" i="4"/>
  <c r="B1184" i="4"/>
  <c r="C1184" i="4"/>
  <c r="D1183" i="4"/>
  <c r="M1183" i="4"/>
  <c r="L1183" i="4"/>
  <c r="J1183" i="4"/>
  <c r="K1183" i="4"/>
  <c r="I1183" i="4"/>
  <c r="H1183" i="4"/>
  <c r="G1183" i="4"/>
  <c r="F1183" i="4"/>
  <c r="E1183" i="4"/>
  <c r="A1183" i="4"/>
  <c r="B1183" i="4"/>
  <c r="C1183" i="4"/>
  <c r="D1182" i="4"/>
  <c r="M1182" i="4"/>
  <c r="L1182" i="4"/>
  <c r="J1182" i="4"/>
  <c r="K1182" i="4"/>
  <c r="I1182" i="4"/>
  <c r="H1182" i="4"/>
  <c r="G1182" i="4"/>
  <c r="F1182" i="4"/>
  <c r="E1182" i="4"/>
  <c r="A1182" i="4"/>
  <c r="B1182" i="4"/>
  <c r="C1182" i="4"/>
  <c r="D1181" i="4"/>
  <c r="M1181" i="4"/>
  <c r="L1181" i="4"/>
  <c r="J1181" i="4"/>
  <c r="K1181" i="4"/>
  <c r="I1181" i="4"/>
  <c r="H1181" i="4"/>
  <c r="G1181" i="4"/>
  <c r="F1181" i="4"/>
  <c r="E1181" i="4"/>
  <c r="A1181" i="4"/>
  <c r="B1181" i="4"/>
  <c r="C1181" i="4"/>
  <c r="D1180" i="4"/>
  <c r="M1180" i="4"/>
  <c r="L1180" i="4"/>
  <c r="J1180" i="4"/>
  <c r="K1180" i="4"/>
  <c r="I1180" i="4"/>
  <c r="H1180" i="4"/>
  <c r="G1180" i="4"/>
  <c r="F1180" i="4"/>
  <c r="E1180" i="4"/>
  <c r="A1180" i="4"/>
  <c r="B1180" i="4"/>
  <c r="C1180" i="4"/>
  <c r="D1179" i="4"/>
  <c r="M1179" i="4"/>
  <c r="L1179" i="4"/>
  <c r="J1179" i="4"/>
  <c r="K1179" i="4"/>
  <c r="I1179" i="4"/>
  <c r="H1179" i="4"/>
  <c r="G1179" i="4"/>
  <c r="F1179" i="4"/>
  <c r="E1179" i="4"/>
  <c r="A1179" i="4"/>
  <c r="B1179" i="4"/>
  <c r="C1179" i="4"/>
  <c r="D1178" i="4"/>
  <c r="M1178" i="4"/>
  <c r="L1178" i="4"/>
  <c r="J1178" i="4"/>
  <c r="K1178" i="4"/>
  <c r="I1178" i="4"/>
  <c r="H1178" i="4"/>
  <c r="G1178" i="4"/>
  <c r="F1178" i="4"/>
  <c r="E1178" i="4"/>
  <c r="A1178" i="4"/>
  <c r="B1178" i="4"/>
  <c r="C1178" i="4"/>
  <c r="D1177" i="4"/>
  <c r="M1177" i="4"/>
  <c r="L1177" i="4"/>
  <c r="J1177" i="4"/>
  <c r="K1177" i="4"/>
  <c r="I1177" i="4"/>
  <c r="H1177" i="4"/>
  <c r="G1177" i="4"/>
  <c r="F1177" i="4"/>
  <c r="E1177" i="4"/>
  <c r="A1177" i="4"/>
  <c r="B1177" i="4"/>
  <c r="C1177" i="4"/>
  <c r="D1176" i="4"/>
  <c r="M1176" i="4"/>
  <c r="L1176" i="4"/>
  <c r="J1176" i="4"/>
  <c r="K1176" i="4"/>
  <c r="I1176" i="4"/>
  <c r="H1176" i="4"/>
  <c r="G1176" i="4"/>
  <c r="F1176" i="4"/>
  <c r="E1176" i="4"/>
  <c r="A1176" i="4"/>
  <c r="B1176" i="4"/>
  <c r="C1176" i="4"/>
  <c r="D1175" i="4"/>
  <c r="M1175" i="4"/>
  <c r="L1175" i="4"/>
  <c r="J1175" i="4"/>
  <c r="K1175" i="4"/>
  <c r="I1175" i="4"/>
  <c r="H1175" i="4"/>
  <c r="G1175" i="4"/>
  <c r="F1175" i="4"/>
  <c r="E1175" i="4"/>
  <c r="A1175" i="4"/>
  <c r="B1175" i="4"/>
  <c r="C1175" i="4"/>
  <c r="D1174" i="4"/>
  <c r="M1174" i="4"/>
  <c r="L1174" i="4"/>
  <c r="J1174" i="4"/>
  <c r="K1174" i="4"/>
  <c r="I1174" i="4"/>
  <c r="H1174" i="4"/>
  <c r="G1174" i="4"/>
  <c r="F1174" i="4"/>
  <c r="E1174" i="4"/>
  <c r="A1174" i="4"/>
  <c r="B1174" i="4"/>
  <c r="C1174" i="4"/>
  <c r="D1173" i="4"/>
  <c r="M1173" i="4"/>
  <c r="L1173" i="4"/>
  <c r="J1173" i="4"/>
  <c r="K1173" i="4"/>
  <c r="I1173" i="4"/>
  <c r="H1173" i="4"/>
  <c r="G1173" i="4"/>
  <c r="F1173" i="4"/>
  <c r="E1173" i="4"/>
  <c r="A1173" i="4"/>
  <c r="B1173" i="4"/>
  <c r="C1173" i="4"/>
  <c r="D1172" i="4"/>
  <c r="M1172" i="4"/>
  <c r="L1172" i="4"/>
  <c r="J1172" i="4"/>
  <c r="K1172" i="4"/>
  <c r="I1172" i="4"/>
  <c r="H1172" i="4"/>
  <c r="G1172" i="4"/>
  <c r="F1172" i="4"/>
  <c r="E1172" i="4"/>
  <c r="A1172" i="4"/>
  <c r="B1172" i="4"/>
  <c r="C1172" i="4"/>
  <c r="D1171" i="4"/>
  <c r="M1171" i="4"/>
  <c r="L1171" i="4"/>
  <c r="J1171" i="4"/>
  <c r="K1171" i="4"/>
  <c r="I1171" i="4"/>
  <c r="H1171" i="4"/>
  <c r="G1171" i="4"/>
  <c r="F1171" i="4"/>
  <c r="E1171" i="4"/>
  <c r="A1171" i="4"/>
  <c r="B1171" i="4"/>
  <c r="C1171" i="4"/>
  <c r="D1170" i="4"/>
  <c r="M1170" i="4"/>
  <c r="L1170" i="4"/>
  <c r="J1170" i="4"/>
  <c r="K1170" i="4"/>
  <c r="I1170" i="4"/>
  <c r="H1170" i="4"/>
  <c r="G1170" i="4"/>
  <c r="F1170" i="4"/>
  <c r="E1170" i="4"/>
  <c r="A1170" i="4"/>
  <c r="B1170" i="4"/>
  <c r="C1170" i="4"/>
  <c r="D1169" i="4"/>
  <c r="M1169" i="4"/>
  <c r="L1169" i="4"/>
  <c r="J1169" i="4"/>
  <c r="K1169" i="4"/>
  <c r="I1169" i="4"/>
  <c r="H1169" i="4"/>
  <c r="G1169" i="4"/>
  <c r="F1169" i="4"/>
  <c r="E1169" i="4"/>
  <c r="A1169" i="4"/>
  <c r="B1169" i="4"/>
  <c r="C1169" i="4"/>
  <c r="D1168" i="4"/>
  <c r="M1168" i="4"/>
  <c r="L1168" i="4"/>
  <c r="J1168" i="4"/>
  <c r="K1168" i="4"/>
  <c r="I1168" i="4"/>
  <c r="H1168" i="4"/>
  <c r="G1168" i="4"/>
  <c r="F1168" i="4"/>
  <c r="E1168" i="4"/>
  <c r="A1168" i="4"/>
  <c r="B1168" i="4"/>
  <c r="C1168" i="4"/>
  <c r="D1167" i="4"/>
  <c r="M1167" i="4"/>
  <c r="L1167" i="4"/>
  <c r="J1167" i="4"/>
  <c r="K1167" i="4"/>
  <c r="I1167" i="4"/>
  <c r="H1167" i="4"/>
  <c r="G1167" i="4"/>
  <c r="F1167" i="4"/>
  <c r="E1167" i="4"/>
  <c r="A1167" i="4"/>
  <c r="B1167" i="4"/>
  <c r="C1167" i="4"/>
  <c r="D1166" i="4"/>
  <c r="M1166" i="4"/>
  <c r="L1166" i="4"/>
  <c r="J1166" i="4"/>
  <c r="K1166" i="4"/>
  <c r="I1166" i="4"/>
  <c r="H1166" i="4"/>
  <c r="G1166" i="4"/>
  <c r="F1166" i="4"/>
  <c r="E1166" i="4"/>
  <c r="A1166" i="4"/>
  <c r="B1166" i="4"/>
  <c r="C1166" i="4"/>
  <c r="D1165" i="4"/>
  <c r="M1165" i="4"/>
  <c r="L1165" i="4"/>
  <c r="J1165" i="4"/>
  <c r="K1165" i="4"/>
  <c r="I1165" i="4"/>
  <c r="H1165" i="4"/>
  <c r="G1165" i="4"/>
  <c r="F1165" i="4"/>
  <c r="E1165" i="4"/>
  <c r="A1165" i="4"/>
  <c r="B1165" i="4"/>
  <c r="C1165" i="4"/>
  <c r="D1164" i="4"/>
  <c r="M1164" i="4"/>
  <c r="L1164" i="4"/>
  <c r="J1164" i="4"/>
  <c r="K1164" i="4"/>
  <c r="I1164" i="4"/>
  <c r="H1164" i="4"/>
  <c r="G1164" i="4"/>
  <c r="F1164" i="4"/>
  <c r="E1164" i="4"/>
  <c r="A1164" i="4"/>
  <c r="B1164" i="4"/>
  <c r="C1164" i="4"/>
  <c r="D1163" i="4"/>
  <c r="M1163" i="4"/>
  <c r="L1163" i="4"/>
  <c r="J1163" i="4"/>
  <c r="K1163" i="4"/>
  <c r="I1163" i="4"/>
  <c r="H1163" i="4"/>
  <c r="G1163" i="4"/>
  <c r="F1163" i="4"/>
  <c r="E1163" i="4"/>
  <c r="A1163" i="4"/>
  <c r="B1163" i="4"/>
  <c r="C1163" i="4"/>
  <c r="D1162" i="4"/>
  <c r="M1162" i="4"/>
  <c r="L1162" i="4"/>
  <c r="J1162" i="4"/>
  <c r="K1162" i="4"/>
  <c r="I1162" i="4"/>
  <c r="H1162" i="4"/>
  <c r="G1162" i="4"/>
  <c r="F1162" i="4"/>
  <c r="E1162" i="4"/>
  <c r="A1162" i="4"/>
  <c r="B1162" i="4"/>
  <c r="C1162" i="4"/>
  <c r="D1161" i="4"/>
  <c r="M1161" i="4"/>
  <c r="L1161" i="4"/>
  <c r="J1161" i="4"/>
  <c r="K1161" i="4"/>
  <c r="I1161" i="4"/>
  <c r="H1161" i="4"/>
  <c r="G1161" i="4"/>
  <c r="F1161" i="4"/>
  <c r="E1161" i="4"/>
  <c r="A1161" i="4"/>
  <c r="B1161" i="4"/>
  <c r="C1161" i="4"/>
  <c r="D1160" i="4"/>
  <c r="M1160" i="4"/>
  <c r="L1160" i="4"/>
  <c r="J1160" i="4"/>
  <c r="K1160" i="4"/>
  <c r="I1160" i="4"/>
  <c r="H1160" i="4"/>
  <c r="G1160" i="4"/>
  <c r="F1160" i="4"/>
  <c r="E1160" i="4"/>
  <c r="A1160" i="4"/>
  <c r="B1160" i="4"/>
  <c r="C1160" i="4"/>
  <c r="D1159" i="4"/>
  <c r="M1159" i="4"/>
  <c r="L1159" i="4"/>
  <c r="J1159" i="4"/>
  <c r="K1159" i="4"/>
  <c r="I1159" i="4"/>
  <c r="H1159" i="4"/>
  <c r="G1159" i="4"/>
  <c r="F1159" i="4"/>
  <c r="E1159" i="4"/>
  <c r="A1159" i="4"/>
  <c r="B1159" i="4"/>
  <c r="C1159" i="4"/>
  <c r="D1158" i="4"/>
  <c r="M1158" i="4"/>
  <c r="L1158" i="4"/>
  <c r="J1158" i="4"/>
  <c r="K1158" i="4"/>
  <c r="I1158" i="4"/>
  <c r="H1158" i="4"/>
  <c r="G1158" i="4"/>
  <c r="F1158" i="4"/>
  <c r="E1158" i="4"/>
  <c r="A1158" i="4"/>
  <c r="B1158" i="4"/>
  <c r="C1158" i="4"/>
  <c r="D1157" i="4"/>
  <c r="M1157" i="4"/>
  <c r="L1157" i="4"/>
  <c r="J1157" i="4"/>
  <c r="K1157" i="4"/>
  <c r="I1157" i="4"/>
  <c r="H1157" i="4"/>
  <c r="G1157" i="4"/>
  <c r="F1157" i="4"/>
  <c r="E1157" i="4"/>
  <c r="A1157" i="4"/>
  <c r="B1157" i="4"/>
  <c r="C1157" i="4"/>
  <c r="D1156" i="4"/>
  <c r="M1156" i="4"/>
  <c r="L1156" i="4"/>
  <c r="J1156" i="4"/>
  <c r="K1156" i="4"/>
  <c r="I1156" i="4"/>
  <c r="H1156" i="4"/>
  <c r="G1156" i="4"/>
  <c r="F1156" i="4"/>
  <c r="E1156" i="4"/>
  <c r="A1156" i="4"/>
  <c r="B1156" i="4"/>
  <c r="C1156" i="4"/>
  <c r="D1155" i="4"/>
  <c r="M1155" i="4"/>
  <c r="L1155" i="4"/>
  <c r="J1155" i="4"/>
  <c r="K1155" i="4"/>
  <c r="I1155" i="4"/>
  <c r="H1155" i="4"/>
  <c r="G1155" i="4"/>
  <c r="F1155" i="4"/>
  <c r="E1155" i="4"/>
  <c r="A1155" i="4"/>
  <c r="B1155" i="4"/>
  <c r="C1155" i="4"/>
  <c r="D1154" i="4"/>
  <c r="M1154" i="4"/>
  <c r="L1154" i="4"/>
  <c r="J1154" i="4"/>
  <c r="K1154" i="4"/>
  <c r="I1154" i="4"/>
  <c r="H1154" i="4"/>
  <c r="G1154" i="4"/>
  <c r="F1154" i="4"/>
  <c r="E1154" i="4"/>
  <c r="A1154" i="4"/>
  <c r="B1154" i="4"/>
  <c r="C1154" i="4"/>
  <c r="D1153" i="4"/>
  <c r="M1153" i="4"/>
  <c r="L1153" i="4"/>
  <c r="J1153" i="4"/>
  <c r="K1153" i="4"/>
  <c r="I1153" i="4"/>
  <c r="H1153" i="4"/>
  <c r="G1153" i="4"/>
  <c r="F1153" i="4"/>
  <c r="E1153" i="4"/>
  <c r="A1153" i="4"/>
  <c r="B1153" i="4"/>
  <c r="C1153" i="4"/>
  <c r="D1152" i="4"/>
  <c r="M1152" i="4"/>
  <c r="L1152" i="4"/>
  <c r="J1152" i="4"/>
  <c r="K1152" i="4"/>
  <c r="I1152" i="4"/>
  <c r="H1152" i="4"/>
  <c r="G1152" i="4"/>
  <c r="F1152" i="4"/>
  <c r="E1152" i="4"/>
  <c r="A1152" i="4"/>
  <c r="B1152" i="4"/>
  <c r="C1152" i="4"/>
  <c r="D1151" i="4"/>
  <c r="M1151" i="4"/>
  <c r="L1151" i="4"/>
  <c r="J1151" i="4"/>
  <c r="K1151" i="4"/>
  <c r="I1151" i="4"/>
  <c r="H1151" i="4"/>
  <c r="G1151" i="4"/>
  <c r="F1151" i="4"/>
  <c r="E1151" i="4"/>
  <c r="A1151" i="4"/>
  <c r="B1151" i="4"/>
  <c r="C1151" i="4"/>
  <c r="D1150" i="4"/>
  <c r="M1150" i="4"/>
  <c r="L1150" i="4"/>
  <c r="J1150" i="4"/>
  <c r="K1150" i="4"/>
  <c r="I1150" i="4"/>
  <c r="H1150" i="4"/>
  <c r="G1150" i="4"/>
  <c r="F1150" i="4"/>
  <c r="E1150" i="4"/>
  <c r="A1150" i="4"/>
  <c r="B1150" i="4"/>
  <c r="C1150" i="4"/>
  <c r="D1149" i="4"/>
  <c r="M1149" i="4"/>
  <c r="L1149" i="4"/>
  <c r="J1149" i="4"/>
  <c r="K1149" i="4"/>
  <c r="I1149" i="4"/>
  <c r="H1149" i="4"/>
  <c r="G1149" i="4"/>
  <c r="F1149" i="4"/>
  <c r="E1149" i="4"/>
  <c r="A1149" i="4"/>
  <c r="B1149" i="4"/>
  <c r="C1149" i="4"/>
  <c r="D1148" i="4"/>
  <c r="M1148" i="4"/>
  <c r="L1148" i="4"/>
  <c r="J1148" i="4"/>
  <c r="K1148" i="4"/>
  <c r="I1148" i="4"/>
  <c r="H1148" i="4"/>
  <c r="G1148" i="4"/>
  <c r="F1148" i="4"/>
  <c r="E1148" i="4"/>
  <c r="A1148" i="4"/>
  <c r="B1148" i="4"/>
  <c r="C1148" i="4"/>
  <c r="D1147" i="4"/>
  <c r="M1147" i="4"/>
  <c r="L1147" i="4"/>
  <c r="J1147" i="4"/>
  <c r="K1147" i="4"/>
  <c r="I1147" i="4"/>
  <c r="H1147" i="4"/>
  <c r="G1147" i="4"/>
  <c r="F1147" i="4"/>
  <c r="E1147" i="4"/>
  <c r="A1147" i="4"/>
  <c r="B1147" i="4"/>
  <c r="C1147" i="4"/>
  <c r="D1146" i="4"/>
  <c r="M1146" i="4"/>
  <c r="L1146" i="4"/>
  <c r="J1146" i="4"/>
  <c r="K1146" i="4"/>
  <c r="I1146" i="4"/>
  <c r="H1146" i="4"/>
  <c r="G1146" i="4"/>
  <c r="F1146" i="4"/>
  <c r="E1146" i="4"/>
  <c r="A1146" i="4"/>
  <c r="B1146" i="4"/>
  <c r="C1146" i="4"/>
  <c r="D1145" i="4"/>
  <c r="M1145" i="4"/>
  <c r="L1145" i="4"/>
  <c r="J1145" i="4"/>
  <c r="K1145" i="4"/>
  <c r="I1145" i="4"/>
  <c r="H1145" i="4"/>
  <c r="G1145" i="4"/>
  <c r="F1145" i="4"/>
  <c r="E1145" i="4"/>
  <c r="A1145" i="4"/>
  <c r="B1145" i="4"/>
  <c r="C1145" i="4"/>
  <c r="D1144" i="4"/>
  <c r="M1144" i="4"/>
  <c r="L1144" i="4"/>
  <c r="J1144" i="4"/>
  <c r="K1144" i="4"/>
  <c r="I1144" i="4"/>
  <c r="H1144" i="4"/>
  <c r="G1144" i="4"/>
  <c r="F1144" i="4"/>
  <c r="E1144" i="4"/>
  <c r="A1144" i="4"/>
  <c r="B1144" i="4"/>
  <c r="C1144" i="4"/>
  <c r="D1143" i="4"/>
  <c r="M1143" i="4"/>
  <c r="L1143" i="4"/>
  <c r="J1143" i="4"/>
  <c r="K1143" i="4"/>
  <c r="I1143" i="4"/>
  <c r="H1143" i="4"/>
  <c r="G1143" i="4"/>
  <c r="F1143" i="4"/>
  <c r="E1143" i="4"/>
  <c r="A1143" i="4"/>
  <c r="B1143" i="4"/>
  <c r="C1143" i="4"/>
  <c r="D1142" i="4"/>
  <c r="M1142" i="4"/>
  <c r="L1142" i="4"/>
  <c r="J1142" i="4"/>
  <c r="K1142" i="4"/>
  <c r="I1142" i="4"/>
  <c r="H1142" i="4"/>
  <c r="G1142" i="4"/>
  <c r="F1142" i="4"/>
  <c r="E1142" i="4"/>
  <c r="A1142" i="4"/>
  <c r="B1142" i="4"/>
  <c r="C1142" i="4"/>
  <c r="D1141" i="4"/>
  <c r="M1141" i="4"/>
  <c r="L1141" i="4"/>
  <c r="J1141" i="4"/>
  <c r="K1141" i="4"/>
  <c r="I1141" i="4"/>
  <c r="H1141" i="4"/>
  <c r="G1141" i="4"/>
  <c r="F1141" i="4"/>
  <c r="E1141" i="4"/>
  <c r="A1141" i="4"/>
  <c r="B1141" i="4"/>
  <c r="C1141" i="4"/>
  <c r="D1140" i="4"/>
  <c r="M1140" i="4"/>
  <c r="L1140" i="4"/>
  <c r="J1140" i="4"/>
  <c r="K1140" i="4"/>
  <c r="I1140" i="4"/>
  <c r="H1140" i="4"/>
  <c r="G1140" i="4"/>
  <c r="F1140" i="4"/>
  <c r="E1140" i="4"/>
  <c r="A1140" i="4"/>
  <c r="B1140" i="4"/>
  <c r="C1140" i="4"/>
  <c r="D1139" i="4"/>
  <c r="M1139" i="4"/>
  <c r="L1139" i="4"/>
  <c r="J1139" i="4"/>
  <c r="K1139" i="4"/>
  <c r="I1139" i="4"/>
  <c r="H1139" i="4"/>
  <c r="G1139" i="4"/>
  <c r="F1139" i="4"/>
  <c r="E1139" i="4"/>
  <c r="A1139" i="4"/>
  <c r="B1139" i="4"/>
  <c r="C1139" i="4"/>
  <c r="D1138" i="4"/>
  <c r="M1138" i="4"/>
  <c r="L1138" i="4"/>
  <c r="J1138" i="4"/>
  <c r="K1138" i="4"/>
  <c r="I1138" i="4"/>
  <c r="H1138" i="4"/>
  <c r="G1138" i="4"/>
  <c r="F1138" i="4"/>
  <c r="E1138" i="4"/>
  <c r="A1138" i="4"/>
  <c r="B1138" i="4"/>
  <c r="C1138" i="4"/>
  <c r="D1137" i="4"/>
  <c r="M1137" i="4"/>
  <c r="L1137" i="4"/>
  <c r="J1137" i="4"/>
  <c r="K1137" i="4"/>
  <c r="I1137" i="4"/>
  <c r="H1137" i="4"/>
  <c r="G1137" i="4"/>
  <c r="F1137" i="4"/>
  <c r="E1137" i="4"/>
  <c r="A1137" i="4"/>
  <c r="B1137" i="4"/>
  <c r="C1137" i="4"/>
  <c r="D1136" i="4"/>
  <c r="M1136" i="4"/>
  <c r="L1136" i="4"/>
  <c r="J1136" i="4"/>
  <c r="K1136" i="4"/>
  <c r="I1136" i="4"/>
  <c r="H1136" i="4"/>
  <c r="G1136" i="4"/>
  <c r="F1136" i="4"/>
  <c r="E1136" i="4"/>
  <c r="A1136" i="4"/>
  <c r="B1136" i="4"/>
  <c r="C1136" i="4"/>
  <c r="D1135" i="4"/>
  <c r="M1135" i="4"/>
  <c r="L1135" i="4"/>
  <c r="J1135" i="4"/>
  <c r="K1135" i="4"/>
  <c r="I1135" i="4"/>
  <c r="H1135" i="4"/>
  <c r="G1135" i="4"/>
  <c r="F1135" i="4"/>
  <c r="E1135" i="4"/>
  <c r="A1135" i="4"/>
  <c r="B1135" i="4"/>
  <c r="C1135" i="4"/>
  <c r="D1134" i="4"/>
  <c r="M1134" i="4"/>
  <c r="L1134" i="4"/>
  <c r="J1134" i="4"/>
  <c r="K1134" i="4"/>
  <c r="I1134" i="4"/>
  <c r="H1134" i="4"/>
  <c r="G1134" i="4"/>
  <c r="F1134" i="4"/>
  <c r="E1134" i="4"/>
  <c r="A1134" i="4"/>
  <c r="B1134" i="4"/>
  <c r="C1134" i="4"/>
  <c r="D1133" i="4"/>
  <c r="M1133" i="4"/>
  <c r="L1133" i="4"/>
  <c r="J1133" i="4"/>
  <c r="K1133" i="4"/>
  <c r="I1133" i="4"/>
  <c r="H1133" i="4"/>
  <c r="G1133" i="4"/>
  <c r="F1133" i="4"/>
  <c r="E1133" i="4"/>
  <c r="A1133" i="4"/>
  <c r="B1133" i="4"/>
  <c r="C1133" i="4"/>
  <c r="D1132" i="4"/>
  <c r="M1132" i="4"/>
  <c r="L1132" i="4"/>
  <c r="J1132" i="4"/>
  <c r="K1132" i="4"/>
  <c r="I1132" i="4"/>
  <c r="H1132" i="4"/>
  <c r="G1132" i="4"/>
  <c r="F1132" i="4"/>
  <c r="E1132" i="4"/>
  <c r="A1132" i="4"/>
  <c r="B1132" i="4"/>
  <c r="C1132" i="4"/>
  <c r="D1131" i="4"/>
  <c r="M1131" i="4"/>
  <c r="L1131" i="4"/>
  <c r="J1131" i="4"/>
  <c r="K1131" i="4"/>
  <c r="I1131" i="4"/>
  <c r="H1131" i="4"/>
  <c r="G1131" i="4"/>
  <c r="F1131" i="4"/>
  <c r="E1131" i="4"/>
  <c r="A1131" i="4"/>
  <c r="B1131" i="4"/>
  <c r="C1131" i="4"/>
  <c r="D1130" i="4"/>
  <c r="M1130" i="4"/>
  <c r="L1130" i="4"/>
  <c r="J1130" i="4"/>
  <c r="K1130" i="4"/>
  <c r="I1130" i="4"/>
  <c r="H1130" i="4"/>
  <c r="G1130" i="4"/>
  <c r="F1130" i="4"/>
  <c r="E1130" i="4"/>
  <c r="A1130" i="4"/>
  <c r="B1130" i="4"/>
  <c r="C1130" i="4"/>
  <c r="D1129" i="4"/>
  <c r="M1129" i="4"/>
  <c r="L1129" i="4"/>
  <c r="J1129" i="4"/>
  <c r="K1129" i="4"/>
  <c r="I1129" i="4"/>
  <c r="H1129" i="4"/>
  <c r="G1129" i="4"/>
  <c r="F1129" i="4"/>
  <c r="E1129" i="4"/>
  <c r="A1129" i="4"/>
  <c r="B1129" i="4"/>
  <c r="C1129" i="4"/>
  <c r="D1128" i="4"/>
  <c r="M1128" i="4"/>
  <c r="L1128" i="4"/>
  <c r="J1128" i="4"/>
  <c r="K1128" i="4"/>
  <c r="I1128" i="4"/>
  <c r="H1128" i="4"/>
  <c r="G1128" i="4"/>
  <c r="F1128" i="4"/>
  <c r="E1128" i="4"/>
  <c r="A1128" i="4"/>
  <c r="B1128" i="4"/>
  <c r="C1128" i="4"/>
  <c r="D1127" i="4"/>
  <c r="M1127" i="4"/>
  <c r="L1127" i="4"/>
  <c r="J1127" i="4"/>
  <c r="K1127" i="4"/>
  <c r="I1127" i="4"/>
  <c r="H1127" i="4"/>
  <c r="G1127" i="4"/>
  <c r="F1127" i="4"/>
  <c r="E1127" i="4"/>
  <c r="A1127" i="4"/>
  <c r="B1127" i="4"/>
  <c r="C1127" i="4"/>
  <c r="D1126" i="4"/>
  <c r="M1126" i="4"/>
  <c r="L1126" i="4"/>
  <c r="J1126" i="4"/>
  <c r="K1126" i="4"/>
  <c r="I1126" i="4"/>
  <c r="H1126" i="4"/>
  <c r="G1126" i="4"/>
  <c r="F1126" i="4"/>
  <c r="E1126" i="4"/>
  <c r="A1126" i="4"/>
  <c r="B1126" i="4"/>
  <c r="C1126" i="4"/>
  <c r="D1125" i="4"/>
  <c r="M1125" i="4"/>
  <c r="L1125" i="4"/>
  <c r="J1125" i="4"/>
  <c r="K1125" i="4"/>
  <c r="I1125" i="4"/>
  <c r="H1125" i="4"/>
  <c r="G1125" i="4"/>
  <c r="F1125" i="4"/>
  <c r="E1125" i="4"/>
  <c r="A1125" i="4"/>
  <c r="B1125" i="4"/>
  <c r="C1125" i="4"/>
  <c r="D1124" i="4"/>
  <c r="M1124" i="4"/>
  <c r="L1124" i="4"/>
  <c r="J1124" i="4"/>
  <c r="K1124" i="4"/>
  <c r="I1124" i="4"/>
  <c r="H1124" i="4"/>
  <c r="G1124" i="4"/>
  <c r="F1124" i="4"/>
  <c r="E1124" i="4"/>
  <c r="A1124" i="4"/>
  <c r="B1124" i="4"/>
  <c r="C1124" i="4"/>
  <c r="D1123" i="4"/>
  <c r="M1123" i="4"/>
  <c r="L1123" i="4"/>
  <c r="J1123" i="4"/>
  <c r="K1123" i="4"/>
  <c r="I1123" i="4"/>
  <c r="H1123" i="4"/>
  <c r="G1123" i="4"/>
  <c r="F1123" i="4"/>
  <c r="E1123" i="4"/>
  <c r="A1123" i="4"/>
  <c r="B1123" i="4"/>
  <c r="C1123" i="4"/>
  <c r="D1122" i="4"/>
  <c r="M1122" i="4"/>
  <c r="L1122" i="4"/>
  <c r="J1122" i="4"/>
  <c r="K1122" i="4"/>
  <c r="I1122" i="4"/>
  <c r="H1122" i="4"/>
  <c r="G1122" i="4"/>
  <c r="F1122" i="4"/>
  <c r="E1122" i="4"/>
  <c r="A1122" i="4"/>
  <c r="B1122" i="4"/>
  <c r="C1122" i="4"/>
  <c r="D1121" i="4"/>
  <c r="M1121" i="4"/>
  <c r="L1121" i="4"/>
  <c r="J1121" i="4"/>
  <c r="K1121" i="4"/>
  <c r="I1121" i="4"/>
  <c r="H1121" i="4"/>
  <c r="G1121" i="4"/>
  <c r="F1121" i="4"/>
  <c r="E1121" i="4"/>
  <c r="A1121" i="4"/>
  <c r="B1121" i="4"/>
  <c r="C1121" i="4"/>
  <c r="D1120" i="4"/>
  <c r="M1120" i="4"/>
  <c r="L1120" i="4"/>
  <c r="J1120" i="4"/>
  <c r="K1120" i="4"/>
  <c r="I1120" i="4"/>
  <c r="H1120" i="4"/>
  <c r="G1120" i="4"/>
  <c r="F1120" i="4"/>
  <c r="E1120" i="4"/>
  <c r="A1120" i="4"/>
  <c r="B1120" i="4"/>
  <c r="C1120" i="4"/>
  <c r="D1119" i="4"/>
  <c r="M1119" i="4"/>
  <c r="L1119" i="4"/>
  <c r="J1119" i="4"/>
  <c r="K1119" i="4"/>
  <c r="I1119" i="4"/>
  <c r="H1119" i="4"/>
  <c r="G1119" i="4"/>
  <c r="F1119" i="4"/>
  <c r="E1119" i="4"/>
  <c r="A1119" i="4"/>
  <c r="B1119" i="4"/>
  <c r="C1119" i="4"/>
  <c r="D1118" i="4"/>
  <c r="M1118" i="4"/>
  <c r="L1118" i="4"/>
  <c r="J1118" i="4"/>
  <c r="K1118" i="4"/>
  <c r="I1118" i="4"/>
  <c r="H1118" i="4"/>
  <c r="G1118" i="4"/>
  <c r="F1118" i="4"/>
  <c r="E1118" i="4"/>
  <c r="A1118" i="4"/>
  <c r="B1118" i="4"/>
  <c r="C1118" i="4"/>
  <c r="D1117" i="4"/>
  <c r="M1117" i="4"/>
  <c r="L1117" i="4"/>
  <c r="J1117" i="4"/>
  <c r="K1117" i="4"/>
  <c r="I1117" i="4"/>
  <c r="H1117" i="4"/>
  <c r="G1117" i="4"/>
  <c r="F1117" i="4"/>
  <c r="E1117" i="4"/>
  <c r="A1117" i="4"/>
  <c r="B1117" i="4"/>
  <c r="C1117" i="4"/>
  <c r="D1116" i="4"/>
  <c r="M1116" i="4"/>
  <c r="L1116" i="4"/>
  <c r="J1116" i="4"/>
  <c r="K1116" i="4"/>
  <c r="I1116" i="4"/>
  <c r="H1116" i="4"/>
  <c r="G1116" i="4"/>
  <c r="F1116" i="4"/>
  <c r="E1116" i="4"/>
  <c r="A1116" i="4"/>
  <c r="B1116" i="4"/>
  <c r="C1116" i="4"/>
  <c r="D1115" i="4"/>
  <c r="M1115" i="4"/>
  <c r="L1115" i="4"/>
  <c r="J1115" i="4"/>
  <c r="K1115" i="4"/>
  <c r="I1115" i="4"/>
  <c r="H1115" i="4"/>
  <c r="G1115" i="4"/>
  <c r="F1115" i="4"/>
  <c r="E1115" i="4"/>
  <c r="A1115" i="4"/>
  <c r="B1115" i="4"/>
  <c r="C1115" i="4"/>
  <c r="D1114" i="4"/>
  <c r="M1114" i="4"/>
  <c r="L1114" i="4"/>
  <c r="J1114" i="4"/>
  <c r="K1114" i="4"/>
  <c r="I1114" i="4"/>
  <c r="H1114" i="4"/>
  <c r="G1114" i="4"/>
  <c r="F1114" i="4"/>
  <c r="E1114" i="4"/>
  <c r="A1114" i="4"/>
  <c r="B1114" i="4"/>
  <c r="C1114" i="4"/>
  <c r="D1113" i="4"/>
  <c r="M1113" i="4"/>
  <c r="L1113" i="4"/>
  <c r="J1113" i="4"/>
  <c r="K1113" i="4"/>
  <c r="I1113" i="4"/>
  <c r="H1113" i="4"/>
  <c r="G1113" i="4"/>
  <c r="F1113" i="4"/>
  <c r="E1113" i="4"/>
  <c r="A1113" i="4"/>
  <c r="B1113" i="4"/>
  <c r="C1113" i="4"/>
  <c r="D1112" i="4"/>
  <c r="M1112" i="4"/>
  <c r="L1112" i="4"/>
  <c r="J1112" i="4"/>
  <c r="K1112" i="4"/>
  <c r="I1112" i="4"/>
  <c r="H1112" i="4"/>
  <c r="G1112" i="4"/>
  <c r="F1112" i="4"/>
  <c r="E1112" i="4"/>
  <c r="A1112" i="4"/>
  <c r="B1112" i="4"/>
  <c r="C1112" i="4"/>
  <c r="D1111" i="4"/>
  <c r="M1111" i="4"/>
  <c r="L1111" i="4"/>
  <c r="J1111" i="4"/>
  <c r="K1111" i="4"/>
  <c r="I1111" i="4"/>
  <c r="H1111" i="4"/>
  <c r="G1111" i="4"/>
  <c r="F1111" i="4"/>
  <c r="E1111" i="4"/>
  <c r="A1111" i="4"/>
  <c r="B1111" i="4"/>
  <c r="C1111" i="4"/>
  <c r="D1110" i="4"/>
  <c r="M1110" i="4"/>
  <c r="L1110" i="4"/>
  <c r="J1110" i="4"/>
  <c r="K1110" i="4"/>
  <c r="I1110" i="4"/>
  <c r="H1110" i="4"/>
  <c r="G1110" i="4"/>
  <c r="F1110" i="4"/>
  <c r="E1110" i="4"/>
  <c r="A1110" i="4"/>
  <c r="B1110" i="4"/>
  <c r="C1110" i="4"/>
  <c r="D1109" i="4"/>
  <c r="M1109" i="4"/>
  <c r="L1109" i="4"/>
  <c r="J1109" i="4"/>
  <c r="K1109" i="4"/>
  <c r="I1109" i="4"/>
  <c r="H1109" i="4"/>
  <c r="G1109" i="4"/>
  <c r="F1109" i="4"/>
  <c r="E1109" i="4"/>
  <c r="A1109" i="4"/>
  <c r="B1109" i="4"/>
  <c r="C1109" i="4"/>
  <c r="D1108" i="4"/>
  <c r="M1108" i="4"/>
  <c r="L1108" i="4"/>
  <c r="J1108" i="4"/>
  <c r="K1108" i="4"/>
  <c r="I1108" i="4"/>
  <c r="H1108" i="4"/>
  <c r="G1108" i="4"/>
  <c r="F1108" i="4"/>
  <c r="E1108" i="4"/>
  <c r="A1108" i="4"/>
  <c r="B1108" i="4"/>
  <c r="C1108" i="4"/>
  <c r="D1107" i="4"/>
  <c r="M1107" i="4"/>
  <c r="L1107" i="4"/>
  <c r="J1107" i="4"/>
  <c r="K1107" i="4"/>
  <c r="I1107" i="4"/>
  <c r="H1107" i="4"/>
  <c r="G1107" i="4"/>
  <c r="F1107" i="4"/>
  <c r="E1107" i="4"/>
  <c r="A1107" i="4"/>
  <c r="B1107" i="4"/>
  <c r="C1107" i="4"/>
  <c r="D1106" i="4"/>
  <c r="M1106" i="4"/>
  <c r="L1106" i="4"/>
  <c r="J1106" i="4"/>
  <c r="K1106" i="4"/>
  <c r="I1106" i="4"/>
  <c r="H1106" i="4"/>
  <c r="G1106" i="4"/>
  <c r="F1106" i="4"/>
  <c r="E1106" i="4"/>
  <c r="A1106" i="4"/>
  <c r="B1106" i="4"/>
  <c r="C1106" i="4"/>
  <c r="D1105" i="4"/>
  <c r="M1105" i="4"/>
  <c r="L1105" i="4"/>
  <c r="J1105" i="4"/>
  <c r="K1105" i="4"/>
  <c r="I1105" i="4"/>
  <c r="H1105" i="4"/>
  <c r="G1105" i="4"/>
  <c r="F1105" i="4"/>
  <c r="E1105" i="4"/>
  <c r="A1105" i="4"/>
  <c r="B1105" i="4"/>
  <c r="C1105" i="4"/>
  <c r="D1104" i="4"/>
  <c r="M1104" i="4"/>
  <c r="L1104" i="4"/>
  <c r="J1104" i="4"/>
  <c r="K1104" i="4"/>
  <c r="I1104" i="4"/>
  <c r="H1104" i="4"/>
  <c r="G1104" i="4"/>
  <c r="F1104" i="4"/>
  <c r="E1104" i="4"/>
  <c r="A1104" i="4"/>
  <c r="B1104" i="4"/>
  <c r="C1104" i="4"/>
  <c r="D1103" i="4"/>
  <c r="M1103" i="4"/>
  <c r="L1103" i="4"/>
  <c r="J1103" i="4"/>
  <c r="K1103" i="4"/>
  <c r="I1103" i="4"/>
  <c r="H1103" i="4"/>
  <c r="G1103" i="4"/>
  <c r="F1103" i="4"/>
  <c r="E1103" i="4"/>
  <c r="A1103" i="4"/>
  <c r="B1103" i="4"/>
  <c r="C1103" i="4"/>
  <c r="D1102" i="4"/>
  <c r="M1102" i="4"/>
  <c r="L1102" i="4"/>
  <c r="J1102" i="4"/>
  <c r="K1102" i="4"/>
  <c r="I1102" i="4"/>
  <c r="H1102" i="4"/>
  <c r="G1102" i="4"/>
  <c r="F1102" i="4"/>
  <c r="E1102" i="4"/>
  <c r="A1102" i="4"/>
  <c r="B1102" i="4"/>
  <c r="C1102" i="4"/>
  <c r="D1101" i="4"/>
  <c r="M1101" i="4"/>
  <c r="L1101" i="4"/>
  <c r="J1101" i="4"/>
  <c r="K1101" i="4"/>
  <c r="I1101" i="4"/>
  <c r="H1101" i="4"/>
  <c r="G1101" i="4"/>
  <c r="F1101" i="4"/>
  <c r="E1101" i="4"/>
  <c r="A1101" i="4"/>
  <c r="B1101" i="4"/>
  <c r="C1101" i="4"/>
  <c r="D1100" i="4"/>
  <c r="M1100" i="4"/>
  <c r="L1100" i="4"/>
  <c r="J1100" i="4"/>
  <c r="K1100" i="4"/>
  <c r="I1100" i="4"/>
  <c r="H1100" i="4"/>
  <c r="G1100" i="4"/>
  <c r="F1100" i="4"/>
  <c r="E1100" i="4"/>
  <c r="A1100" i="4"/>
  <c r="B1100" i="4"/>
  <c r="C1100" i="4"/>
  <c r="D1099" i="4"/>
  <c r="M1099" i="4"/>
  <c r="L1099" i="4"/>
  <c r="J1099" i="4"/>
  <c r="K1099" i="4"/>
  <c r="I1099" i="4"/>
  <c r="H1099" i="4"/>
  <c r="G1099" i="4"/>
  <c r="F1099" i="4"/>
  <c r="E1099" i="4"/>
  <c r="A1099" i="4"/>
  <c r="B1099" i="4"/>
  <c r="C1099" i="4"/>
  <c r="D1098" i="4"/>
  <c r="M1098" i="4"/>
  <c r="L1098" i="4"/>
  <c r="J1098" i="4"/>
  <c r="K1098" i="4"/>
  <c r="I1098" i="4"/>
  <c r="H1098" i="4"/>
  <c r="G1098" i="4"/>
  <c r="F1098" i="4"/>
  <c r="E1098" i="4"/>
  <c r="A1098" i="4"/>
  <c r="B1098" i="4"/>
  <c r="C1098" i="4"/>
  <c r="D1097" i="4"/>
  <c r="M1097" i="4"/>
  <c r="L1097" i="4"/>
  <c r="J1097" i="4"/>
  <c r="K1097" i="4"/>
  <c r="I1097" i="4"/>
  <c r="H1097" i="4"/>
  <c r="G1097" i="4"/>
  <c r="F1097" i="4"/>
  <c r="E1097" i="4"/>
  <c r="A1097" i="4"/>
  <c r="B1097" i="4"/>
  <c r="C1097" i="4"/>
  <c r="D1096" i="4"/>
  <c r="M1096" i="4"/>
  <c r="L1096" i="4"/>
  <c r="J1096" i="4"/>
  <c r="K1096" i="4"/>
  <c r="I1096" i="4"/>
  <c r="H1096" i="4"/>
  <c r="G1096" i="4"/>
  <c r="F1096" i="4"/>
  <c r="E1096" i="4"/>
  <c r="A1096" i="4"/>
  <c r="B1096" i="4"/>
  <c r="C1096" i="4"/>
  <c r="D1095" i="4"/>
  <c r="M1095" i="4"/>
  <c r="L1095" i="4"/>
  <c r="J1095" i="4"/>
  <c r="K1095" i="4"/>
  <c r="I1095" i="4"/>
  <c r="H1095" i="4"/>
  <c r="G1095" i="4"/>
  <c r="F1095" i="4"/>
  <c r="E1095" i="4"/>
  <c r="A1095" i="4"/>
  <c r="B1095" i="4"/>
  <c r="C1095" i="4"/>
  <c r="D1094" i="4"/>
  <c r="M1094" i="4"/>
  <c r="L1094" i="4"/>
  <c r="J1094" i="4"/>
  <c r="K1094" i="4"/>
  <c r="I1094" i="4"/>
  <c r="H1094" i="4"/>
  <c r="G1094" i="4"/>
  <c r="F1094" i="4"/>
  <c r="E1094" i="4"/>
  <c r="A1094" i="4"/>
  <c r="B1094" i="4"/>
  <c r="C1094" i="4"/>
  <c r="D1093" i="4"/>
  <c r="M1093" i="4"/>
  <c r="L1093" i="4"/>
  <c r="J1093" i="4"/>
  <c r="K1093" i="4"/>
  <c r="I1093" i="4"/>
  <c r="H1093" i="4"/>
  <c r="G1093" i="4"/>
  <c r="F1093" i="4"/>
  <c r="E1093" i="4"/>
  <c r="A1093" i="4"/>
  <c r="B1093" i="4"/>
  <c r="C1093" i="4"/>
  <c r="D1092" i="4"/>
  <c r="M1092" i="4"/>
  <c r="L1092" i="4"/>
  <c r="J1092" i="4"/>
  <c r="K1092" i="4"/>
  <c r="I1092" i="4"/>
  <c r="H1092" i="4"/>
  <c r="G1092" i="4"/>
  <c r="F1092" i="4"/>
  <c r="E1092" i="4"/>
  <c r="A1092" i="4"/>
  <c r="B1092" i="4"/>
  <c r="C1092" i="4"/>
  <c r="D1091" i="4"/>
  <c r="M1091" i="4"/>
  <c r="L1091" i="4"/>
  <c r="J1091" i="4"/>
  <c r="K1091" i="4"/>
  <c r="I1091" i="4"/>
  <c r="H1091" i="4"/>
  <c r="G1091" i="4"/>
  <c r="F1091" i="4"/>
  <c r="E1091" i="4"/>
  <c r="A1091" i="4"/>
  <c r="B1091" i="4"/>
  <c r="C1091" i="4"/>
  <c r="D1090" i="4"/>
  <c r="M1090" i="4"/>
  <c r="L1090" i="4"/>
  <c r="J1090" i="4"/>
  <c r="K1090" i="4"/>
  <c r="I1090" i="4"/>
  <c r="H1090" i="4"/>
  <c r="G1090" i="4"/>
  <c r="F1090" i="4"/>
  <c r="E1090" i="4"/>
  <c r="A1090" i="4"/>
  <c r="B1090" i="4"/>
  <c r="C1090" i="4"/>
  <c r="D1089" i="4"/>
  <c r="M1089" i="4"/>
  <c r="L1089" i="4"/>
  <c r="J1089" i="4"/>
  <c r="K1089" i="4"/>
  <c r="I1089" i="4"/>
  <c r="H1089" i="4"/>
  <c r="G1089" i="4"/>
  <c r="F1089" i="4"/>
  <c r="E1089" i="4"/>
  <c r="A1089" i="4"/>
  <c r="B1089" i="4"/>
  <c r="C1089" i="4"/>
  <c r="D1088" i="4"/>
  <c r="M1088" i="4"/>
  <c r="L1088" i="4"/>
  <c r="J1088" i="4"/>
  <c r="K1088" i="4"/>
  <c r="I1088" i="4"/>
  <c r="H1088" i="4"/>
  <c r="G1088" i="4"/>
  <c r="F1088" i="4"/>
  <c r="E1088" i="4"/>
  <c r="A1088" i="4"/>
  <c r="B1088" i="4"/>
  <c r="C1088" i="4"/>
  <c r="D1087" i="4"/>
  <c r="M1087" i="4"/>
  <c r="L1087" i="4"/>
  <c r="J1087" i="4"/>
  <c r="K1087" i="4"/>
  <c r="I1087" i="4"/>
  <c r="H1087" i="4"/>
  <c r="G1087" i="4"/>
  <c r="F1087" i="4"/>
  <c r="E1087" i="4"/>
  <c r="A1087" i="4"/>
  <c r="B1087" i="4"/>
  <c r="C1087" i="4"/>
  <c r="D1086" i="4"/>
  <c r="M1086" i="4"/>
  <c r="L1086" i="4"/>
  <c r="J1086" i="4"/>
  <c r="K1086" i="4"/>
  <c r="I1086" i="4"/>
  <c r="H1086" i="4"/>
  <c r="G1086" i="4"/>
  <c r="F1086" i="4"/>
  <c r="E1086" i="4"/>
  <c r="A1086" i="4"/>
  <c r="B1086" i="4"/>
  <c r="C1086" i="4"/>
  <c r="D1085" i="4"/>
  <c r="M1085" i="4"/>
  <c r="L1085" i="4"/>
  <c r="J1085" i="4"/>
  <c r="K1085" i="4"/>
  <c r="I1085" i="4"/>
  <c r="H1085" i="4"/>
  <c r="G1085" i="4"/>
  <c r="F1085" i="4"/>
  <c r="E1085" i="4"/>
  <c r="A1085" i="4"/>
  <c r="B1085" i="4"/>
  <c r="C1085" i="4"/>
  <c r="D1084" i="4"/>
  <c r="M1084" i="4"/>
  <c r="L1084" i="4"/>
  <c r="J1084" i="4"/>
  <c r="K1084" i="4"/>
  <c r="I1084" i="4"/>
  <c r="H1084" i="4"/>
  <c r="G1084" i="4"/>
  <c r="F1084" i="4"/>
  <c r="E1084" i="4"/>
  <c r="A1084" i="4"/>
  <c r="B1084" i="4"/>
  <c r="C1084" i="4"/>
  <c r="D1083" i="4"/>
  <c r="M1083" i="4"/>
  <c r="L1083" i="4"/>
  <c r="J1083" i="4"/>
  <c r="K1083" i="4"/>
  <c r="I1083" i="4"/>
  <c r="H1083" i="4"/>
  <c r="G1083" i="4"/>
  <c r="F1083" i="4"/>
  <c r="E1083" i="4"/>
  <c r="A1083" i="4"/>
  <c r="B1083" i="4"/>
  <c r="C1083" i="4"/>
  <c r="D1082" i="4"/>
  <c r="M1082" i="4"/>
  <c r="L1082" i="4"/>
  <c r="J1082" i="4"/>
  <c r="K1082" i="4"/>
  <c r="I1082" i="4"/>
  <c r="H1082" i="4"/>
  <c r="G1082" i="4"/>
  <c r="F1082" i="4"/>
  <c r="E1082" i="4"/>
  <c r="A1082" i="4"/>
  <c r="B1082" i="4"/>
  <c r="C1082" i="4"/>
  <c r="D1081" i="4"/>
  <c r="M1081" i="4"/>
  <c r="L1081" i="4"/>
  <c r="J1081" i="4"/>
  <c r="K1081" i="4"/>
  <c r="I1081" i="4"/>
  <c r="H1081" i="4"/>
  <c r="G1081" i="4"/>
  <c r="F1081" i="4"/>
  <c r="E1081" i="4"/>
  <c r="A1081" i="4"/>
  <c r="B1081" i="4"/>
  <c r="C1081" i="4"/>
  <c r="D1080" i="4"/>
  <c r="M1080" i="4"/>
  <c r="L1080" i="4"/>
  <c r="J1080" i="4"/>
  <c r="K1080" i="4"/>
  <c r="I1080" i="4"/>
  <c r="H1080" i="4"/>
  <c r="G1080" i="4"/>
  <c r="F1080" i="4"/>
  <c r="E1080" i="4"/>
  <c r="A1080" i="4"/>
  <c r="B1080" i="4"/>
  <c r="C1080" i="4"/>
  <c r="D1079" i="4"/>
  <c r="M1079" i="4"/>
  <c r="L1079" i="4"/>
  <c r="J1079" i="4"/>
  <c r="K1079" i="4"/>
  <c r="I1079" i="4"/>
  <c r="H1079" i="4"/>
  <c r="G1079" i="4"/>
  <c r="F1079" i="4"/>
  <c r="E1079" i="4"/>
  <c r="A1079" i="4"/>
  <c r="B1079" i="4"/>
  <c r="C1079" i="4"/>
  <c r="D1078" i="4"/>
  <c r="M1078" i="4"/>
  <c r="L1078" i="4"/>
  <c r="J1078" i="4"/>
  <c r="K1078" i="4"/>
  <c r="I1078" i="4"/>
  <c r="H1078" i="4"/>
  <c r="G1078" i="4"/>
  <c r="F1078" i="4"/>
  <c r="E1078" i="4"/>
  <c r="A1078" i="4"/>
  <c r="B1078" i="4"/>
  <c r="C1078" i="4"/>
  <c r="D1077" i="4"/>
  <c r="M1077" i="4"/>
  <c r="L1077" i="4"/>
  <c r="J1077" i="4"/>
  <c r="K1077" i="4"/>
  <c r="I1077" i="4"/>
  <c r="H1077" i="4"/>
  <c r="G1077" i="4"/>
  <c r="F1077" i="4"/>
  <c r="E1077" i="4"/>
  <c r="A1077" i="4"/>
  <c r="B1077" i="4"/>
  <c r="C1077" i="4"/>
  <c r="D1076" i="4"/>
  <c r="M1076" i="4"/>
  <c r="L1076" i="4"/>
  <c r="J1076" i="4"/>
  <c r="K1076" i="4"/>
  <c r="I1076" i="4"/>
  <c r="H1076" i="4"/>
  <c r="G1076" i="4"/>
  <c r="F1076" i="4"/>
  <c r="E1076" i="4"/>
  <c r="A1076" i="4"/>
  <c r="B1076" i="4"/>
  <c r="C1076" i="4"/>
  <c r="D1075" i="4"/>
  <c r="M1075" i="4"/>
  <c r="L1075" i="4"/>
  <c r="J1075" i="4"/>
  <c r="K1075" i="4"/>
  <c r="I1075" i="4"/>
  <c r="H1075" i="4"/>
  <c r="G1075" i="4"/>
  <c r="F1075" i="4"/>
  <c r="E1075" i="4"/>
  <c r="A1075" i="4"/>
  <c r="B1075" i="4"/>
  <c r="C1075" i="4"/>
  <c r="D1074" i="4"/>
  <c r="M1074" i="4"/>
  <c r="L1074" i="4"/>
  <c r="J1074" i="4"/>
  <c r="K1074" i="4"/>
  <c r="I1074" i="4"/>
  <c r="H1074" i="4"/>
  <c r="G1074" i="4"/>
  <c r="F1074" i="4"/>
  <c r="E1074" i="4"/>
  <c r="A1074" i="4"/>
  <c r="B1074" i="4"/>
  <c r="C1074" i="4"/>
  <c r="D1073" i="4"/>
  <c r="M1073" i="4"/>
  <c r="L1073" i="4"/>
  <c r="J1073" i="4"/>
  <c r="K1073" i="4"/>
  <c r="I1073" i="4"/>
  <c r="H1073" i="4"/>
  <c r="G1073" i="4"/>
  <c r="F1073" i="4"/>
  <c r="E1073" i="4"/>
  <c r="A1073" i="4"/>
  <c r="B1073" i="4"/>
  <c r="C1073" i="4"/>
  <c r="D1072" i="4"/>
  <c r="M1072" i="4"/>
  <c r="L1072" i="4"/>
  <c r="J1072" i="4"/>
  <c r="K1072" i="4"/>
  <c r="I1072" i="4"/>
  <c r="H1072" i="4"/>
  <c r="G1072" i="4"/>
  <c r="F1072" i="4"/>
  <c r="E1072" i="4"/>
  <c r="A1072" i="4"/>
  <c r="B1072" i="4"/>
  <c r="C1072" i="4"/>
  <c r="D1071" i="4"/>
  <c r="M1071" i="4"/>
  <c r="L1071" i="4"/>
  <c r="J1071" i="4"/>
  <c r="K1071" i="4"/>
  <c r="I1071" i="4"/>
  <c r="H1071" i="4"/>
  <c r="G1071" i="4"/>
  <c r="F1071" i="4"/>
  <c r="E1071" i="4"/>
  <c r="A1071" i="4"/>
  <c r="B1071" i="4"/>
  <c r="C1071" i="4"/>
  <c r="D1070" i="4"/>
  <c r="M1070" i="4"/>
  <c r="L1070" i="4"/>
  <c r="J1070" i="4"/>
  <c r="K1070" i="4"/>
  <c r="I1070" i="4"/>
  <c r="H1070" i="4"/>
  <c r="G1070" i="4"/>
  <c r="F1070" i="4"/>
  <c r="E1070" i="4"/>
  <c r="A1070" i="4"/>
  <c r="B1070" i="4"/>
  <c r="C1070" i="4"/>
  <c r="D1069" i="4"/>
  <c r="M1069" i="4"/>
  <c r="L1069" i="4"/>
  <c r="J1069" i="4"/>
  <c r="K1069" i="4"/>
  <c r="I1069" i="4"/>
  <c r="H1069" i="4"/>
  <c r="G1069" i="4"/>
  <c r="F1069" i="4"/>
  <c r="E1069" i="4"/>
  <c r="A1069" i="4"/>
  <c r="B1069" i="4"/>
  <c r="C1069" i="4"/>
  <c r="D1068" i="4"/>
  <c r="M1068" i="4"/>
  <c r="L1068" i="4"/>
  <c r="J1068" i="4"/>
  <c r="K1068" i="4"/>
  <c r="I1068" i="4"/>
  <c r="H1068" i="4"/>
  <c r="G1068" i="4"/>
  <c r="F1068" i="4"/>
  <c r="E1068" i="4"/>
  <c r="A1068" i="4"/>
  <c r="B1068" i="4"/>
  <c r="C1068" i="4"/>
  <c r="D1067" i="4"/>
  <c r="M1067" i="4"/>
  <c r="L1067" i="4"/>
  <c r="J1067" i="4"/>
  <c r="K1067" i="4"/>
  <c r="I1067" i="4"/>
  <c r="H1067" i="4"/>
  <c r="G1067" i="4"/>
  <c r="F1067" i="4"/>
  <c r="E1067" i="4"/>
  <c r="A1067" i="4"/>
  <c r="B1067" i="4"/>
  <c r="C1067" i="4"/>
  <c r="D1066" i="4"/>
  <c r="M1066" i="4"/>
  <c r="J1066" i="4"/>
  <c r="I1066" i="4"/>
  <c r="H1066" i="4"/>
  <c r="F1066" i="4"/>
  <c r="E1066" i="4"/>
  <c r="A1066" i="4"/>
  <c r="L1066" i="4"/>
  <c r="K1066" i="4"/>
  <c r="G1066" i="4"/>
  <c r="B1066" i="4"/>
  <c r="C1066" i="4"/>
  <c r="D1065" i="4"/>
  <c r="M1065" i="4"/>
  <c r="L1065" i="4"/>
  <c r="J1065" i="4"/>
  <c r="K1065" i="4"/>
  <c r="I1065" i="4"/>
  <c r="H1065" i="4"/>
  <c r="G1065" i="4"/>
  <c r="F1065" i="4"/>
  <c r="E1065" i="4"/>
  <c r="A1065" i="4"/>
  <c r="B1065" i="4"/>
  <c r="C1065" i="4"/>
  <c r="D1064" i="4"/>
  <c r="M1064" i="4"/>
  <c r="L1064" i="4"/>
  <c r="J1064" i="4"/>
  <c r="K1064" i="4"/>
  <c r="I1064" i="4"/>
  <c r="H1064" i="4"/>
  <c r="G1064" i="4"/>
  <c r="F1064" i="4"/>
  <c r="E1064" i="4"/>
  <c r="A1064" i="4"/>
  <c r="B1064" i="4"/>
  <c r="C1064" i="4"/>
  <c r="D1063" i="4"/>
  <c r="M1063" i="4"/>
  <c r="L1063" i="4"/>
  <c r="J1063" i="4"/>
  <c r="K1063" i="4"/>
  <c r="I1063" i="4"/>
  <c r="H1063" i="4"/>
  <c r="G1063" i="4"/>
  <c r="F1063" i="4"/>
  <c r="E1063" i="4"/>
  <c r="A1063" i="4"/>
  <c r="B1063" i="4"/>
  <c r="C1063" i="4"/>
  <c r="D1062" i="4"/>
  <c r="M1062" i="4"/>
  <c r="L1062" i="4"/>
  <c r="J1062" i="4"/>
  <c r="K1062" i="4"/>
  <c r="I1062" i="4"/>
  <c r="H1062" i="4"/>
  <c r="G1062" i="4"/>
  <c r="F1062" i="4"/>
  <c r="E1062" i="4"/>
  <c r="A1062" i="4"/>
  <c r="B1062" i="4"/>
  <c r="C1062" i="4"/>
  <c r="D1061" i="4"/>
  <c r="M1061" i="4"/>
  <c r="L1061" i="4"/>
  <c r="J1061" i="4"/>
  <c r="K1061" i="4"/>
  <c r="I1061" i="4"/>
  <c r="H1061" i="4"/>
  <c r="G1061" i="4"/>
  <c r="F1061" i="4"/>
  <c r="E1061" i="4"/>
  <c r="A1061" i="4"/>
  <c r="B1061" i="4"/>
  <c r="C1061" i="4"/>
  <c r="D1060" i="4"/>
  <c r="M1060" i="4"/>
  <c r="L1060" i="4"/>
  <c r="J1060" i="4"/>
  <c r="K1060" i="4"/>
  <c r="I1060" i="4"/>
  <c r="H1060" i="4"/>
  <c r="G1060" i="4"/>
  <c r="F1060" i="4"/>
  <c r="E1060" i="4"/>
  <c r="A1060" i="4"/>
  <c r="B1060" i="4"/>
  <c r="C1060" i="4"/>
  <c r="D1059" i="4"/>
  <c r="M1059" i="4"/>
  <c r="L1059" i="4"/>
  <c r="J1059" i="4"/>
  <c r="K1059" i="4"/>
  <c r="I1059" i="4"/>
  <c r="H1059" i="4"/>
  <c r="G1059" i="4"/>
  <c r="F1059" i="4"/>
  <c r="E1059" i="4"/>
  <c r="A1059" i="4"/>
  <c r="B1059" i="4"/>
  <c r="C1059" i="4"/>
  <c r="D1058" i="4"/>
  <c r="M1058" i="4"/>
  <c r="L1058" i="4"/>
  <c r="J1058" i="4"/>
  <c r="K1058" i="4"/>
  <c r="I1058" i="4"/>
  <c r="H1058" i="4"/>
  <c r="G1058" i="4"/>
  <c r="F1058" i="4"/>
  <c r="E1058" i="4"/>
  <c r="A1058" i="4"/>
  <c r="B1058" i="4"/>
  <c r="C1058" i="4"/>
  <c r="D1057" i="4"/>
  <c r="M1057" i="4"/>
  <c r="L1057" i="4"/>
  <c r="J1057" i="4"/>
  <c r="K1057" i="4"/>
  <c r="I1057" i="4"/>
  <c r="H1057" i="4"/>
  <c r="G1057" i="4"/>
  <c r="F1057" i="4"/>
  <c r="E1057" i="4"/>
  <c r="A1057" i="4"/>
  <c r="B1057" i="4"/>
  <c r="C1057" i="4"/>
  <c r="D1056" i="4"/>
  <c r="M1056" i="4"/>
  <c r="L1056" i="4"/>
  <c r="J1056" i="4"/>
  <c r="K1056" i="4"/>
  <c r="I1056" i="4"/>
  <c r="H1056" i="4"/>
  <c r="G1056" i="4"/>
  <c r="F1056" i="4"/>
  <c r="E1056" i="4"/>
  <c r="A1056" i="4"/>
  <c r="B1056" i="4"/>
  <c r="C1056" i="4"/>
  <c r="D1055" i="4"/>
  <c r="M1055" i="4"/>
  <c r="L1055" i="4"/>
  <c r="J1055" i="4"/>
  <c r="K1055" i="4"/>
  <c r="I1055" i="4"/>
  <c r="H1055" i="4"/>
  <c r="G1055" i="4"/>
  <c r="F1055" i="4"/>
  <c r="E1055" i="4"/>
  <c r="A1055" i="4"/>
  <c r="B1055" i="4"/>
  <c r="C1055" i="4"/>
  <c r="D1054" i="4"/>
  <c r="M1054" i="4"/>
  <c r="L1054" i="4"/>
  <c r="J1054" i="4"/>
  <c r="K1054" i="4"/>
  <c r="I1054" i="4"/>
  <c r="H1054" i="4"/>
  <c r="G1054" i="4"/>
  <c r="F1054" i="4"/>
  <c r="E1054" i="4"/>
  <c r="A1054" i="4"/>
  <c r="B1054" i="4"/>
  <c r="C1054" i="4"/>
  <c r="D1053" i="4"/>
  <c r="M1053" i="4"/>
  <c r="L1053" i="4"/>
  <c r="J1053" i="4"/>
  <c r="K1053" i="4"/>
  <c r="I1053" i="4"/>
  <c r="H1053" i="4"/>
  <c r="G1053" i="4"/>
  <c r="F1053" i="4"/>
  <c r="E1053" i="4"/>
  <c r="A1053" i="4"/>
  <c r="B1053" i="4"/>
  <c r="C1053" i="4"/>
  <c r="D1052" i="4"/>
  <c r="M1052" i="4"/>
  <c r="L1052" i="4"/>
  <c r="J1052" i="4"/>
  <c r="K1052" i="4"/>
  <c r="I1052" i="4"/>
  <c r="H1052" i="4"/>
  <c r="G1052" i="4"/>
  <c r="F1052" i="4"/>
  <c r="E1052" i="4"/>
  <c r="A1052" i="4"/>
  <c r="B1052" i="4"/>
  <c r="C1052" i="4"/>
  <c r="D1051" i="4"/>
  <c r="M1051" i="4"/>
  <c r="L1051" i="4"/>
  <c r="J1051" i="4"/>
  <c r="K1051" i="4"/>
  <c r="I1051" i="4"/>
  <c r="H1051" i="4"/>
  <c r="G1051" i="4"/>
  <c r="F1051" i="4"/>
  <c r="E1051" i="4"/>
  <c r="A1051" i="4"/>
  <c r="B1051" i="4"/>
  <c r="C1051" i="4"/>
  <c r="D1050" i="4"/>
  <c r="M1050" i="4"/>
  <c r="L1050" i="4"/>
  <c r="J1050" i="4"/>
  <c r="K1050" i="4"/>
  <c r="I1050" i="4"/>
  <c r="H1050" i="4"/>
  <c r="G1050" i="4"/>
  <c r="F1050" i="4"/>
  <c r="E1050" i="4"/>
  <c r="A1050" i="4"/>
  <c r="B1050" i="4"/>
  <c r="C1050" i="4"/>
  <c r="D1049" i="4"/>
  <c r="M1049" i="4"/>
  <c r="L1049" i="4"/>
  <c r="J1049" i="4"/>
  <c r="K1049" i="4"/>
  <c r="I1049" i="4"/>
  <c r="H1049" i="4"/>
  <c r="G1049" i="4"/>
  <c r="F1049" i="4"/>
  <c r="E1049" i="4"/>
  <c r="A1049" i="4"/>
  <c r="B1049" i="4"/>
  <c r="C1049" i="4"/>
  <c r="D1048" i="4"/>
  <c r="M1048" i="4"/>
  <c r="L1048" i="4"/>
  <c r="J1048" i="4"/>
  <c r="K1048" i="4"/>
  <c r="I1048" i="4"/>
  <c r="H1048" i="4"/>
  <c r="G1048" i="4"/>
  <c r="F1048" i="4"/>
  <c r="E1048" i="4"/>
  <c r="A1048" i="4"/>
  <c r="B1048" i="4"/>
  <c r="C1048" i="4"/>
  <c r="D1047" i="4"/>
  <c r="M1047" i="4"/>
  <c r="L1047" i="4"/>
  <c r="J1047" i="4"/>
  <c r="K1047" i="4"/>
  <c r="I1047" i="4"/>
  <c r="H1047" i="4"/>
  <c r="G1047" i="4"/>
  <c r="F1047" i="4"/>
  <c r="E1047" i="4"/>
  <c r="A1047" i="4"/>
  <c r="B1047" i="4"/>
  <c r="C1047" i="4"/>
  <c r="D1046" i="4"/>
  <c r="M1046" i="4"/>
  <c r="L1046" i="4"/>
  <c r="J1046" i="4"/>
  <c r="K1046" i="4"/>
  <c r="I1046" i="4"/>
  <c r="H1046" i="4"/>
  <c r="G1046" i="4"/>
  <c r="F1046" i="4"/>
  <c r="E1046" i="4"/>
  <c r="A1046" i="4"/>
  <c r="B1046" i="4"/>
  <c r="C1046" i="4"/>
  <c r="D1045" i="4"/>
  <c r="M1045" i="4"/>
  <c r="L1045" i="4"/>
  <c r="J1045" i="4"/>
  <c r="K1045" i="4"/>
  <c r="I1045" i="4"/>
  <c r="H1045" i="4"/>
  <c r="G1045" i="4"/>
  <c r="F1045" i="4"/>
  <c r="E1045" i="4"/>
  <c r="A1045" i="4"/>
  <c r="B1045" i="4"/>
  <c r="C1045" i="4"/>
  <c r="D1044" i="4"/>
  <c r="M1044" i="4"/>
  <c r="L1044" i="4"/>
  <c r="J1044" i="4"/>
  <c r="K1044" i="4"/>
  <c r="I1044" i="4"/>
  <c r="H1044" i="4"/>
  <c r="G1044" i="4"/>
  <c r="F1044" i="4"/>
  <c r="E1044" i="4"/>
  <c r="A1044" i="4"/>
  <c r="B1044" i="4"/>
  <c r="C1044" i="4"/>
  <c r="D1043" i="4"/>
  <c r="M1043" i="4"/>
  <c r="L1043" i="4"/>
  <c r="J1043" i="4"/>
  <c r="K1043" i="4"/>
  <c r="I1043" i="4"/>
  <c r="H1043" i="4"/>
  <c r="G1043" i="4"/>
  <c r="F1043" i="4"/>
  <c r="E1043" i="4"/>
  <c r="A1043" i="4"/>
  <c r="B1043" i="4"/>
  <c r="C1043" i="4"/>
  <c r="D1042" i="4"/>
  <c r="M1042" i="4"/>
  <c r="L1042" i="4"/>
  <c r="J1042" i="4"/>
  <c r="K1042" i="4"/>
  <c r="I1042" i="4"/>
  <c r="H1042" i="4"/>
  <c r="G1042" i="4"/>
  <c r="F1042" i="4"/>
  <c r="E1042" i="4"/>
  <c r="A1042" i="4"/>
  <c r="B1042" i="4"/>
  <c r="C1042" i="4"/>
  <c r="D1041" i="4"/>
  <c r="M1041" i="4"/>
  <c r="L1041" i="4"/>
  <c r="J1041" i="4"/>
  <c r="K1041" i="4"/>
  <c r="I1041" i="4"/>
  <c r="H1041" i="4"/>
  <c r="G1041" i="4"/>
  <c r="F1041" i="4"/>
  <c r="E1041" i="4"/>
  <c r="A1041" i="4"/>
  <c r="B1041" i="4"/>
  <c r="C1041" i="4"/>
  <c r="D1040" i="4"/>
  <c r="M1040" i="4"/>
  <c r="L1040" i="4"/>
  <c r="J1040" i="4"/>
  <c r="K1040" i="4"/>
  <c r="I1040" i="4"/>
  <c r="H1040" i="4"/>
  <c r="G1040" i="4"/>
  <c r="F1040" i="4"/>
  <c r="E1040" i="4"/>
  <c r="A1040" i="4"/>
  <c r="B1040" i="4"/>
  <c r="C1040" i="4"/>
  <c r="D1039" i="4"/>
  <c r="M1039" i="4"/>
  <c r="L1039" i="4"/>
  <c r="J1039" i="4"/>
  <c r="K1039" i="4"/>
  <c r="I1039" i="4"/>
  <c r="H1039" i="4"/>
  <c r="G1039" i="4"/>
  <c r="F1039" i="4"/>
  <c r="E1039" i="4"/>
  <c r="A1039" i="4"/>
  <c r="B1039" i="4"/>
  <c r="C1039" i="4"/>
  <c r="D1038" i="4"/>
  <c r="M1038" i="4"/>
  <c r="L1038" i="4"/>
  <c r="J1038" i="4"/>
  <c r="K1038" i="4"/>
  <c r="I1038" i="4"/>
  <c r="H1038" i="4"/>
  <c r="G1038" i="4"/>
  <c r="F1038" i="4"/>
  <c r="E1038" i="4"/>
  <c r="A1038" i="4"/>
  <c r="B1038" i="4"/>
  <c r="C1038" i="4"/>
  <c r="D1037" i="4"/>
  <c r="M1037" i="4"/>
  <c r="L1037" i="4"/>
  <c r="J1037" i="4"/>
  <c r="K1037" i="4"/>
  <c r="I1037" i="4"/>
  <c r="H1037" i="4"/>
  <c r="G1037" i="4"/>
  <c r="F1037" i="4"/>
  <c r="E1037" i="4"/>
  <c r="A1037" i="4"/>
  <c r="B1037" i="4"/>
  <c r="C1037" i="4"/>
  <c r="D1036" i="4"/>
  <c r="M1036" i="4"/>
  <c r="L1036" i="4"/>
  <c r="J1036" i="4"/>
  <c r="K1036" i="4"/>
  <c r="I1036" i="4"/>
  <c r="H1036" i="4"/>
  <c r="G1036" i="4"/>
  <c r="F1036" i="4"/>
  <c r="E1036" i="4"/>
  <c r="A1036" i="4"/>
  <c r="B1036" i="4"/>
  <c r="C1036" i="4"/>
  <c r="D1035" i="4"/>
  <c r="M1035" i="4"/>
  <c r="L1035" i="4"/>
  <c r="J1035" i="4"/>
  <c r="K1035" i="4"/>
  <c r="I1035" i="4"/>
  <c r="H1035" i="4"/>
  <c r="G1035" i="4"/>
  <c r="F1035" i="4"/>
  <c r="E1035" i="4"/>
  <c r="A1035" i="4"/>
  <c r="B1035" i="4"/>
  <c r="C1035" i="4"/>
  <c r="D1034" i="4"/>
  <c r="M1034" i="4"/>
  <c r="L1034" i="4"/>
  <c r="J1034" i="4"/>
  <c r="K1034" i="4"/>
  <c r="I1034" i="4"/>
  <c r="H1034" i="4"/>
  <c r="G1034" i="4"/>
  <c r="F1034" i="4"/>
  <c r="E1034" i="4"/>
  <c r="A1034" i="4"/>
  <c r="B1034" i="4"/>
  <c r="C1034" i="4"/>
  <c r="D1033" i="4"/>
  <c r="M1033" i="4"/>
  <c r="L1033" i="4"/>
  <c r="J1033" i="4"/>
  <c r="K1033" i="4"/>
  <c r="I1033" i="4"/>
  <c r="H1033" i="4"/>
  <c r="G1033" i="4"/>
  <c r="F1033" i="4"/>
  <c r="E1033" i="4"/>
  <c r="A1033" i="4"/>
  <c r="B1033" i="4"/>
  <c r="C1033" i="4"/>
  <c r="D1032" i="4"/>
  <c r="M1032" i="4"/>
  <c r="L1032" i="4"/>
  <c r="J1032" i="4"/>
  <c r="K1032" i="4"/>
  <c r="I1032" i="4"/>
  <c r="H1032" i="4"/>
  <c r="G1032" i="4"/>
  <c r="F1032" i="4"/>
  <c r="E1032" i="4"/>
  <c r="A1032" i="4"/>
  <c r="B1032" i="4"/>
  <c r="C1032" i="4"/>
  <c r="D1031" i="4"/>
  <c r="M1031" i="4"/>
  <c r="L1031" i="4"/>
  <c r="J1031" i="4"/>
  <c r="K1031" i="4"/>
  <c r="I1031" i="4"/>
  <c r="H1031" i="4"/>
  <c r="G1031" i="4"/>
  <c r="F1031" i="4"/>
  <c r="E1031" i="4"/>
  <c r="A1031" i="4"/>
  <c r="B1031" i="4"/>
  <c r="C1031" i="4"/>
  <c r="D1030" i="4"/>
  <c r="M1030" i="4"/>
  <c r="L1030" i="4"/>
  <c r="J1030" i="4"/>
  <c r="K1030" i="4"/>
  <c r="I1030" i="4"/>
  <c r="H1030" i="4"/>
  <c r="G1030" i="4"/>
  <c r="F1030" i="4"/>
  <c r="E1030" i="4"/>
  <c r="A1030" i="4"/>
  <c r="B1030" i="4"/>
  <c r="C1030" i="4"/>
  <c r="D1029" i="4"/>
  <c r="M1029" i="4"/>
  <c r="L1029" i="4"/>
  <c r="J1029" i="4"/>
  <c r="K1029" i="4"/>
  <c r="I1029" i="4"/>
  <c r="H1029" i="4"/>
  <c r="G1029" i="4"/>
  <c r="F1029" i="4"/>
  <c r="E1029" i="4"/>
  <c r="A1029" i="4"/>
  <c r="B1029" i="4"/>
  <c r="C1029" i="4"/>
  <c r="D1028" i="4"/>
  <c r="M1028" i="4"/>
  <c r="L1028" i="4"/>
  <c r="J1028" i="4"/>
  <c r="K1028" i="4"/>
  <c r="I1028" i="4"/>
  <c r="H1028" i="4"/>
  <c r="G1028" i="4"/>
  <c r="F1028" i="4"/>
  <c r="E1028" i="4"/>
  <c r="A1028" i="4"/>
  <c r="B1028" i="4"/>
  <c r="C1028" i="4"/>
  <c r="D1027" i="4"/>
  <c r="M1027" i="4"/>
  <c r="L1027" i="4"/>
  <c r="J1027" i="4"/>
  <c r="K1027" i="4"/>
  <c r="I1027" i="4"/>
  <c r="H1027" i="4"/>
  <c r="G1027" i="4"/>
  <c r="F1027" i="4"/>
  <c r="E1027" i="4"/>
  <c r="A1027" i="4"/>
  <c r="B1027" i="4"/>
  <c r="C1027" i="4"/>
  <c r="D1026" i="4"/>
  <c r="M1026" i="4"/>
  <c r="L1026" i="4"/>
  <c r="J1026" i="4"/>
  <c r="K1026" i="4"/>
  <c r="I1026" i="4"/>
  <c r="H1026" i="4"/>
  <c r="G1026" i="4"/>
  <c r="F1026" i="4"/>
  <c r="E1026" i="4"/>
  <c r="A1026" i="4"/>
  <c r="B1026" i="4"/>
  <c r="C1026" i="4"/>
  <c r="D1025" i="4"/>
  <c r="M1025" i="4"/>
  <c r="L1025" i="4"/>
  <c r="J1025" i="4"/>
  <c r="K1025" i="4"/>
  <c r="I1025" i="4"/>
  <c r="H1025" i="4"/>
  <c r="G1025" i="4"/>
  <c r="F1025" i="4"/>
  <c r="E1025" i="4"/>
  <c r="A1025" i="4"/>
  <c r="B1025" i="4"/>
  <c r="C1025" i="4"/>
  <c r="D1024" i="4"/>
  <c r="M1024" i="4"/>
  <c r="L1024" i="4"/>
  <c r="J1024" i="4"/>
  <c r="K1024" i="4"/>
  <c r="I1024" i="4"/>
  <c r="H1024" i="4"/>
  <c r="G1024" i="4"/>
  <c r="F1024" i="4"/>
  <c r="E1024" i="4"/>
  <c r="A1024" i="4"/>
  <c r="B1024" i="4"/>
  <c r="C1024" i="4"/>
  <c r="D1023" i="4"/>
  <c r="M1023" i="4"/>
  <c r="L1023" i="4"/>
  <c r="J1023" i="4"/>
  <c r="K1023" i="4"/>
  <c r="I1023" i="4"/>
  <c r="H1023" i="4"/>
  <c r="G1023" i="4"/>
  <c r="F1023" i="4"/>
  <c r="E1023" i="4"/>
  <c r="A1023" i="4"/>
  <c r="B1023" i="4"/>
  <c r="C1023" i="4"/>
  <c r="D1022" i="4"/>
  <c r="M1022" i="4"/>
  <c r="L1022" i="4"/>
  <c r="J1022" i="4"/>
  <c r="K1022" i="4"/>
  <c r="I1022" i="4"/>
  <c r="H1022" i="4"/>
  <c r="G1022" i="4"/>
  <c r="F1022" i="4"/>
  <c r="E1022" i="4"/>
  <c r="A1022" i="4"/>
  <c r="B1022" i="4"/>
  <c r="C1022" i="4"/>
  <c r="D1021" i="4"/>
  <c r="M1021" i="4"/>
  <c r="L1021" i="4"/>
  <c r="J1021" i="4"/>
  <c r="K1021" i="4"/>
  <c r="I1021" i="4"/>
  <c r="H1021" i="4"/>
  <c r="G1021" i="4"/>
  <c r="F1021" i="4"/>
  <c r="E1021" i="4"/>
  <c r="A1021" i="4"/>
  <c r="B1021" i="4"/>
  <c r="C1021" i="4"/>
  <c r="D1020" i="4"/>
  <c r="M1020" i="4"/>
  <c r="L1020" i="4"/>
  <c r="J1020" i="4"/>
  <c r="K1020" i="4"/>
  <c r="I1020" i="4"/>
  <c r="H1020" i="4"/>
  <c r="G1020" i="4"/>
  <c r="F1020" i="4"/>
  <c r="E1020" i="4"/>
  <c r="A1020" i="4"/>
  <c r="B1020" i="4"/>
  <c r="C1020" i="4"/>
  <c r="D1019" i="4"/>
  <c r="M1019" i="4"/>
  <c r="L1019" i="4"/>
  <c r="J1019" i="4"/>
  <c r="K1019" i="4"/>
  <c r="I1019" i="4"/>
  <c r="H1019" i="4"/>
  <c r="G1019" i="4"/>
  <c r="F1019" i="4"/>
  <c r="E1019" i="4"/>
  <c r="A1019" i="4"/>
  <c r="B1019" i="4"/>
  <c r="C1019" i="4"/>
  <c r="D1018" i="4"/>
  <c r="M1018" i="4"/>
  <c r="L1018" i="4"/>
  <c r="J1018" i="4"/>
  <c r="K1018" i="4"/>
  <c r="I1018" i="4"/>
  <c r="H1018" i="4"/>
  <c r="G1018" i="4"/>
  <c r="F1018" i="4"/>
  <c r="E1018" i="4"/>
  <c r="A1018" i="4"/>
  <c r="B1018" i="4"/>
  <c r="C1018" i="4"/>
  <c r="D1017" i="4"/>
  <c r="M1017" i="4"/>
  <c r="L1017" i="4"/>
  <c r="J1017" i="4"/>
  <c r="K1017" i="4"/>
  <c r="I1017" i="4"/>
  <c r="H1017" i="4"/>
  <c r="G1017" i="4"/>
  <c r="F1017" i="4"/>
  <c r="E1017" i="4"/>
  <c r="A1017" i="4"/>
  <c r="B1017" i="4"/>
  <c r="C1017" i="4"/>
  <c r="D1016" i="4"/>
  <c r="M1016" i="4"/>
  <c r="L1016" i="4"/>
  <c r="J1016" i="4"/>
  <c r="K1016" i="4"/>
  <c r="I1016" i="4"/>
  <c r="H1016" i="4"/>
  <c r="G1016" i="4"/>
  <c r="F1016" i="4"/>
  <c r="E1016" i="4"/>
  <c r="A1016" i="4"/>
  <c r="B1016" i="4"/>
  <c r="C1016" i="4"/>
  <c r="D1015" i="4"/>
  <c r="M1015" i="4"/>
  <c r="L1015" i="4"/>
  <c r="J1015" i="4"/>
  <c r="K1015" i="4"/>
  <c r="I1015" i="4"/>
  <c r="H1015" i="4"/>
  <c r="G1015" i="4"/>
  <c r="F1015" i="4"/>
  <c r="E1015" i="4"/>
  <c r="A1015" i="4"/>
  <c r="B1015" i="4"/>
  <c r="C1015" i="4"/>
  <c r="D1014" i="4"/>
  <c r="M1014" i="4"/>
  <c r="L1014" i="4"/>
  <c r="J1014" i="4"/>
  <c r="K1014" i="4"/>
  <c r="I1014" i="4"/>
  <c r="H1014" i="4"/>
  <c r="G1014" i="4"/>
  <c r="F1014" i="4"/>
  <c r="E1014" i="4"/>
  <c r="A1014" i="4"/>
  <c r="B1014" i="4"/>
  <c r="C1014" i="4"/>
  <c r="D1013" i="4"/>
  <c r="M1013" i="4"/>
  <c r="L1013" i="4"/>
  <c r="J1013" i="4"/>
  <c r="K1013" i="4"/>
  <c r="I1013" i="4"/>
  <c r="H1013" i="4"/>
  <c r="G1013" i="4"/>
  <c r="F1013" i="4"/>
  <c r="E1013" i="4"/>
  <c r="A1013" i="4"/>
  <c r="B1013" i="4"/>
  <c r="C1013" i="4"/>
  <c r="D1012" i="4"/>
  <c r="M1012" i="4"/>
  <c r="L1012" i="4"/>
  <c r="J1012" i="4"/>
  <c r="K1012" i="4"/>
  <c r="I1012" i="4"/>
  <c r="H1012" i="4"/>
  <c r="G1012" i="4"/>
  <c r="F1012" i="4"/>
  <c r="E1012" i="4"/>
  <c r="A1012" i="4"/>
  <c r="B1012" i="4"/>
  <c r="C1012" i="4"/>
  <c r="D1011" i="4"/>
  <c r="M1011" i="4"/>
  <c r="L1011" i="4"/>
  <c r="J1011" i="4"/>
  <c r="K1011" i="4"/>
  <c r="I1011" i="4"/>
  <c r="H1011" i="4"/>
  <c r="G1011" i="4"/>
  <c r="F1011" i="4"/>
  <c r="E1011" i="4"/>
  <c r="A1011" i="4"/>
  <c r="B1011" i="4"/>
  <c r="C1011" i="4"/>
  <c r="D1010" i="4"/>
  <c r="M1010" i="4"/>
  <c r="L1010" i="4"/>
  <c r="J1010" i="4"/>
  <c r="K1010" i="4"/>
  <c r="I1010" i="4"/>
  <c r="H1010" i="4"/>
  <c r="G1010" i="4"/>
  <c r="F1010" i="4"/>
  <c r="E1010" i="4"/>
  <c r="A1010" i="4"/>
  <c r="B1010" i="4"/>
  <c r="C1010" i="4"/>
  <c r="D1009" i="4"/>
  <c r="M1009" i="4"/>
  <c r="L1009" i="4"/>
  <c r="J1009" i="4"/>
  <c r="K1009" i="4"/>
  <c r="I1009" i="4"/>
  <c r="H1009" i="4"/>
  <c r="G1009" i="4"/>
  <c r="F1009" i="4"/>
  <c r="E1009" i="4"/>
  <c r="A1009" i="4"/>
  <c r="B1009" i="4"/>
  <c r="C1009" i="4"/>
  <c r="D1008" i="4"/>
  <c r="M1008" i="4"/>
  <c r="L1008" i="4"/>
  <c r="J1008" i="4"/>
  <c r="K1008" i="4"/>
  <c r="I1008" i="4"/>
  <c r="H1008" i="4"/>
  <c r="G1008" i="4"/>
  <c r="F1008" i="4"/>
  <c r="E1008" i="4"/>
  <c r="A1008" i="4"/>
  <c r="B1008" i="4"/>
  <c r="C1008" i="4"/>
  <c r="D1007" i="4"/>
  <c r="M1007" i="4"/>
  <c r="L1007" i="4"/>
  <c r="J1007" i="4"/>
  <c r="K1007" i="4"/>
  <c r="I1007" i="4"/>
  <c r="H1007" i="4"/>
  <c r="G1007" i="4"/>
  <c r="F1007" i="4"/>
  <c r="E1007" i="4"/>
  <c r="A1007" i="4"/>
  <c r="B1007" i="4"/>
  <c r="C1007" i="4"/>
  <c r="D1006" i="4"/>
  <c r="M1006" i="4"/>
  <c r="L1006" i="4"/>
  <c r="J1006" i="4"/>
  <c r="K1006" i="4"/>
  <c r="I1006" i="4"/>
  <c r="H1006" i="4"/>
  <c r="G1006" i="4"/>
  <c r="F1006" i="4"/>
  <c r="E1006" i="4"/>
  <c r="A1006" i="4"/>
  <c r="B1006" i="4"/>
  <c r="C1006" i="4"/>
  <c r="D1005" i="4"/>
  <c r="M1005" i="4"/>
  <c r="L1005" i="4"/>
  <c r="J1005" i="4"/>
  <c r="K1005" i="4"/>
  <c r="I1005" i="4"/>
  <c r="H1005" i="4"/>
  <c r="G1005" i="4"/>
  <c r="F1005" i="4"/>
  <c r="E1005" i="4"/>
  <c r="A1005" i="4"/>
  <c r="B1005" i="4"/>
  <c r="C1005" i="4"/>
  <c r="D1004" i="4"/>
  <c r="M1004" i="4"/>
  <c r="L1004" i="4"/>
  <c r="J1004" i="4"/>
  <c r="K1004" i="4"/>
  <c r="I1004" i="4"/>
  <c r="H1004" i="4"/>
  <c r="G1004" i="4"/>
  <c r="F1004" i="4"/>
  <c r="E1004" i="4"/>
  <c r="A1004" i="4"/>
  <c r="B1004" i="4"/>
  <c r="C1004" i="4"/>
  <c r="D1003" i="4"/>
  <c r="M1003" i="4"/>
  <c r="L1003" i="4"/>
  <c r="J1003" i="4"/>
  <c r="K1003" i="4"/>
  <c r="I1003" i="4"/>
  <c r="H1003" i="4"/>
  <c r="G1003" i="4"/>
  <c r="F1003" i="4"/>
  <c r="E1003" i="4"/>
  <c r="A1003" i="4"/>
  <c r="B1003" i="4"/>
  <c r="C1003" i="4"/>
  <c r="D1002" i="4"/>
  <c r="M1002" i="4"/>
  <c r="L1002" i="4"/>
  <c r="J1002" i="4"/>
  <c r="K1002" i="4"/>
  <c r="I1002" i="4"/>
  <c r="H1002" i="4"/>
  <c r="G1002" i="4"/>
  <c r="F1002" i="4"/>
  <c r="E1002" i="4"/>
  <c r="A1002" i="4"/>
  <c r="B1002" i="4"/>
  <c r="C1002" i="4"/>
  <c r="D1001" i="4"/>
  <c r="M1001" i="4"/>
  <c r="L1001" i="4"/>
  <c r="J1001" i="4"/>
  <c r="K1001" i="4"/>
  <c r="I1001" i="4"/>
  <c r="H1001" i="4"/>
  <c r="G1001" i="4"/>
  <c r="F1001" i="4"/>
  <c r="E1001" i="4"/>
  <c r="A1001" i="4"/>
  <c r="B1001" i="4"/>
  <c r="C1001" i="4"/>
  <c r="D1000" i="4"/>
  <c r="M1000" i="4"/>
  <c r="L1000" i="4"/>
  <c r="J1000" i="4"/>
  <c r="K1000" i="4"/>
  <c r="I1000" i="4"/>
  <c r="H1000" i="4"/>
  <c r="G1000" i="4"/>
  <c r="F1000" i="4"/>
  <c r="E1000" i="4"/>
  <c r="A1000" i="4"/>
  <c r="B1000" i="4"/>
  <c r="C1000" i="4"/>
  <c r="D999" i="4"/>
  <c r="M999" i="4"/>
  <c r="L999" i="4"/>
  <c r="J999" i="4"/>
  <c r="K999" i="4"/>
  <c r="I999" i="4"/>
  <c r="H999" i="4"/>
  <c r="G999" i="4"/>
  <c r="F999" i="4"/>
  <c r="E999" i="4"/>
  <c r="A999" i="4"/>
  <c r="B999" i="4"/>
  <c r="C999" i="4"/>
  <c r="D998" i="4"/>
  <c r="M998" i="4"/>
  <c r="L998" i="4"/>
  <c r="J998" i="4"/>
  <c r="K998" i="4"/>
  <c r="I998" i="4"/>
  <c r="H998" i="4"/>
  <c r="G998" i="4"/>
  <c r="F998" i="4"/>
  <c r="E998" i="4"/>
  <c r="A998" i="4"/>
  <c r="B998" i="4"/>
  <c r="C998" i="4"/>
  <c r="D997" i="4"/>
  <c r="M997" i="4"/>
  <c r="L997" i="4"/>
  <c r="J997" i="4"/>
  <c r="K997" i="4"/>
  <c r="I997" i="4"/>
  <c r="H997" i="4"/>
  <c r="G997" i="4"/>
  <c r="F997" i="4"/>
  <c r="E997" i="4"/>
  <c r="A997" i="4"/>
  <c r="B997" i="4"/>
  <c r="C997" i="4"/>
  <c r="D996" i="4"/>
  <c r="M996" i="4"/>
  <c r="L996" i="4"/>
  <c r="J996" i="4"/>
  <c r="K996" i="4"/>
  <c r="I996" i="4"/>
  <c r="H996" i="4"/>
  <c r="G996" i="4"/>
  <c r="F996" i="4"/>
  <c r="E996" i="4"/>
  <c r="A996" i="4"/>
  <c r="B996" i="4"/>
  <c r="C996" i="4"/>
  <c r="D995" i="4"/>
  <c r="M995" i="4"/>
  <c r="L995" i="4"/>
  <c r="J995" i="4"/>
  <c r="K995" i="4"/>
  <c r="I995" i="4"/>
  <c r="H995" i="4"/>
  <c r="G995" i="4"/>
  <c r="F995" i="4"/>
  <c r="E995" i="4"/>
  <c r="A995" i="4"/>
  <c r="B995" i="4"/>
  <c r="C995" i="4"/>
  <c r="D994" i="4"/>
  <c r="M994" i="4"/>
  <c r="L994" i="4"/>
  <c r="J994" i="4"/>
  <c r="K994" i="4"/>
  <c r="I994" i="4"/>
  <c r="H994" i="4"/>
  <c r="G994" i="4"/>
  <c r="F994" i="4"/>
  <c r="E994" i="4"/>
  <c r="A994" i="4"/>
  <c r="B994" i="4"/>
  <c r="C994" i="4"/>
  <c r="D993" i="4"/>
  <c r="M993" i="4"/>
  <c r="L993" i="4"/>
  <c r="J993" i="4"/>
  <c r="K993" i="4"/>
  <c r="I993" i="4"/>
  <c r="H993" i="4"/>
  <c r="G993" i="4"/>
  <c r="F993" i="4"/>
  <c r="E993" i="4"/>
  <c r="A993" i="4"/>
  <c r="B993" i="4"/>
  <c r="C993" i="4"/>
  <c r="D992" i="4"/>
  <c r="M992" i="4"/>
  <c r="L992" i="4"/>
  <c r="J992" i="4"/>
  <c r="K992" i="4"/>
  <c r="I992" i="4"/>
  <c r="H992" i="4"/>
  <c r="G992" i="4"/>
  <c r="F992" i="4"/>
  <c r="E992" i="4"/>
  <c r="A992" i="4"/>
  <c r="B992" i="4"/>
  <c r="C992" i="4"/>
  <c r="D991" i="4"/>
  <c r="M991" i="4"/>
  <c r="L991" i="4"/>
  <c r="J991" i="4"/>
  <c r="K991" i="4"/>
  <c r="I991" i="4"/>
  <c r="H991" i="4"/>
  <c r="G991" i="4"/>
  <c r="F991" i="4"/>
  <c r="E991" i="4"/>
  <c r="A991" i="4"/>
  <c r="B991" i="4"/>
  <c r="C991" i="4"/>
  <c r="D990" i="4"/>
  <c r="M990" i="4"/>
  <c r="L990" i="4"/>
  <c r="J990" i="4"/>
  <c r="K990" i="4"/>
  <c r="I990" i="4"/>
  <c r="H990" i="4"/>
  <c r="G990" i="4"/>
  <c r="F990" i="4"/>
  <c r="E990" i="4"/>
  <c r="A990" i="4"/>
  <c r="B990" i="4"/>
  <c r="C990" i="4"/>
  <c r="D989" i="4"/>
  <c r="M989" i="4"/>
  <c r="L989" i="4"/>
  <c r="J989" i="4"/>
  <c r="K989" i="4"/>
  <c r="I989" i="4"/>
  <c r="H989" i="4"/>
  <c r="G989" i="4"/>
  <c r="F989" i="4"/>
  <c r="E989" i="4"/>
  <c r="A989" i="4"/>
  <c r="B989" i="4"/>
  <c r="C989" i="4"/>
  <c r="D988" i="4"/>
  <c r="M988" i="4"/>
  <c r="L988" i="4"/>
  <c r="J988" i="4"/>
  <c r="K988" i="4"/>
  <c r="I988" i="4"/>
  <c r="H988" i="4"/>
  <c r="G988" i="4"/>
  <c r="F988" i="4"/>
  <c r="E988" i="4"/>
  <c r="A988" i="4"/>
  <c r="B988" i="4"/>
  <c r="C988" i="4"/>
  <c r="D987" i="4"/>
  <c r="M987" i="4"/>
  <c r="L987" i="4"/>
  <c r="J987" i="4"/>
  <c r="K987" i="4"/>
  <c r="I987" i="4"/>
  <c r="H987" i="4"/>
  <c r="G987" i="4"/>
  <c r="F987" i="4"/>
  <c r="E987" i="4"/>
  <c r="A987" i="4"/>
  <c r="B987" i="4"/>
  <c r="C987" i="4"/>
  <c r="D986" i="4"/>
  <c r="M986" i="4"/>
  <c r="L986" i="4"/>
  <c r="J986" i="4"/>
  <c r="K986" i="4"/>
  <c r="I986" i="4"/>
  <c r="H986" i="4"/>
  <c r="G986" i="4"/>
  <c r="F986" i="4"/>
  <c r="E986" i="4"/>
  <c r="A986" i="4"/>
  <c r="B986" i="4"/>
  <c r="C986" i="4"/>
  <c r="D985" i="4"/>
  <c r="M985" i="4"/>
  <c r="L985" i="4"/>
  <c r="J985" i="4"/>
  <c r="K985" i="4"/>
  <c r="I985" i="4"/>
  <c r="H985" i="4"/>
  <c r="G985" i="4"/>
  <c r="F985" i="4"/>
  <c r="E985" i="4"/>
  <c r="A985" i="4"/>
  <c r="B985" i="4"/>
  <c r="C985" i="4"/>
  <c r="D984" i="4"/>
  <c r="M984" i="4"/>
  <c r="L984" i="4"/>
  <c r="J984" i="4"/>
  <c r="K984" i="4"/>
  <c r="I984" i="4"/>
  <c r="H984" i="4"/>
  <c r="G984" i="4"/>
  <c r="F984" i="4"/>
  <c r="E984" i="4"/>
  <c r="A984" i="4"/>
  <c r="B984" i="4"/>
  <c r="C984" i="4"/>
  <c r="D983" i="4"/>
  <c r="M983" i="4"/>
  <c r="L983" i="4"/>
  <c r="J983" i="4"/>
  <c r="K983" i="4"/>
  <c r="I983" i="4"/>
  <c r="H983" i="4"/>
  <c r="G983" i="4"/>
  <c r="F983" i="4"/>
  <c r="E983" i="4"/>
  <c r="A983" i="4"/>
  <c r="B983" i="4"/>
  <c r="C983" i="4"/>
  <c r="D982" i="4"/>
  <c r="M982" i="4"/>
  <c r="L982" i="4"/>
  <c r="J982" i="4"/>
  <c r="K982" i="4"/>
  <c r="I982" i="4"/>
  <c r="H982" i="4"/>
  <c r="G982" i="4"/>
  <c r="F982" i="4"/>
  <c r="E982" i="4"/>
  <c r="A982" i="4"/>
  <c r="B982" i="4"/>
  <c r="C982" i="4"/>
  <c r="D981" i="4"/>
  <c r="M981" i="4"/>
  <c r="L981" i="4"/>
  <c r="J981" i="4"/>
  <c r="K981" i="4"/>
  <c r="I981" i="4"/>
  <c r="H981" i="4"/>
  <c r="G981" i="4"/>
  <c r="F981" i="4"/>
  <c r="E981" i="4"/>
  <c r="A981" i="4"/>
  <c r="B981" i="4"/>
  <c r="C981" i="4"/>
  <c r="D980" i="4"/>
  <c r="M980" i="4"/>
  <c r="L980" i="4"/>
  <c r="J980" i="4"/>
  <c r="K980" i="4"/>
  <c r="I980" i="4"/>
  <c r="H980" i="4"/>
  <c r="G980" i="4"/>
  <c r="F980" i="4"/>
  <c r="E980" i="4"/>
  <c r="A980" i="4"/>
  <c r="B980" i="4"/>
  <c r="C980" i="4"/>
  <c r="D979" i="4"/>
  <c r="M979" i="4"/>
  <c r="L979" i="4"/>
  <c r="J979" i="4"/>
  <c r="K979" i="4"/>
  <c r="I979" i="4"/>
  <c r="H979" i="4"/>
  <c r="G979" i="4"/>
  <c r="F979" i="4"/>
  <c r="E979" i="4"/>
  <c r="A979" i="4"/>
  <c r="B979" i="4"/>
  <c r="C979" i="4"/>
  <c r="D978" i="4"/>
  <c r="M978" i="4"/>
  <c r="L978" i="4"/>
  <c r="J978" i="4"/>
  <c r="K978" i="4"/>
  <c r="I978" i="4"/>
  <c r="H978" i="4"/>
  <c r="G978" i="4"/>
  <c r="F978" i="4"/>
  <c r="E978" i="4"/>
  <c r="A978" i="4"/>
  <c r="B978" i="4"/>
  <c r="C978" i="4"/>
  <c r="D977" i="4"/>
  <c r="M977" i="4"/>
  <c r="L977" i="4"/>
  <c r="J977" i="4"/>
  <c r="K977" i="4"/>
  <c r="I977" i="4"/>
  <c r="H977" i="4"/>
  <c r="G977" i="4"/>
  <c r="F977" i="4"/>
  <c r="E977" i="4"/>
  <c r="A977" i="4"/>
  <c r="B977" i="4"/>
  <c r="C977" i="4"/>
  <c r="D976" i="4"/>
  <c r="M976" i="4"/>
  <c r="L976" i="4"/>
  <c r="J976" i="4"/>
  <c r="K976" i="4"/>
  <c r="I976" i="4"/>
  <c r="H976" i="4"/>
  <c r="G976" i="4"/>
  <c r="F976" i="4"/>
  <c r="E976" i="4"/>
  <c r="A976" i="4"/>
  <c r="B976" i="4"/>
  <c r="C976" i="4"/>
  <c r="D975" i="4"/>
  <c r="M975" i="4"/>
  <c r="L975" i="4"/>
  <c r="J975" i="4"/>
  <c r="K975" i="4"/>
  <c r="I975" i="4"/>
  <c r="H975" i="4"/>
  <c r="G975" i="4"/>
  <c r="F975" i="4"/>
  <c r="E975" i="4"/>
  <c r="A975" i="4"/>
  <c r="B975" i="4"/>
  <c r="C975" i="4"/>
  <c r="D974" i="4"/>
  <c r="M974" i="4"/>
  <c r="L974" i="4"/>
  <c r="J974" i="4"/>
  <c r="K974" i="4"/>
  <c r="I974" i="4"/>
  <c r="H974" i="4"/>
  <c r="G974" i="4"/>
  <c r="F974" i="4"/>
  <c r="E974" i="4"/>
  <c r="A974" i="4"/>
  <c r="B974" i="4"/>
  <c r="C974" i="4"/>
  <c r="D973" i="4"/>
  <c r="M973" i="4"/>
  <c r="L973" i="4"/>
  <c r="J973" i="4"/>
  <c r="K973" i="4"/>
  <c r="I973" i="4"/>
  <c r="H973" i="4"/>
  <c r="G973" i="4"/>
  <c r="F973" i="4"/>
  <c r="E973" i="4"/>
  <c r="A973" i="4"/>
  <c r="B973" i="4"/>
  <c r="C973" i="4"/>
  <c r="D972" i="4"/>
  <c r="M972" i="4"/>
  <c r="L972" i="4"/>
  <c r="J972" i="4"/>
  <c r="K972" i="4"/>
  <c r="I972" i="4"/>
  <c r="H972" i="4"/>
  <c r="G972" i="4"/>
  <c r="F972" i="4"/>
  <c r="E972" i="4"/>
  <c r="A972" i="4"/>
  <c r="B972" i="4"/>
  <c r="C972" i="4"/>
  <c r="D971" i="4"/>
  <c r="M971" i="4"/>
  <c r="L971" i="4"/>
  <c r="J971" i="4"/>
  <c r="K971" i="4"/>
  <c r="I971" i="4"/>
  <c r="H971" i="4"/>
  <c r="G971" i="4"/>
  <c r="F971" i="4"/>
  <c r="E971" i="4"/>
  <c r="A971" i="4"/>
  <c r="B971" i="4"/>
  <c r="C971" i="4"/>
  <c r="D970" i="4"/>
  <c r="M970" i="4"/>
  <c r="L970" i="4"/>
  <c r="J970" i="4"/>
  <c r="K970" i="4"/>
  <c r="I970" i="4"/>
  <c r="H970" i="4"/>
  <c r="G970" i="4"/>
  <c r="F970" i="4"/>
  <c r="E970" i="4"/>
  <c r="A970" i="4"/>
  <c r="B970" i="4"/>
  <c r="C970" i="4"/>
  <c r="D969" i="4"/>
  <c r="M969" i="4"/>
  <c r="L969" i="4"/>
  <c r="J969" i="4"/>
  <c r="K969" i="4"/>
  <c r="I969" i="4"/>
  <c r="H969" i="4"/>
  <c r="G969" i="4"/>
  <c r="F969" i="4"/>
  <c r="E969" i="4"/>
  <c r="A969" i="4"/>
  <c r="B969" i="4"/>
  <c r="C969" i="4"/>
  <c r="D968" i="4"/>
  <c r="M968" i="4"/>
  <c r="L968" i="4"/>
  <c r="J968" i="4"/>
  <c r="K968" i="4"/>
  <c r="I968" i="4"/>
  <c r="H968" i="4"/>
  <c r="G968" i="4"/>
  <c r="F968" i="4"/>
  <c r="E968" i="4"/>
  <c r="A968" i="4"/>
  <c r="B968" i="4"/>
  <c r="C968" i="4"/>
  <c r="D967" i="4"/>
  <c r="M967" i="4"/>
  <c r="L967" i="4"/>
  <c r="J967" i="4"/>
  <c r="K967" i="4"/>
  <c r="I967" i="4"/>
  <c r="H967" i="4"/>
  <c r="G967" i="4"/>
  <c r="F967" i="4"/>
  <c r="E967" i="4"/>
  <c r="A967" i="4"/>
  <c r="B967" i="4"/>
  <c r="C967" i="4"/>
  <c r="D966" i="4"/>
  <c r="M966" i="4"/>
  <c r="L966" i="4"/>
  <c r="J966" i="4"/>
  <c r="K966" i="4"/>
  <c r="I966" i="4"/>
  <c r="H966" i="4"/>
  <c r="G966" i="4"/>
  <c r="F966" i="4"/>
  <c r="E966" i="4"/>
  <c r="A966" i="4"/>
  <c r="B966" i="4"/>
  <c r="C966" i="4"/>
  <c r="D965" i="4"/>
  <c r="M965" i="4"/>
  <c r="L965" i="4"/>
  <c r="J965" i="4"/>
  <c r="K965" i="4"/>
  <c r="I965" i="4"/>
  <c r="H965" i="4"/>
  <c r="G965" i="4"/>
  <c r="F965" i="4"/>
  <c r="E965" i="4"/>
  <c r="A965" i="4"/>
  <c r="B965" i="4"/>
  <c r="C965" i="4"/>
  <c r="D964" i="4"/>
  <c r="M964" i="4"/>
  <c r="L964" i="4"/>
  <c r="J964" i="4"/>
  <c r="K964" i="4"/>
  <c r="I964" i="4"/>
  <c r="H964" i="4"/>
  <c r="G964" i="4"/>
  <c r="F964" i="4"/>
  <c r="E964" i="4"/>
  <c r="A964" i="4"/>
  <c r="B964" i="4"/>
  <c r="C964" i="4"/>
  <c r="D963" i="4"/>
  <c r="M963" i="4"/>
  <c r="L963" i="4"/>
  <c r="J963" i="4"/>
  <c r="K963" i="4"/>
  <c r="I963" i="4"/>
  <c r="H963" i="4"/>
  <c r="G963" i="4"/>
  <c r="F963" i="4"/>
  <c r="E963" i="4"/>
  <c r="A963" i="4"/>
  <c r="B963" i="4"/>
  <c r="C963" i="4"/>
  <c r="D962" i="4"/>
  <c r="M962" i="4"/>
  <c r="L962" i="4"/>
  <c r="J962" i="4"/>
  <c r="K962" i="4"/>
  <c r="I962" i="4"/>
  <c r="H962" i="4"/>
  <c r="G962" i="4"/>
  <c r="F962" i="4"/>
  <c r="E962" i="4"/>
  <c r="A962" i="4"/>
  <c r="B962" i="4"/>
  <c r="C962" i="4"/>
  <c r="D961" i="4"/>
  <c r="M961" i="4"/>
  <c r="L961" i="4"/>
  <c r="J961" i="4"/>
  <c r="K961" i="4"/>
  <c r="I961" i="4"/>
  <c r="H961" i="4"/>
  <c r="G961" i="4"/>
  <c r="F961" i="4"/>
  <c r="E961" i="4"/>
  <c r="A961" i="4"/>
  <c r="B961" i="4"/>
  <c r="C961" i="4"/>
  <c r="D960" i="4"/>
  <c r="M960" i="4"/>
  <c r="L960" i="4"/>
  <c r="J960" i="4"/>
  <c r="K960" i="4"/>
  <c r="I960" i="4"/>
  <c r="H960" i="4"/>
  <c r="G960" i="4"/>
  <c r="F960" i="4"/>
  <c r="E960" i="4"/>
  <c r="A960" i="4"/>
  <c r="B960" i="4"/>
  <c r="C960" i="4"/>
  <c r="D959" i="4"/>
  <c r="M959" i="4"/>
  <c r="L959" i="4"/>
  <c r="J959" i="4"/>
  <c r="K959" i="4"/>
  <c r="I959" i="4"/>
  <c r="H959" i="4"/>
  <c r="G959" i="4"/>
  <c r="F959" i="4"/>
  <c r="E959" i="4"/>
  <c r="A959" i="4"/>
  <c r="B959" i="4"/>
  <c r="C959" i="4"/>
  <c r="D958" i="4"/>
  <c r="M958" i="4"/>
  <c r="L958" i="4"/>
  <c r="J958" i="4"/>
  <c r="K958" i="4"/>
  <c r="I958" i="4"/>
  <c r="H958" i="4"/>
  <c r="G958" i="4"/>
  <c r="F958" i="4"/>
  <c r="E958" i="4"/>
  <c r="A958" i="4"/>
  <c r="B958" i="4"/>
  <c r="C958" i="4"/>
  <c r="D957" i="4"/>
  <c r="M957" i="4"/>
  <c r="L957" i="4"/>
  <c r="J957" i="4"/>
  <c r="K957" i="4"/>
  <c r="I957" i="4"/>
  <c r="H957" i="4"/>
  <c r="G957" i="4"/>
  <c r="F957" i="4"/>
  <c r="E957" i="4"/>
  <c r="A957" i="4"/>
  <c r="B957" i="4"/>
  <c r="C957" i="4"/>
  <c r="D956" i="4"/>
  <c r="M956" i="4"/>
  <c r="L956" i="4"/>
  <c r="J956" i="4"/>
  <c r="K956" i="4"/>
  <c r="I956" i="4"/>
  <c r="H956" i="4"/>
  <c r="G956" i="4"/>
  <c r="F956" i="4"/>
  <c r="E956" i="4"/>
  <c r="A956" i="4"/>
  <c r="B956" i="4"/>
  <c r="C956" i="4"/>
  <c r="D955" i="4"/>
  <c r="M955" i="4"/>
  <c r="L955" i="4"/>
  <c r="J955" i="4"/>
  <c r="K955" i="4"/>
  <c r="I955" i="4"/>
  <c r="H955" i="4"/>
  <c r="G955" i="4"/>
  <c r="F955" i="4"/>
  <c r="E955" i="4"/>
  <c r="A955" i="4"/>
  <c r="B955" i="4"/>
  <c r="C955" i="4"/>
  <c r="D954" i="4"/>
  <c r="M954" i="4"/>
  <c r="L954" i="4"/>
  <c r="J954" i="4"/>
  <c r="K954" i="4"/>
  <c r="I954" i="4"/>
  <c r="H954" i="4"/>
  <c r="G954" i="4"/>
  <c r="F954" i="4"/>
  <c r="E954" i="4"/>
  <c r="A954" i="4"/>
  <c r="B954" i="4"/>
  <c r="C954" i="4"/>
  <c r="D953" i="4"/>
  <c r="M953" i="4"/>
  <c r="L953" i="4"/>
  <c r="J953" i="4"/>
  <c r="K953" i="4"/>
  <c r="I953" i="4"/>
  <c r="H953" i="4"/>
  <c r="G953" i="4"/>
  <c r="F953" i="4"/>
  <c r="E953" i="4"/>
  <c r="A953" i="4"/>
  <c r="B953" i="4"/>
  <c r="C953" i="4"/>
  <c r="D952" i="4"/>
  <c r="M952" i="4"/>
  <c r="L952" i="4"/>
  <c r="J952" i="4"/>
  <c r="K952" i="4"/>
  <c r="I952" i="4"/>
  <c r="H952" i="4"/>
  <c r="G952" i="4"/>
  <c r="F952" i="4"/>
  <c r="E952" i="4"/>
  <c r="A952" i="4"/>
  <c r="B952" i="4"/>
  <c r="C952" i="4"/>
  <c r="D951" i="4"/>
  <c r="M951" i="4"/>
  <c r="L951" i="4"/>
  <c r="J951" i="4"/>
  <c r="K951" i="4"/>
  <c r="I951" i="4"/>
  <c r="H951" i="4"/>
  <c r="G951" i="4"/>
  <c r="F951" i="4"/>
  <c r="E951" i="4"/>
  <c r="A951" i="4"/>
  <c r="B951" i="4"/>
  <c r="C951" i="4"/>
  <c r="D950" i="4"/>
  <c r="M950" i="4"/>
  <c r="L950" i="4"/>
  <c r="J950" i="4"/>
  <c r="K950" i="4"/>
  <c r="I950" i="4"/>
  <c r="H950" i="4"/>
  <c r="G950" i="4"/>
  <c r="F950" i="4"/>
  <c r="E950" i="4"/>
  <c r="A950" i="4"/>
  <c r="B950" i="4"/>
  <c r="C950" i="4"/>
  <c r="D949" i="4"/>
  <c r="M949" i="4"/>
  <c r="L949" i="4"/>
  <c r="J949" i="4"/>
  <c r="K949" i="4"/>
  <c r="I949" i="4"/>
  <c r="H949" i="4"/>
  <c r="G949" i="4"/>
  <c r="F949" i="4"/>
  <c r="E949" i="4"/>
  <c r="A949" i="4"/>
  <c r="B949" i="4"/>
  <c r="C949" i="4"/>
  <c r="D948" i="4"/>
  <c r="M948" i="4"/>
  <c r="L948" i="4"/>
  <c r="J948" i="4"/>
  <c r="K948" i="4"/>
  <c r="I948" i="4"/>
  <c r="H948" i="4"/>
  <c r="G948" i="4"/>
  <c r="F948" i="4"/>
  <c r="E948" i="4"/>
  <c r="A948" i="4"/>
  <c r="B948" i="4"/>
  <c r="C948" i="4"/>
  <c r="D947" i="4"/>
  <c r="M947" i="4"/>
  <c r="L947" i="4"/>
  <c r="J947" i="4"/>
  <c r="K947" i="4"/>
  <c r="I947" i="4"/>
  <c r="H947" i="4"/>
  <c r="G947" i="4"/>
  <c r="F947" i="4"/>
  <c r="E947" i="4"/>
  <c r="A947" i="4"/>
  <c r="B947" i="4"/>
  <c r="C947" i="4"/>
  <c r="D946" i="4"/>
  <c r="M946" i="4"/>
  <c r="L946" i="4"/>
  <c r="J946" i="4"/>
  <c r="K946" i="4"/>
  <c r="I946" i="4"/>
  <c r="H946" i="4"/>
  <c r="G946" i="4"/>
  <c r="F946" i="4"/>
  <c r="E946" i="4"/>
  <c r="A946" i="4"/>
  <c r="B946" i="4"/>
  <c r="C946" i="4"/>
  <c r="D945" i="4"/>
  <c r="M945" i="4"/>
  <c r="L945" i="4"/>
  <c r="J945" i="4"/>
  <c r="K945" i="4"/>
  <c r="I945" i="4"/>
  <c r="H945" i="4"/>
  <c r="G945" i="4"/>
  <c r="F945" i="4"/>
  <c r="E945" i="4"/>
  <c r="A945" i="4"/>
  <c r="B945" i="4"/>
  <c r="C945" i="4"/>
  <c r="D944" i="4"/>
  <c r="M944" i="4"/>
  <c r="L944" i="4"/>
  <c r="J944" i="4"/>
  <c r="K944" i="4"/>
  <c r="I944" i="4"/>
  <c r="H944" i="4"/>
  <c r="G944" i="4"/>
  <c r="F944" i="4"/>
  <c r="E944" i="4"/>
  <c r="A944" i="4"/>
  <c r="B944" i="4"/>
  <c r="C944" i="4"/>
  <c r="D943" i="4"/>
  <c r="M943" i="4"/>
  <c r="L943" i="4"/>
  <c r="J943" i="4"/>
  <c r="K943" i="4"/>
  <c r="I943" i="4"/>
  <c r="H943" i="4"/>
  <c r="G943" i="4"/>
  <c r="F943" i="4"/>
  <c r="E943" i="4"/>
  <c r="A943" i="4"/>
  <c r="B943" i="4"/>
  <c r="C943" i="4"/>
  <c r="D942" i="4"/>
  <c r="M942" i="4"/>
  <c r="L942" i="4"/>
  <c r="J942" i="4"/>
  <c r="K942" i="4"/>
  <c r="I942" i="4"/>
  <c r="H942" i="4"/>
  <c r="G942" i="4"/>
  <c r="F942" i="4"/>
  <c r="E942" i="4"/>
  <c r="A942" i="4"/>
  <c r="B942" i="4"/>
  <c r="C942" i="4"/>
  <c r="D941" i="4"/>
  <c r="M941" i="4"/>
  <c r="L941" i="4"/>
  <c r="J941" i="4"/>
  <c r="K941" i="4"/>
  <c r="I941" i="4"/>
  <c r="H941" i="4"/>
  <c r="G941" i="4"/>
  <c r="F941" i="4"/>
  <c r="E941" i="4"/>
  <c r="A941" i="4"/>
  <c r="B941" i="4"/>
  <c r="C941" i="4"/>
  <c r="D940" i="4"/>
  <c r="M940" i="4"/>
  <c r="L940" i="4"/>
  <c r="J940" i="4"/>
  <c r="K940" i="4"/>
  <c r="I940" i="4"/>
  <c r="H940" i="4"/>
  <c r="G940" i="4"/>
  <c r="F940" i="4"/>
  <c r="E940" i="4"/>
  <c r="A940" i="4"/>
  <c r="B940" i="4"/>
  <c r="C940" i="4"/>
  <c r="D939" i="4"/>
  <c r="M939" i="4"/>
  <c r="L939" i="4"/>
  <c r="J939" i="4"/>
  <c r="K939" i="4"/>
  <c r="I939" i="4"/>
  <c r="H939" i="4"/>
  <c r="G939" i="4"/>
  <c r="F939" i="4"/>
  <c r="E939" i="4"/>
  <c r="A939" i="4"/>
  <c r="B939" i="4"/>
  <c r="C939" i="4"/>
  <c r="D938" i="4"/>
  <c r="M938" i="4"/>
  <c r="L938" i="4"/>
  <c r="J938" i="4"/>
  <c r="K938" i="4"/>
  <c r="I938" i="4"/>
  <c r="H938" i="4"/>
  <c r="G938" i="4"/>
  <c r="F938" i="4"/>
  <c r="E938" i="4"/>
  <c r="A938" i="4"/>
  <c r="B938" i="4"/>
  <c r="C938" i="4"/>
  <c r="D937" i="4"/>
  <c r="M937" i="4"/>
  <c r="L937" i="4"/>
  <c r="J937" i="4"/>
  <c r="K937" i="4"/>
  <c r="I937" i="4"/>
  <c r="H937" i="4"/>
  <c r="G937" i="4"/>
  <c r="F937" i="4"/>
  <c r="E937" i="4"/>
  <c r="A937" i="4"/>
  <c r="B937" i="4"/>
  <c r="C937" i="4"/>
  <c r="D936" i="4"/>
  <c r="M936" i="4"/>
  <c r="L936" i="4"/>
  <c r="J936" i="4"/>
  <c r="K936" i="4"/>
  <c r="I936" i="4"/>
  <c r="H936" i="4"/>
  <c r="G936" i="4"/>
  <c r="F936" i="4"/>
  <c r="E936" i="4"/>
  <c r="A936" i="4"/>
  <c r="B936" i="4"/>
  <c r="C936" i="4"/>
  <c r="D935" i="4"/>
  <c r="M935" i="4"/>
  <c r="L935" i="4"/>
  <c r="J935" i="4"/>
  <c r="K935" i="4"/>
  <c r="I935" i="4"/>
  <c r="H935" i="4"/>
  <c r="G935" i="4"/>
  <c r="F935" i="4"/>
  <c r="E935" i="4"/>
  <c r="A935" i="4"/>
  <c r="B935" i="4"/>
  <c r="C935" i="4"/>
  <c r="D934" i="4"/>
  <c r="M934" i="4"/>
  <c r="L934" i="4"/>
  <c r="J934" i="4"/>
  <c r="K934" i="4"/>
  <c r="I934" i="4"/>
  <c r="H934" i="4"/>
  <c r="G934" i="4"/>
  <c r="F934" i="4"/>
  <c r="E934" i="4"/>
  <c r="A934" i="4"/>
  <c r="B934" i="4"/>
  <c r="C934" i="4"/>
  <c r="D933" i="4"/>
  <c r="M933" i="4"/>
  <c r="L933" i="4"/>
  <c r="J933" i="4"/>
  <c r="K933" i="4"/>
  <c r="I933" i="4"/>
  <c r="H933" i="4"/>
  <c r="G933" i="4"/>
  <c r="F933" i="4"/>
  <c r="E933" i="4"/>
  <c r="A933" i="4"/>
  <c r="B933" i="4"/>
  <c r="C933" i="4"/>
  <c r="D932" i="4"/>
  <c r="M932" i="4"/>
  <c r="L932" i="4"/>
  <c r="J932" i="4"/>
  <c r="K932" i="4"/>
  <c r="I932" i="4"/>
  <c r="H932" i="4"/>
  <c r="G932" i="4"/>
  <c r="F932" i="4"/>
  <c r="E932" i="4"/>
  <c r="A932" i="4"/>
  <c r="B932" i="4"/>
  <c r="C932" i="4"/>
  <c r="D931" i="4"/>
  <c r="M931" i="4"/>
  <c r="L931" i="4"/>
  <c r="J931" i="4"/>
  <c r="K931" i="4"/>
  <c r="I931" i="4"/>
  <c r="H931" i="4"/>
  <c r="G931" i="4"/>
  <c r="F931" i="4"/>
  <c r="E931" i="4"/>
  <c r="A931" i="4"/>
  <c r="B931" i="4"/>
  <c r="C931" i="4"/>
  <c r="D930" i="4"/>
  <c r="M930" i="4"/>
  <c r="L930" i="4"/>
  <c r="J930" i="4"/>
  <c r="K930" i="4"/>
  <c r="I930" i="4"/>
  <c r="H930" i="4"/>
  <c r="G930" i="4"/>
  <c r="F930" i="4"/>
  <c r="E930" i="4"/>
  <c r="A930" i="4"/>
  <c r="B930" i="4"/>
  <c r="C930" i="4"/>
  <c r="D929" i="4"/>
  <c r="M929" i="4"/>
  <c r="L929" i="4"/>
  <c r="J929" i="4"/>
  <c r="K929" i="4"/>
  <c r="I929" i="4"/>
  <c r="H929" i="4"/>
  <c r="G929" i="4"/>
  <c r="F929" i="4"/>
  <c r="E929" i="4"/>
  <c r="A929" i="4"/>
  <c r="B929" i="4"/>
  <c r="C929" i="4"/>
  <c r="D928" i="4"/>
  <c r="M928" i="4"/>
  <c r="L928" i="4"/>
  <c r="J928" i="4"/>
  <c r="K928" i="4"/>
  <c r="I928" i="4"/>
  <c r="H928" i="4"/>
  <c r="G928" i="4"/>
  <c r="F928" i="4"/>
  <c r="E928" i="4"/>
  <c r="A928" i="4"/>
  <c r="B928" i="4"/>
  <c r="C928" i="4"/>
  <c r="D927" i="4"/>
  <c r="M927" i="4"/>
  <c r="L927" i="4"/>
  <c r="J927" i="4"/>
  <c r="K927" i="4"/>
  <c r="I927" i="4"/>
  <c r="H927" i="4"/>
  <c r="G927" i="4"/>
  <c r="F927" i="4"/>
  <c r="E927" i="4"/>
  <c r="A927" i="4"/>
  <c r="B927" i="4"/>
  <c r="C927" i="4"/>
  <c r="D926" i="4"/>
  <c r="M926" i="4"/>
  <c r="L926" i="4"/>
  <c r="J926" i="4"/>
  <c r="K926" i="4"/>
  <c r="I926" i="4"/>
  <c r="H926" i="4"/>
  <c r="G926" i="4"/>
  <c r="F926" i="4"/>
  <c r="E926" i="4"/>
  <c r="A926" i="4"/>
  <c r="B926" i="4"/>
  <c r="C926" i="4"/>
  <c r="D925" i="4"/>
  <c r="M925" i="4"/>
  <c r="L925" i="4"/>
  <c r="J925" i="4"/>
  <c r="K925" i="4"/>
  <c r="I925" i="4"/>
  <c r="H925" i="4"/>
  <c r="G925" i="4"/>
  <c r="F925" i="4"/>
  <c r="E925" i="4"/>
  <c r="A925" i="4"/>
  <c r="B925" i="4"/>
  <c r="C925" i="4"/>
  <c r="D924" i="4"/>
  <c r="M924" i="4"/>
  <c r="L924" i="4"/>
  <c r="J924" i="4"/>
  <c r="K924" i="4"/>
  <c r="I924" i="4"/>
  <c r="H924" i="4"/>
  <c r="G924" i="4"/>
  <c r="F924" i="4"/>
  <c r="E924" i="4"/>
  <c r="A924" i="4"/>
  <c r="B924" i="4"/>
  <c r="C924" i="4"/>
  <c r="D923" i="4"/>
  <c r="M923" i="4"/>
  <c r="L923" i="4"/>
  <c r="J923" i="4"/>
  <c r="K923" i="4"/>
  <c r="I923" i="4"/>
  <c r="H923" i="4"/>
  <c r="G923" i="4"/>
  <c r="F923" i="4"/>
  <c r="E923" i="4"/>
  <c r="A923" i="4"/>
  <c r="B923" i="4"/>
  <c r="C923" i="4"/>
  <c r="D922" i="4"/>
  <c r="M922" i="4"/>
  <c r="L922" i="4"/>
  <c r="J922" i="4"/>
  <c r="K922" i="4"/>
  <c r="I922" i="4"/>
  <c r="H922" i="4"/>
  <c r="G922" i="4"/>
  <c r="F922" i="4"/>
  <c r="E922" i="4"/>
  <c r="A922" i="4"/>
  <c r="B922" i="4"/>
  <c r="C922" i="4"/>
  <c r="D921" i="4"/>
  <c r="M921" i="4"/>
  <c r="L921" i="4"/>
  <c r="J921" i="4"/>
  <c r="K921" i="4"/>
  <c r="I921" i="4"/>
  <c r="H921" i="4"/>
  <c r="G921" i="4"/>
  <c r="F921" i="4"/>
  <c r="E921" i="4"/>
  <c r="A921" i="4"/>
  <c r="B921" i="4"/>
  <c r="C921" i="4"/>
  <c r="D920" i="4"/>
  <c r="M920" i="4"/>
  <c r="L920" i="4"/>
  <c r="J920" i="4"/>
  <c r="K920" i="4"/>
  <c r="I920" i="4"/>
  <c r="H920" i="4"/>
  <c r="G920" i="4"/>
  <c r="F920" i="4"/>
  <c r="E920" i="4"/>
  <c r="A920" i="4"/>
  <c r="B920" i="4"/>
  <c r="C920" i="4"/>
  <c r="D919" i="4"/>
  <c r="M919" i="4"/>
  <c r="L919" i="4"/>
  <c r="J919" i="4"/>
  <c r="K919" i="4"/>
  <c r="I919" i="4"/>
  <c r="H919" i="4"/>
  <c r="G919" i="4"/>
  <c r="F919" i="4"/>
  <c r="E919" i="4"/>
  <c r="A919" i="4"/>
  <c r="B919" i="4"/>
  <c r="C919" i="4"/>
  <c r="D918" i="4"/>
  <c r="M918" i="4"/>
  <c r="L918" i="4"/>
  <c r="J918" i="4"/>
  <c r="K918" i="4"/>
  <c r="I918" i="4"/>
  <c r="H918" i="4"/>
  <c r="G918" i="4"/>
  <c r="F918" i="4"/>
  <c r="E918" i="4"/>
  <c r="A918" i="4"/>
  <c r="B918" i="4"/>
  <c r="C918" i="4"/>
  <c r="D917" i="4"/>
  <c r="M917" i="4"/>
  <c r="L917" i="4"/>
  <c r="J917" i="4"/>
  <c r="K917" i="4"/>
  <c r="I917" i="4"/>
  <c r="H917" i="4"/>
  <c r="G917" i="4"/>
  <c r="F917" i="4"/>
  <c r="E917" i="4"/>
  <c r="A917" i="4"/>
  <c r="B917" i="4"/>
  <c r="C917" i="4"/>
  <c r="D916" i="4"/>
  <c r="M916" i="4"/>
  <c r="L916" i="4"/>
  <c r="J916" i="4"/>
  <c r="K916" i="4"/>
  <c r="I916" i="4"/>
  <c r="H916" i="4"/>
  <c r="G916" i="4"/>
  <c r="F916" i="4"/>
  <c r="E916" i="4"/>
  <c r="A916" i="4"/>
  <c r="B916" i="4"/>
  <c r="C916" i="4"/>
  <c r="D915" i="4"/>
  <c r="M915" i="4"/>
  <c r="L915" i="4"/>
  <c r="J915" i="4"/>
  <c r="K915" i="4"/>
  <c r="I915" i="4"/>
  <c r="H915" i="4"/>
  <c r="G915" i="4"/>
  <c r="F915" i="4"/>
  <c r="E915" i="4"/>
  <c r="A915" i="4"/>
  <c r="B915" i="4"/>
  <c r="C915" i="4"/>
  <c r="D914" i="4"/>
  <c r="M914" i="4"/>
  <c r="L914" i="4"/>
  <c r="J914" i="4"/>
  <c r="K914" i="4"/>
  <c r="I914" i="4"/>
  <c r="H914" i="4"/>
  <c r="G914" i="4"/>
  <c r="F914" i="4"/>
  <c r="E914" i="4"/>
  <c r="A914" i="4"/>
  <c r="B914" i="4"/>
  <c r="C914" i="4"/>
  <c r="D913" i="4"/>
  <c r="M913" i="4"/>
  <c r="L913" i="4"/>
  <c r="J913" i="4"/>
  <c r="K913" i="4"/>
  <c r="I913" i="4"/>
  <c r="H913" i="4"/>
  <c r="G913" i="4"/>
  <c r="F913" i="4"/>
  <c r="E913" i="4"/>
  <c r="A913" i="4"/>
  <c r="B913" i="4"/>
  <c r="C913" i="4"/>
  <c r="D912" i="4"/>
  <c r="M912" i="4"/>
  <c r="L912" i="4"/>
  <c r="J912" i="4"/>
  <c r="K912" i="4"/>
  <c r="I912" i="4"/>
  <c r="H912" i="4"/>
  <c r="G912" i="4"/>
  <c r="F912" i="4"/>
  <c r="E912" i="4"/>
  <c r="A912" i="4"/>
  <c r="B912" i="4"/>
  <c r="C912" i="4"/>
  <c r="D911" i="4"/>
  <c r="M911" i="4"/>
  <c r="L911" i="4"/>
  <c r="J911" i="4"/>
  <c r="K911" i="4"/>
  <c r="I911" i="4"/>
  <c r="H911" i="4"/>
  <c r="G911" i="4"/>
  <c r="F911" i="4"/>
  <c r="E911" i="4"/>
  <c r="A911" i="4"/>
  <c r="B911" i="4"/>
  <c r="C911" i="4"/>
  <c r="D910" i="4"/>
  <c r="M910" i="4"/>
  <c r="L910" i="4"/>
  <c r="J910" i="4"/>
  <c r="K910" i="4"/>
  <c r="I910" i="4"/>
  <c r="H910" i="4"/>
  <c r="G910" i="4"/>
  <c r="F910" i="4"/>
  <c r="E910" i="4"/>
  <c r="A910" i="4"/>
  <c r="B910" i="4"/>
  <c r="C910" i="4"/>
  <c r="D909" i="4"/>
  <c r="M909" i="4"/>
  <c r="L909" i="4"/>
  <c r="J909" i="4"/>
  <c r="K909" i="4"/>
  <c r="I909" i="4"/>
  <c r="H909" i="4"/>
  <c r="G909" i="4"/>
  <c r="F909" i="4"/>
  <c r="E909" i="4"/>
  <c r="A909" i="4"/>
  <c r="B909" i="4"/>
  <c r="C909" i="4"/>
  <c r="D908" i="4"/>
  <c r="M908" i="4"/>
  <c r="L908" i="4"/>
  <c r="J908" i="4"/>
  <c r="K908" i="4"/>
  <c r="I908" i="4"/>
  <c r="H908" i="4"/>
  <c r="G908" i="4"/>
  <c r="F908" i="4"/>
  <c r="E908" i="4"/>
  <c r="A908" i="4"/>
  <c r="B908" i="4"/>
  <c r="C908" i="4"/>
  <c r="D907" i="4"/>
  <c r="M907" i="4"/>
  <c r="L907" i="4"/>
  <c r="J907" i="4"/>
  <c r="K907" i="4"/>
  <c r="I907" i="4"/>
  <c r="H907" i="4"/>
  <c r="G907" i="4"/>
  <c r="F907" i="4"/>
  <c r="E907" i="4"/>
  <c r="A907" i="4"/>
  <c r="B907" i="4"/>
  <c r="C907" i="4"/>
  <c r="D906" i="4"/>
  <c r="M906" i="4"/>
  <c r="L906" i="4"/>
  <c r="J906" i="4"/>
  <c r="K906" i="4"/>
  <c r="I906" i="4"/>
  <c r="H906" i="4"/>
  <c r="G906" i="4"/>
  <c r="F906" i="4"/>
  <c r="E906" i="4"/>
  <c r="A906" i="4"/>
  <c r="B906" i="4"/>
  <c r="C906" i="4"/>
  <c r="D905" i="4"/>
  <c r="M905" i="4"/>
  <c r="L905" i="4"/>
  <c r="J905" i="4"/>
  <c r="K905" i="4"/>
  <c r="I905" i="4"/>
  <c r="H905" i="4"/>
  <c r="G905" i="4"/>
  <c r="F905" i="4"/>
  <c r="E905" i="4"/>
  <c r="A905" i="4"/>
  <c r="B905" i="4"/>
  <c r="C905" i="4"/>
  <c r="D904" i="4"/>
  <c r="M904" i="4"/>
  <c r="L904" i="4"/>
  <c r="J904" i="4"/>
  <c r="K904" i="4"/>
  <c r="I904" i="4"/>
  <c r="H904" i="4"/>
  <c r="G904" i="4"/>
  <c r="F904" i="4"/>
  <c r="E904" i="4"/>
  <c r="A904" i="4"/>
  <c r="B904" i="4"/>
  <c r="C904" i="4"/>
  <c r="D903" i="4"/>
  <c r="M903" i="4"/>
  <c r="L903" i="4"/>
  <c r="J903" i="4"/>
  <c r="K903" i="4"/>
  <c r="I903" i="4"/>
  <c r="H903" i="4"/>
  <c r="G903" i="4"/>
  <c r="F903" i="4"/>
  <c r="E903" i="4"/>
  <c r="A903" i="4"/>
  <c r="B903" i="4"/>
  <c r="C903" i="4"/>
  <c r="D902" i="4"/>
  <c r="M902" i="4"/>
  <c r="L902" i="4"/>
  <c r="J902" i="4"/>
  <c r="K902" i="4"/>
  <c r="I902" i="4"/>
  <c r="H902" i="4"/>
  <c r="G902" i="4"/>
  <c r="F902" i="4"/>
  <c r="E902" i="4"/>
  <c r="A902" i="4"/>
  <c r="B902" i="4"/>
  <c r="C902" i="4"/>
  <c r="D901" i="4"/>
  <c r="M901" i="4"/>
  <c r="L901" i="4"/>
  <c r="J901" i="4"/>
  <c r="K901" i="4"/>
  <c r="I901" i="4"/>
  <c r="H901" i="4"/>
  <c r="G901" i="4"/>
  <c r="F901" i="4"/>
  <c r="E901" i="4"/>
  <c r="A901" i="4"/>
  <c r="B901" i="4"/>
  <c r="C901" i="4"/>
  <c r="D900" i="4"/>
  <c r="M900" i="4"/>
  <c r="L900" i="4"/>
  <c r="J900" i="4"/>
  <c r="K900" i="4"/>
  <c r="I900" i="4"/>
  <c r="H900" i="4"/>
  <c r="G900" i="4"/>
  <c r="F900" i="4"/>
  <c r="E900" i="4"/>
  <c r="A900" i="4"/>
  <c r="B900" i="4"/>
  <c r="C900" i="4"/>
  <c r="D899" i="4"/>
  <c r="M899" i="4"/>
  <c r="L899" i="4"/>
  <c r="J899" i="4"/>
  <c r="K899" i="4"/>
  <c r="I899" i="4"/>
  <c r="H899" i="4"/>
  <c r="G899" i="4"/>
  <c r="F899" i="4"/>
  <c r="E899" i="4"/>
  <c r="A899" i="4"/>
  <c r="B899" i="4"/>
  <c r="C899" i="4"/>
  <c r="D898" i="4"/>
  <c r="M898" i="4"/>
  <c r="L898" i="4"/>
  <c r="J898" i="4"/>
  <c r="K898" i="4"/>
  <c r="I898" i="4"/>
  <c r="H898" i="4"/>
  <c r="G898" i="4"/>
  <c r="F898" i="4"/>
  <c r="E898" i="4"/>
  <c r="A898" i="4"/>
  <c r="B898" i="4"/>
  <c r="C898" i="4"/>
  <c r="D897" i="4"/>
  <c r="M897" i="4"/>
  <c r="L897" i="4"/>
  <c r="J897" i="4"/>
  <c r="K897" i="4"/>
  <c r="I897" i="4"/>
  <c r="H897" i="4"/>
  <c r="G897" i="4"/>
  <c r="F897" i="4"/>
  <c r="E897" i="4"/>
  <c r="A897" i="4"/>
  <c r="B897" i="4"/>
  <c r="C897" i="4"/>
  <c r="D896" i="4"/>
  <c r="M896" i="4"/>
  <c r="L896" i="4"/>
  <c r="J896" i="4"/>
  <c r="K896" i="4"/>
  <c r="I896" i="4"/>
  <c r="H896" i="4"/>
  <c r="G896" i="4"/>
  <c r="F896" i="4"/>
  <c r="E896" i="4"/>
  <c r="A896" i="4"/>
  <c r="B896" i="4"/>
  <c r="C896" i="4"/>
  <c r="D895" i="4"/>
  <c r="M895" i="4"/>
  <c r="L895" i="4"/>
  <c r="J895" i="4"/>
  <c r="K895" i="4"/>
  <c r="I895" i="4"/>
  <c r="H895" i="4"/>
  <c r="G895" i="4"/>
  <c r="F895" i="4"/>
  <c r="E895" i="4"/>
  <c r="A895" i="4"/>
  <c r="B895" i="4"/>
  <c r="C895" i="4"/>
  <c r="D894" i="4"/>
  <c r="M894" i="4"/>
  <c r="L894" i="4"/>
  <c r="J894" i="4"/>
  <c r="K894" i="4"/>
  <c r="I894" i="4"/>
  <c r="H894" i="4"/>
  <c r="G894" i="4"/>
  <c r="F894" i="4"/>
  <c r="E894" i="4"/>
  <c r="A894" i="4"/>
  <c r="B894" i="4"/>
  <c r="C894" i="4"/>
  <c r="D893" i="4"/>
  <c r="M893" i="4"/>
  <c r="L893" i="4"/>
  <c r="J893" i="4"/>
  <c r="K893" i="4"/>
  <c r="I893" i="4"/>
  <c r="H893" i="4"/>
  <c r="G893" i="4"/>
  <c r="F893" i="4"/>
  <c r="E893" i="4"/>
  <c r="A893" i="4"/>
  <c r="B893" i="4"/>
  <c r="C893" i="4"/>
  <c r="D892" i="4"/>
  <c r="M892" i="4"/>
  <c r="L892" i="4"/>
  <c r="J892" i="4"/>
  <c r="K892" i="4"/>
  <c r="I892" i="4"/>
  <c r="H892" i="4"/>
  <c r="G892" i="4"/>
  <c r="F892" i="4"/>
  <c r="E892" i="4"/>
  <c r="A892" i="4"/>
  <c r="B892" i="4"/>
  <c r="C892" i="4"/>
  <c r="D891" i="4"/>
  <c r="M891" i="4"/>
  <c r="L891" i="4"/>
  <c r="J891" i="4"/>
  <c r="K891" i="4"/>
  <c r="I891" i="4"/>
  <c r="H891" i="4"/>
  <c r="G891" i="4"/>
  <c r="F891" i="4"/>
  <c r="E891" i="4"/>
  <c r="A891" i="4"/>
  <c r="B891" i="4"/>
  <c r="C891" i="4"/>
  <c r="D890" i="4"/>
  <c r="M890" i="4"/>
  <c r="L890" i="4"/>
  <c r="J890" i="4"/>
  <c r="K890" i="4"/>
  <c r="I890" i="4"/>
  <c r="H890" i="4"/>
  <c r="G890" i="4"/>
  <c r="F890" i="4"/>
  <c r="E890" i="4"/>
  <c r="A890" i="4"/>
  <c r="B890" i="4"/>
  <c r="C890" i="4"/>
  <c r="D889" i="4"/>
  <c r="M889" i="4"/>
  <c r="L889" i="4"/>
  <c r="J889" i="4"/>
  <c r="K889" i="4"/>
  <c r="I889" i="4"/>
  <c r="H889" i="4"/>
  <c r="G889" i="4"/>
  <c r="F889" i="4"/>
  <c r="E889" i="4"/>
  <c r="A889" i="4"/>
  <c r="B889" i="4"/>
  <c r="C889" i="4"/>
  <c r="D888" i="4"/>
  <c r="M888" i="4"/>
  <c r="L888" i="4"/>
  <c r="J888" i="4"/>
  <c r="K888" i="4"/>
  <c r="I888" i="4"/>
  <c r="H888" i="4"/>
  <c r="G888" i="4"/>
  <c r="F888" i="4"/>
  <c r="E888" i="4"/>
  <c r="A888" i="4"/>
  <c r="B888" i="4"/>
  <c r="C888" i="4"/>
  <c r="D887" i="4"/>
  <c r="M887" i="4"/>
  <c r="L887" i="4"/>
  <c r="J887" i="4"/>
  <c r="K887" i="4"/>
  <c r="I887" i="4"/>
  <c r="H887" i="4"/>
  <c r="G887" i="4"/>
  <c r="F887" i="4"/>
  <c r="E887" i="4"/>
  <c r="A887" i="4"/>
  <c r="B887" i="4"/>
  <c r="C887" i="4"/>
  <c r="D886" i="4"/>
  <c r="M886" i="4"/>
  <c r="L886" i="4"/>
  <c r="J886" i="4"/>
  <c r="K886" i="4"/>
  <c r="I886" i="4"/>
  <c r="H886" i="4"/>
  <c r="G886" i="4"/>
  <c r="F886" i="4"/>
  <c r="E886" i="4"/>
  <c r="A886" i="4"/>
  <c r="B886" i="4"/>
  <c r="C886" i="4"/>
  <c r="D885" i="4"/>
  <c r="M885" i="4"/>
  <c r="L885" i="4"/>
  <c r="J885" i="4"/>
  <c r="K885" i="4"/>
  <c r="I885" i="4"/>
  <c r="H885" i="4"/>
  <c r="G885" i="4"/>
  <c r="F885" i="4"/>
  <c r="E885" i="4"/>
  <c r="A885" i="4"/>
  <c r="B885" i="4"/>
  <c r="C885" i="4"/>
  <c r="D884" i="4"/>
  <c r="M884" i="4"/>
  <c r="L884" i="4"/>
  <c r="J884" i="4"/>
  <c r="K884" i="4"/>
  <c r="I884" i="4"/>
  <c r="H884" i="4"/>
  <c r="G884" i="4"/>
  <c r="F884" i="4"/>
  <c r="E884" i="4"/>
  <c r="A884" i="4"/>
  <c r="B884" i="4"/>
  <c r="C884" i="4"/>
  <c r="D883" i="4"/>
  <c r="M883" i="4"/>
  <c r="L883" i="4"/>
  <c r="J883" i="4"/>
  <c r="K883" i="4"/>
  <c r="I883" i="4"/>
  <c r="H883" i="4"/>
  <c r="G883" i="4"/>
  <c r="F883" i="4"/>
  <c r="E883" i="4"/>
  <c r="A883" i="4"/>
  <c r="B883" i="4"/>
  <c r="C883" i="4"/>
  <c r="D882" i="4"/>
  <c r="M882" i="4"/>
  <c r="L882" i="4"/>
  <c r="J882" i="4"/>
  <c r="K882" i="4"/>
  <c r="I882" i="4"/>
  <c r="H882" i="4"/>
  <c r="G882" i="4"/>
  <c r="F882" i="4"/>
  <c r="E882" i="4"/>
  <c r="A882" i="4"/>
  <c r="B882" i="4"/>
  <c r="C882" i="4"/>
  <c r="D881" i="4"/>
  <c r="M881" i="4"/>
  <c r="L881" i="4"/>
  <c r="J881" i="4"/>
  <c r="K881" i="4"/>
  <c r="I881" i="4"/>
  <c r="H881" i="4"/>
  <c r="G881" i="4"/>
  <c r="F881" i="4"/>
  <c r="E881" i="4"/>
  <c r="A881" i="4"/>
  <c r="B881" i="4"/>
  <c r="C881" i="4"/>
  <c r="D880" i="4"/>
  <c r="M880" i="4"/>
  <c r="L880" i="4"/>
  <c r="J880" i="4"/>
  <c r="K880" i="4"/>
  <c r="I880" i="4"/>
  <c r="H880" i="4"/>
  <c r="G880" i="4"/>
  <c r="F880" i="4"/>
  <c r="E880" i="4"/>
  <c r="A880" i="4"/>
  <c r="B880" i="4"/>
  <c r="C880" i="4"/>
  <c r="D879" i="4"/>
  <c r="M879" i="4"/>
  <c r="L879" i="4"/>
  <c r="J879" i="4"/>
  <c r="K879" i="4"/>
  <c r="I879" i="4"/>
  <c r="H879" i="4"/>
  <c r="G879" i="4"/>
  <c r="F879" i="4"/>
  <c r="E879" i="4"/>
  <c r="A879" i="4"/>
  <c r="B879" i="4"/>
  <c r="C879" i="4"/>
  <c r="D878" i="4"/>
  <c r="M878" i="4"/>
  <c r="L878" i="4"/>
  <c r="J878" i="4"/>
  <c r="K878" i="4"/>
  <c r="I878" i="4"/>
  <c r="H878" i="4"/>
  <c r="G878" i="4"/>
  <c r="F878" i="4"/>
  <c r="E878" i="4"/>
  <c r="A878" i="4"/>
  <c r="B878" i="4"/>
  <c r="C878" i="4"/>
  <c r="D877" i="4"/>
  <c r="M877" i="4"/>
  <c r="L877" i="4"/>
  <c r="J877" i="4"/>
  <c r="K877" i="4"/>
  <c r="I877" i="4"/>
  <c r="H877" i="4"/>
  <c r="G877" i="4"/>
  <c r="F877" i="4"/>
  <c r="E877" i="4"/>
  <c r="A877" i="4"/>
  <c r="B877" i="4"/>
  <c r="C877" i="4"/>
  <c r="D876" i="4"/>
  <c r="M876" i="4"/>
  <c r="L876" i="4"/>
  <c r="J876" i="4"/>
  <c r="K876" i="4"/>
  <c r="I876" i="4"/>
  <c r="H876" i="4"/>
  <c r="G876" i="4"/>
  <c r="F876" i="4"/>
  <c r="E876" i="4"/>
  <c r="A876" i="4"/>
  <c r="B876" i="4"/>
  <c r="C876" i="4"/>
  <c r="D875" i="4"/>
  <c r="M875" i="4"/>
  <c r="L875" i="4"/>
  <c r="J875" i="4"/>
  <c r="K875" i="4"/>
  <c r="I875" i="4"/>
  <c r="H875" i="4"/>
  <c r="G875" i="4"/>
  <c r="F875" i="4"/>
  <c r="E875" i="4"/>
  <c r="A875" i="4"/>
  <c r="B875" i="4"/>
  <c r="C875" i="4"/>
  <c r="D874" i="4"/>
  <c r="M874" i="4"/>
  <c r="L874" i="4"/>
  <c r="J874" i="4"/>
  <c r="K874" i="4"/>
  <c r="I874" i="4"/>
  <c r="H874" i="4"/>
  <c r="G874" i="4"/>
  <c r="F874" i="4"/>
  <c r="E874" i="4"/>
  <c r="A874" i="4"/>
  <c r="B874" i="4"/>
  <c r="C874" i="4"/>
  <c r="D873" i="4"/>
  <c r="M873" i="4"/>
  <c r="L873" i="4"/>
  <c r="J873" i="4"/>
  <c r="K873" i="4"/>
  <c r="I873" i="4"/>
  <c r="H873" i="4"/>
  <c r="G873" i="4"/>
  <c r="F873" i="4"/>
  <c r="E873" i="4"/>
  <c r="A873" i="4"/>
  <c r="B873" i="4"/>
  <c r="C873" i="4"/>
  <c r="D872" i="4"/>
  <c r="M872" i="4"/>
  <c r="L872" i="4"/>
  <c r="J872" i="4"/>
  <c r="K872" i="4"/>
  <c r="I872" i="4"/>
  <c r="H872" i="4"/>
  <c r="G872" i="4"/>
  <c r="F872" i="4"/>
  <c r="E872" i="4"/>
  <c r="A872" i="4"/>
  <c r="B872" i="4"/>
  <c r="C872" i="4"/>
  <c r="D871" i="4"/>
  <c r="M871" i="4"/>
  <c r="L871" i="4"/>
  <c r="J871" i="4"/>
  <c r="K871" i="4"/>
  <c r="I871" i="4"/>
  <c r="H871" i="4"/>
  <c r="G871" i="4"/>
  <c r="F871" i="4"/>
  <c r="E871" i="4"/>
  <c r="A871" i="4"/>
  <c r="B871" i="4"/>
  <c r="C871" i="4"/>
  <c r="D870" i="4"/>
  <c r="M870" i="4"/>
  <c r="L870" i="4"/>
  <c r="J870" i="4"/>
  <c r="K870" i="4"/>
  <c r="I870" i="4"/>
  <c r="H870" i="4"/>
  <c r="G870" i="4"/>
  <c r="F870" i="4"/>
  <c r="E870" i="4"/>
  <c r="A870" i="4"/>
  <c r="B870" i="4"/>
  <c r="C870" i="4"/>
  <c r="D869" i="4"/>
  <c r="M869" i="4"/>
  <c r="L869" i="4"/>
  <c r="J869" i="4"/>
  <c r="K869" i="4"/>
  <c r="I869" i="4"/>
  <c r="H869" i="4"/>
  <c r="G869" i="4"/>
  <c r="F869" i="4"/>
  <c r="E869" i="4"/>
  <c r="A869" i="4"/>
  <c r="B869" i="4"/>
  <c r="C869" i="4"/>
  <c r="D868" i="4"/>
  <c r="M868" i="4"/>
  <c r="L868" i="4"/>
  <c r="J868" i="4"/>
  <c r="K868" i="4"/>
  <c r="I868" i="4"/>
  <c r="H868" i="4"/>
  <c r="G868" i="4"/>
  <c r="F868" i="4"/>
  <c r="E868" i="4"/>
  <c r="A868" i="4"/>
  <c r="B868" i="4"/>
  <c r="C868" i="4"/>
  <c r="D867" i="4"/>
  <c r="M867" i="4"/>
  <c r="L867" i="4"/>
  <c r="J867" i="4"/>
  <c r="K867" i="4"/>
  <c r="I867" i="4"/>
  <c r="H867" i="4"/>
  <c r="G867" i="4"/>
  <c r="F867" i="4"/>
  <c r="E867" i="4"/>
  <c r="A867" i="4"/>
  <c r="B867" i="4"/>
  <c r="C867" i="4"/>
  <c r="D866" i="4"/>
  <c r="M866" i="4"/>
  <c r="L866" i="4"/>
  <c r="J866" i="4"/>
  <c r="K866" i="4"/>
  <c r="I866" i="4"/>
  <c r="H866" i="4"/>
  <c r="G866" i="4"/>
  <c r="F866" i="4"/>
  <c r="E866" i="4"/>
  <c r="A866" i="4"/>
  <c r="B866" i="4"/>
  <c r="C866" i="4"/>
  <c r="D865" i="4"/>
  <c r="M865" i="4"/>
  <c r="L865" i="4"/>
  <c r="J865" i="4"/>
  <c r="K865" i="4"/>
  <c r="I865" i="4"/>
  <c r="H865" i="4"/>
  <c r="G865" i="4"/>
  <c r="F865" i="4"/>
  <c r="E865" i="4"/>
  <c r="A865" i="4"/>
  <c r="B865" i="4"/>
  <c r="C865" i="4"/>
  <c r="D864" i="4"/>
  <c r="M864" i="4"/>
  <c r="L864" i="4"/>
  <c r="J864" i="4"/>
  <c r="K864" i="4"/>
  <c r="I864" i="4"/>
  <c r="H864" i="4"/>
  <c r="G864" i="4"/>
  <c r="F864" i="4"/>
  <c r="E864" i="4"/>
  <c r="A864" i="4"/>
  <c r="B864" i="4"/>
  <c r="C864" i="4"/>
  <c r="D863" i="4"/>
  <c r="M863" i="4"/>
  <c r="L863" i="4"/>
  <c r="J863" i="4"/>
  <c r="K863" i="4"/>
  <c r="I863" i="4"/>
  <c r="H863" i="4"/>
  <c r="G863" i="4"/>
  <c r="F863" i="4"/>
  <c r="E863" i="4"/>
  <c r="A863" i="4"/>
  <c r="B863" i="4"/>
  <c r="C863" i="4"/>
  <c r="D862" i="4"/>
  <c r="M862" i="4"/>
  <c r="L862" i="4"/>
  <c r="J862" i="4"/>
  <c r="K862" i="4"/>
  <c r="I862" i="4"/>
  <c r="H862" i="4"/>
  <c r="G862" i="4"/>
  <c r="F862" i="4"/>
  <c r="E862" i="4"/>
  <c r="A862" i="4"/>
  <c r="B862" i="4"/>
  <c r="C862" i="4"/>
  <c r="D861" i="4"/>
  <c r="M861" i="4"/>
  <c r="L861" i="4"/>
  <c r="J861" i="4"/>
  <c r="K861" i="4"/>
  <c r="I861" i="4"/>
  <c r="H861" i="4"/>
  <c r="G861" i="4"/>
  <c r="F861" i="4"/>
  <c r="E861" i="4"/>
  <c r="A861" i="4"/>
  <c r="B861" i="4"/>
  <c r="C861" i="4"/>
  <c r="D860" i="4"/>
  <c r="M860" i="4"/>
  <c r="L860" i="4"/>
  <c r="J860" i="4"/>
  <c r="K860" i="4"/>
  <c r="I860" i="4"/>
  <c r="H860" i="4"/>
  <c r="G860" i="4"/>
  <c r="F860" i="4"/>
  <c r="E860" i="4"/>
  <c r="A860" i="4"/>
  <c r="B860" i="4"/>
  <c r="C860" i="4"/>
  <c r="D859" i="4"/>
  <c r="M859" i="4"/>
  <c r="L859" i="4"/>
  <c r="J859" i="4"/>
  <c r="K859" i="4"/>
  <c r="I859" i="4"/>
  <c r="H859" i="4"/>
  <c r="G859" i="4"/>
  <c r="F859" i="4"/>
  <c r="E859" i="4"/>
  <c r="A859" i="4"/>
  <c r="B859" i="4"/>
  <c r="C859" i="4"/>
  <c r="D858" i="4"/>
  <c r="M858" i="4"/>
  <c r="L858" i="4"/>
  <c r="J858" i="4"/>
  <c r="K858" i="4"/>
  <c r="I858" i="4"/>
  <c r="H858" i="4"/>
  <c r="G858" i="4"/>
  <c r="F858" i="4"/>
  <c r="E858" i="4"/>
  <c r="A858" i="4"/>
  <c r="B858" i="4"/>
  <c r="C858" i="4"/>
  <c r="D857" i="4"/>
  <c r="M857" i="4"/>
  <c r="L857" i="4"/>
  <c r="J857" i="4"/>
  <c r="K857" i="4"/>
  <c r="I857" i="4"/>
  <c r="H857" i="4"/>
  <c r="G857" i="4"/>
  <c r="F857" i="4"/>
  <c r="E857" i="4"/>
  <c r="A857" i="4"/>
  <c r="B857" i="4"/>
  <c r="C857" i="4"/>
  <c r="D856" i="4"/>
  <c r="M856" i="4"/>
  <c r="L856" i="4"/>
  <c r="J856" i="4"/>
  <c r="K856" i="4"/>
  <c r="I856" i="4"/>
  <c r="H856" i="4"/>
  <c r="G856" i="4"/>
  <c r="F856" i="4"/>
  <c r="E856" i="4"/>
  <c r="A856" i="4"/>
  <c r="B856" i="4"/>
  <c r="C856" i="4"/>
  <c r="D855" i="4"/>
  <c r="M855" i="4"/>
  <c r="L855" i="4"/>
  <c r="J855" i="4"/>
  <c r="K855" i="4"/>
  <c r="I855" i="4"/>
  <c r="H855" i="4"/>
  <c r="G855" i="4"/>
  <c r="F855" i="4"/>
  <c r="E855" i="4"/>
  <c r="A855" i="4"/>
  <c r="B855" i="4"/>
  <c r="C855" i="4"/>
  <c r="D854" i="4"/>
  <c r="M854" i="4"/>
  <c r="L854" i="4"/>
  <c r="J854" i="4"/>
  <c r="K854" i="4"/>
  <c r="I854" i="4"/>
  <c r="H854" i="4"/>
  <c r="G854" i="4"/>
  <c r="F854" i="4"/>
  <c r="E854" i="4"/>
  <c r="A854" i="4"/>
  <c r="B854" i="4"/>
  <c r="C854" i="4"/>
  <c r="D853" i="4"/>
  <c r="M853" i="4"/>
  <c r="L853" i="4"/>
  <c r="J853" i="4"/>
  <c r="K853" i="4"/>
  <c r="I853" i="4"/>
  <c r="H853" i="4"/>
  <c r="G853" i="4"/>
  <c r="F853" i="4"/>
  <c r="E853" i="4"/>
  <c r="A853" i="4"/>
  <c r="B853" i="4"/>
  <c r="C853" i="4"/>
  <c r="D852" i="4"/>
  <c r="M852" i="4"/>
  <c r="L852" i="4"/>
  <c r="J852" i="4"/>
  <c r="K852" i="4"/>
  <c r="I852" i="4"/>
  <c r="H852" i="4"/>
  <c r="G852" i="4"/>
  <c r="F852" i="4"/>
  <c r="E852" i="4"/>
  <c r="A852" i="4"/>
  <c r="B852" i="4"/>
  <c r="C852" i="4"/>
  <c r="D851" i="4"/>
  <c r="M851" i="4"/>
  <c r="L851" i="4"/>
  <c r="J851" i="4"/>
  <c r="K851" i="4"/>
  <c r="I851" i="4"/>
  <c r="H851" i="4"/>
  <c r="G851" i="4"/>
  <c r="F851" i="4"/>
  <c r="E851" i="4"/>
  <c r="A851" i="4"/>
  <c r="B851" i="4"/>
  <c r="C851" i="4"/>
  <c r="D850" i="4"/>
  <c r="M850" i="4"/>
  <c r="L850" i="4"/>
  <c r="J850" i="4"/>
  <c r="K850" i="4"/>
  <c r="I850" i="4"/>
  <c r="H850" i="4"/>
  <c r="G850" i="4"/>
  <c r="F850" i="4"/>
  <c r="E850" i="4"/>
  <c r="A850" i="4"/>
  <c r="B850" i="4"/>
  <c r="C850" i="4"/>
  <c r="D849" i="4"/>
  <c r="M849" i="4"/>
  <c r="L849" i="4"/>
  <c r="J849" i="4"/>
  <c r="K849" i="4"/>
  <c r="I849" i="4"/>
  <c r="H849" i="4"/>
  <c r="G849" i="4"/>
  <c r="F849" i="4"/>
  <c r="E849" i="4"/>
  <c r="A849" i="4"/>
  <c r="B849" i="4"/>
  <c r="C849" i="4"/>
  <c r="D848" i="4"/>
  <c r="M848" i="4"/>
  <c r="L848" i="4"/>
  <c r="J848" i="4"/>
  <c r="K848" i="4"/>
  <c r="I848" i="4"/>
  <c r="H848" i="4"/>
  <c r="G848" i="4"/>
  <c r="F848" i="4"/>
  <c r="E848" i="4"/>
  <c r="A848" i="4"/>
  <c r="B848" i="4"/>
  <c r="C848" i="4"/>
  <c r="D847" i="4"/>
  <c r="M847" i="4"/>
  <c r="L847" i="4"/>
  <c r="J847" i="4"/>
  <c r="K847" i="4"/>
  <c r="I847" i="4"/>
  <c r="H847" i="4"/>
  <c r="G847" i="4"/>
  <c r="F847" i="4"/>
  <c r="E847" i="4"/>
  <c r="A847" i="4"/>
  <c r="B847" i="4"/>
  <c r="C847" i="4"/>
  <c r="D846" i="4"/>
  <c r="M846" i="4"/>
  <c r="L846" i="4"/>
  <c r="J846" i="4"/>
  <c r="K846" i="4"/>
  <c r="I846" i="4"/>
  <c r="H846" i="4"/>
  <c r="G846" i="4"/>
  <c r="F846" i="4"/>
  <c r="E846" i="4"/>
  <c r="A846" i="4"/>
  <c r="B846" i="4"/>
  <c r="C846" i="4"/>
  <c r="D845" i="4"/>
  <c r="M845" i="4"/>
  <c r="L845" i="4"/>
  <c r="J845" i="4"/>
  <c r="K845" i="4"/>
  <c r="I845" i="4"/>
  <c r="H845" i="4"/>
  <c r="G845" i="4"/>
  <c r="F845" i="4"/>
  <c r="E845" i="4"/>
  <c r="A845" i="4"/>
  <c r="B845" i="4"/>
  <c r="C845" i="4"/>
  <c r="D844" i="4"/>
  <c r="M844" i="4"/>
  <c r="L844" i="4"/>
  <c r="J844" i="4"/>
  <c r="K844" i="4"/>
  <c r="I844" i="4"/>
  <c r="H844" i="4"/>
  <c r="G844" i="4"/>
  <c r="F844" i="4"/>
  <c r="E844" i="4"/>
  <c r="A844" i="4"/>
  <c r="B844" i="4"/>
  <c r="C844" i="4"/>
  <c r="D843" i="4"/>
  <c r="M843" i="4"/>
  <c r="L843" i="4"/>
  <c r="J843" i="4"/>
  <c r="K843" i="4"/>
  <c r="I843" i="4"/>
  <c r="H843" i="4"/>
  <c r="G843" i="4"/>
  <c r="F843" i="4"/>
  <c r="E843" i="4"/>
  <c r="A843" i="4"/>
  <c r="B843" i="4"/>
  <c r="C843" i="4"/>
  <c r="D842" i="4"/>
  <c r="M842" i="4"/>
  <c r="L842" i="4"/>
  <c r="J842" i="4"/>
  <c r="K842" i="4"/>
  <c r="I842" i="4"/>
  <c r="H842" i="4"/>
  <c r="G842" i="4"/>
  <c r="F842" i="4"/>
  <c r="E842" i="4"/>
  <c r="A842" i="4"/>
  <c r="B842" i="4"/>
  <c r="C842" i="4"/>
  <c r="D841" i="4"/>
  <c r="M841" i="4"/>
  <c r="L841" i="4"/>
  <c r="J841" i="4"/>
  <c r="K841" i="4"/>
  <c r="I841" i="4"/>
  <c r="H841" i="4"/>
  <c r="G841" i="4"/>
  <c r="F841" i="4"/>
  <c r="E841" i="4"/>
  <c r="A841" i="4"/>
  <c r="B841" i="4"/>
  <c r="C841" i="4"/>
  <c r="D840" i="4"/>
  <c r="M840" i="4"/>
  <c r="L840" i="4"/>
  <c r="J840" i="4"/>
  <c r="K840" i="4"/>
  <c r="I840" i="4"/>
  <c r="H840" i="4"/>
  <c r="G840" i="4"/>
  <c r="F840" i="4"/>
  <c r="E840" i="4"/>
  <c r="A840" i="4"/>
  <c r="B840" i="4"/>
  <c r="C840" i="4"/>
  <c r="D839" i="4"/>
  <c r="M839" i="4"/>
  <c r="L839" i="4"/>
  <c r="J839" i="4"/>
  <c r="K839" i="4"/>
  <c r="I839" i="4"/>
  <c r="H839" i="4"/>
  <c r="G839" i="4"/>
  <c r="F839" i="4"/>
  <c r="E839" i="4"/>
  <c r="A839" i="4"/>
  <c r="B839" i="4"/>
  <c r="C839" i="4"/>
  <c r="D838" i="4"/>
  <c r="M838" i="4"/>
  <c r="L838" i="4"/>
  <c r="J838" i="4"/>
  <c r="K838" i="4"/>
  <c r="I838" i="4"/>
  <c r="H838" i="4"/>
  <c r="G838" i="4"/>
  <c r="F838" i="4"/>
  <c r="E838" i="4"/>
  <c r="A838" i="4"/>
  <c r="B838" i="4"/>
  <c r="C838" i="4"/>
  <c r="D837" i="4"/>
  <c r="M837" i="4"/>
  <c r="L837" i="4"/>
  <c r="J837" i="4"/>
  <c r="K837" i="4"/>
  <c r="I837" i="4"/>
  <c r="H837" i="4"/>
  <c r="G837" i="4"/>
  <c r="F837" i="4"/>
  <c r="E837" i="4"/>
  <c r="A837" i="4"/>
  <c r="B837" i="4"/>
  <c r="C837" i="4"/>
  <c r="D836" i="4"/>
  <c r="M836" i="4"/>
  <c r="L836" i="4"/>
  <c r="J836" i="4"/>
  <c r="K836" i="4"/>
  <c r="I836" i="4"/>
  <c r="H836" i="4"/>
  <c r="G836" i="4"/>
  <c r="F836" i="4"/>
  <c r="E836" i="4"/>
  <c r="A836" i="4"/>
  <c r="B836" i="4"/>
  <c r="C836" i="4"/>
  <c r="D835" i="4"/>
  <c r="M835" i="4"/>
  <c r="L835" i="4"/>
  <c r="J835" i="4"/>
  <c r="K835" i="4"/>
  <c r="I835" i="4"/>
  <c r="H835" i="4"/>
  <c r="G835" i="4"/>
  <c r="F835" i="4"/>
  <c r="E835" i="4"/>
  <c r="A835" i="4"/>
  <c r="B835" i="4"/>
  <c r="C835" i="4"/>
  <c r="D834" i="4"/>
  <c r="M834" i="4"/>
  <c r="L834" i="4"/>
  <c r="J834" i="4"/>
  <c r="K834" i="4"/>
  <c r="I834" i="4"/>
  <c r="H834" i="4"/>
  <c r="G834" i="4"/>
  <c r="F834" i="4"/>
  <c r="E834" i="4"/>
  <c r="A834" i="4"/>
  <c r="B834" i="4"/>
  <c r="C834" i="4"/>
  <c r="D833" i="4"/>
  <c r="M833" i="4"/>
  <c r="L833" i="4"/>
  <c r="J833" i="4"/>
  <c r="K833" i="4"/>
  <c r="I833" i="4"/>
  <c r="H833" i="4"/>
  <c r="G833" i="4"/>
  <c r="F833" i="4"/>
  <c r="E833" i="4"/>
  <c r="A833" i="4"/>
  <c r="B833" i="4"/>
  <c r="C833" i="4"/>
  <c r="D832" i="4"/>
  <c r="M832" i="4"/>
  <c r="L832" i="4"/>
  <c r="J832" i="4"/>
  <c r="K832" i="4"/>
  <c r="I832" i="4"/>
  <c r="H832" i="4"/>
  <c r="G832" i="4"/>
  <c r="F832" i="4"/>
  <c r="E832" i="4"/>
  <c r="A832" i="4"/>
  <c r="B832" i="4"/>
  <c r="C832" i="4"/>
  <c r="D831" i="4"/>
  <c r="M831" i="4"/>
  <c r="L831" i="4"/>
  <c r="J831" i="4"/>
  <c r="K831" i="4"/>
  <c r="I831" i="4"/>
  <c r="H831" i="4"/>
  <c r="G831" i="4"/>
  <c r="F831" i="4"/>
  <c r="E831" i="4"/>
  <c r="A831" i="4"/>
  <c r="B831" i="4"/>
  <c r="C831" i="4"/>
  <c r="D830" i="4"/>
  <c r="M830" i="4"/>
  <c r="L830" i="4"/>
  <c r="J830" i="4"/>
  <c r="K830" i="4"/>
  <c r="I830" i="4"/>
  <c r="H830" i="4"/>
  <c r="G830" i="4"/>
  <c r="F830" i="4"/>
  <c r="E830" i="4"/>
  <c r="A830" i="4"/>
  <c r="B830" i="4"/>
  <c r="C830" i="4"/>
  <c r="D829" i="4"/>
  <c r="M829" i="4"/>
  <c r="L829" i="4"/>
  <c r="J829" i="4"/>
  <c r="K829" i="4"/>
  <c r="I829" i="4"/>
  <c r="H829" i="4"/>
  <c r="G829" i="4"/>
  <c r="F829" i="4"/>
  <c r="E829" i="4"/>
  <c r="A829" i="4"/>
  <c r="B829" i="4"/>
  <c r="C829" i="4"/>
  <c r="D828" i="4"/>
  <c r="M828" i="4"/>
  <c r="L828" i="4"/>
  <c r="J828" i="4"/>
  <c r="K828" i="4"/>
  <c r="I828" i="4"/>
  <c r="H828" i="4"/>
  <c r="G828" i="4"/>
  <c r="F828" i="4"/>
  <c r="E828" i="4"/>
  <c r="A828" i="4"/>
  <c r="B828" i="4"/>
  <c r="C828" i="4"/>
  <c r="D827" i="4"/>
  <c r="M827" i="4"/>
  <c r="L827" i="4"/>
  <c r="J827" i="4"/>
  <c r="K827" i="4"/>
  <c r="I827" i="4"/>
  <c r="H827" i="4"/>
  <c r="G827" i="4"/>
  <c r="F827" i="4"/>
  <c r="E827" i="4"/>
  <c r="A827" i="4"/>
  <c r="B827" i="4"/>
  <c r="C827" i="4"/>
  <c r="D826" i="4"/>
  <c r="M826" i="4"/>
  <c r="L826" i="4"/>
  <c r="J826" i="4"/>
  <c r="K826" i="4"/>
  <c r="I826" i="4"/>
  <c r="H826" i="4"/>
  <c r="G826" i="4"/>
  <c r="F826" i="4"/>
  <c r="E826" i="4"/>
  <c r="A826" i="4"/>
  <c r="B826" i="4"/>
  <c r="C826" i="4"/>
  <c r="D825" i="4"/>
  <c r="M825" i="4"/>
  <c r="L825" i="4"/>
  <c r="J825" i="4"/>
  <c r="K825" i="4"/>
  <c r="I825" i="4"/>
  <c r="H825" i="4"/>
  <c r="G825" i="4"/>
  <c r="F825" i="4"/>
  <c r="E825" i="4"/>
  <c r="A825" i="4"/>
  <c r="B825" i="4"/>
  <c r="C825" i="4"/>
  <c r="D824" i="4"/>
  <c r="M824" i="4"/>
  <c r="L824" i="4"/>
  <c r="J824" i="4"/>
  <c r="K824" i="4"/>
  <c r="I824" i="4"/>
  <c r="H824" i="4"/>
  <c r="G824" i="4"/>
  <c r="F824" i="4"/>
  <c r="E824" i="4"/>
  <c r="A824" i="4"/>
  <c r="B824" i="4"/>
  <c r="C824" i="4"/>
  <c r="D823" i="4"/>
  <c r="M823" i="4"/>
  <c r="L823" i="4"/>
  <c r="J823" i="4"/>
  <c r="K823" i="4"/>
  <c r="I823" i="4"/>
  <c r="H823" i="4"/>
  <c r="G823" i="4"/>
  <c r="F823" i="4"/>
  <c r="E823" i="4"/>
  <c r="A823" i="4"/>
  <c r="B823" i="4"/>
  <c r="C823" i="4"/>
  <c r="D822" i="4"/>
  <c r="M822" i="4"/>
  <c r="L822" i="4"/>
  <c r="J822" i="4"/>
  <c r="K822" i="4"/>
  <c r="I822" i="4"/>
  <c r="H822" i="4"/>
  <c r="G822" i="4"/>
  <c r="F822" i="4"/>
  <c r="E822" i="4"/>
  <c r="A822" i="4"/>
  <c r="B822" i="4"/>
  <c r="C822" i="4"/>
  <c r="D821" i="4"/>
  <c r="M821" i="4"/>
  <c r="L821" i="4"/>
  <c r="J821" i="4"/>
  <c r="K821" i="4"/>
  <c r="I821" i="4"/>
  <c r="H821" i="4"/>
  <c r="G821" i="4"/>
  <c r="F821" i="4"/>
  <c r="E821" i="4"/>
  <c r="A821" i="4"/>
  <c r="B821" i="4"/>
  <c r="C821" i="4"/>
  <c r="D820" i="4"/>
  <c r="M820" i="4"/>
  <c r="L820" i="4"/>
  <c r="J820" i="4"/>
  <c r="K820" i="4"/>
  <c r="I820" i="4"/>
  <c r="H820" i="4"/>
  <c r="G820" i="4"/>
  <c r="F820" i="4"/>
  <c r="E820" i="4"/>
  <c r="A820" i="4"/>
  <c r="B820" i="4"/>
  <c r="C820" i="4"/>
  <c r="D819" i="4"/>
  <c r="M819" i="4"/>
  <c r="L819" i="4"/>
  <c r="J819" i="4"/>
  <c r="K819" i="4"/>
  <c r="I819" i="4"/>
  <c r="H819" i="4"/>
  <c r="G819" i="4"/>
  <c r="F819" i="4"/>
  <c r="E819" i="4"/>
  <c r="A819" i="4"/>
  <c r="B819" i="4"/>
  <c r="C819" i="4"/>
  <c r="D818" i="4"/>
  <c r="M818" i="4"/>
  <c r="L818" i="4"/>
  <c r="J818" i="4"/>
  <c r="K818" i="4"/>
  <c r="I818" i="4"/>
  <c r="H818" i="4"/>
  <c r="G818" i="4"/>
  <c r="F818" i="4"/>
  <c r="E818" i="4"/>
  <c r="A818" i="4"/>
  <c r="B818" i="4"/>
  <c r="C818" i="4"/>
  <c r="D817" i="4"/>
  <c r="M817" i="4"/>
  <c r="L817" i="4"/>
  <c r="J817" i="4"/>
  <c r="K817" i="4"/>
  <c r="I817" i="4"/>
  <c r="H817" i="4"/>
  <c r="G817" i="4"/>
  <c r="F817" i="4"/>
  <c r="E817" i="4"/>
  <c r="A817" i="4"/>
  <c r="B817" i="4"/>
  <c r="C817" i="4"/>
  <c r="D816" i="4"/>
  <c r="M816" i="4"/>
  <c r="L816" i="4"/>
  <c r="J816" i="4"/>
  <c r="K816" i="4"/>
  <c r="I816" i="4"/>
  <c r="H816" i="4"/>
  <c r="G816" i="4"/>
  <c r="F816" i="4"/>
  <c r="E816" i="4"/>
  <c r="A816" i="4"/>
  <c r="B816" i="4"/>
  <c r="C816" i="4"/>
  <c r="D815" i="4"/>
  <c r="M815" i="4"/>
  <c r="L815" i="4"/>
  <c r="J815" i="4"/>
  <c r="K815" i="4"/>
  <c r="I815" i="4"/>
  <c r="H815" i="4"/>
  <c r="G815" i="4"/>
  <c r="F815" i="4"/>
  <c r="E815" i="4"/>
  <c r="A815" i="4"/>
  <c r="B815" i="4"/>
  <c r="C815" i="4"/>
  <c r="D814" i="4"/>
  <c r="M814" i="4"/>
  <c r="L814" i="4"/>
  <c r="J814" i="4"/>
  <c r="K814" i="4"/>
  <c r="I814" i="4"/>
  <c r="H814" i="4"/>
  <c r="G814" i="4"/>
  <c r="F814" i="4"/>
  <c r="E814" i="4"/>
  <c r="A814" i="4"/>
  <c r="B814" i="4"/>
  <c r="C814" i="4"/>
  <c r="D813" i="4"/>
  <c r="M813" i="4"/>
  <c r="L813" i="4"/>
  <c r="J813" i="4"/>
  <c r="K813" i="4"/>
  <c r="I813" i="4"/>
  <c r="H813" i="4"/>
  <c r="G813" i="4"/>
  <c r="F813" i="4"/>
  <c r="E813" i="4"/>
  <c r="A813" i="4"/>
  <c r="B813" i="4"/>
  <c r="C813" i="4"/>
  <c r="D812" i="4"/>
  <c r="M812" i="4"/>
  <c r="L812" i="4"/>
  <c r="J812" i="4"/>
  <c r="K812" i="4"/>
  <c r="I812" i="4"/>
  <c r="H812" i="4"/>
  <c r="G812" i="4"/>
  <c r="F812" i="4"/>
  <c r="E812" i="4"/>
  <c r="A812" i="4"/>
  <c r="B812" i="4"/>
  <c r="C812" i="4"/>
  <c r="D811" i="4"/>
  <c r="M811" i="4"/>
  <c r="L811" i="4"/>
  <c r="J811" i="4"/>
  <c r="K811" i="4"/>
  <c r="I811" i="4"/>
  <c r="H811" i="4"/>
  <c r="G811" i="4"/>
  <c r="F811" i="4"/>
  <c r="E811" i="4"/>
  <c r="A811" i="4"/>
  <c r="B811" i="4"/>
  <c r="C811" i="4"/>
  <c r="D810" i="4"/>
  <c r="M810" i="4"/>
  <c r="L810" i="4"/>
  <c r="J810" i="4"/>
  <c r="K810" i="4"/>
  <c r="I810" i="4"/>
  <c r="H810" i="4"/>
  <c r="G810" i="4"/>
  <c r="F810" i="4"/>
  <c r="E810" i="4"/>
  <c r="A810" i="4"/>
  <c r="B810" i="4"/>
  <c r="C810" i="4"/>
  <c r="D809" i="4"/>
  <c r="M809" i="4"/>
  <c r="L809" i="4"/>
  <c r="J809" i="4"/>
  <c r="K809" i="4"/>
  <c r="I809" i="4"/>
  <c r="H809" i="4"/>
  <c r="G809" i="4"/>
  <c r="F809" i="4"/>
  <c r="E809" i="4"/>
  <c r="A809" i="4"/>
  <c r="B809" i="4"/>
  <c r="C809" i="4"/>
  <c r="D808" i="4"/>
  <c r="M808" i="4"/>
  <c r="L808" i="4"/>
  <c r="J808" i="4"/>
  <c r="K808" i="4"/>
  <c r="I808" i="4"/>
  <c r="H808" i="4"/>
  <c r="G808" i="4"/>
  <c r="F808" i="4"/>
  <c r="E808" i="4"/>
  <c r="A808" i="4"/>
  <c r="B808" i="4"/>
  <c r="C808" i="4"/>
  <c r="D807" i="4"/>
  <c r="M807" i="4"/>
  <c r="L807" i="4"/>
  <c r="J807" i="4"/>
  <c r="K807" i="4"/>
  <c r="I807" i="4"/>
  <c r="H807" i="4"/>
  <c r="G807" i="4"/>
  <c r="F807" i="4"/>
  <c r="E807" i="4"/>
  <c r="A807" i="4"/>
  <c r="B807" i="4"/>
  <c r="C807" i="4"/>
  <c r="D806" i="4"/>
  <c r="M806" i="4"/>
  <c r="L806" i="4"/>
  <c r="J806" i="4"/>
  <c r="K806" i="4"/>
  <c r="I806" i="4"/>
  <c r="H806" i="4"/>
  <c r="G806" i="4"/>
  <c r="F806" i="4"/>
  <c r="E806" i="4"/>
  <c r="A806" i="4"/>
  <c r="B806" i="4"/>
  <c r="C806" i="4"/>
  <c r="D805" i="4"/>
  <c r="M805" i="4"/>
  <c r="L805" i="4"/>
  <c r="J805" i="4"/>
  <c r="K805" i="4"/>
  <c r="I805" i="4"/>
  <c r="H805" i="4"/>
  <c r="G805" i="4"/>
  <c r="F805" i="4"/>
  <c r="E805" i="4"/>
  <c r="A805" i="4"/>
  <c r="B805" i="4"/>
  <c r="C805" i="4"/>
  <c r="D804" i="4"/>
  <c r="M804" i="4"/>
  <c r="L804" i="4"/>
  <c r="J804" i="4"/>
  <c r="K804" i="4"/>
  <c r="I804" i="4"/>
  <c r="H804" i="4"/>
  <c r="G804" i="4"/>
  <c r="F804" i="4"/>
  <c r="E804" i="4"/>
  <c r="A804" i="4"/>
  <c r="B804" i="4"/>
  <c r="C804" i="4"/>
  <c r="D803" i="4"/>
  <c r="M803" i="4"/>
  <c r="L803" i="4"/>
  <c r="J803" i="4"/>
  <c r="K803" i="4"/>
  <c r="I803" i="4"/>
  <c r="H803" i="4"/>
  <c r="G803" i="4"/>
  <c r="F803" i="4"/>
  <c r="E803" i="4"/>
  <c r="A803" i="4"/>
  <c r="B803" i="4"/>
  <c r="C803" i="4"/>
  <c r="D802" i="4"/>
  <c r="M802" i="4"/>
  <c r="L802" i="4"/>
  <c r="J802" i="4"/>
  <c r="K802" i="4"/>
  <c r="I802" i="4"/>
  <c r="H802" i="4"/>
  <c r="G802" i="4"/>
  <c r="F802" i="4"/>
  <c r="E802" i="4"/>
  <c r="A802" i="4"/>
  <c r="B802" i="4"/>
  <c r="C802" i="4"/>
  <c r="D801" i="4"/>
  <c r="M801" i="4"/>
  <c r="L801" i="4"/>
  <c r="J801" i="4"/>
  <c r="K801" i="4"/>
  <c r="I801" i="4"/>
  <c r="H801" i="4"/>
  <c r="G801" i="4"/>
  <c r="F801" i="4"/>
  <c r="E801" i="4"/>
  <c r="A801" i="4"/>
  <c r="B801" i="4"/>
  <c r="C801" i="4"/>
  <c r="D800" i="4"/>
  <c r="M800" i="4"/>
  <c r="L800" i="4"/>
  <c r="J800" i="4"/>
  <c r="K800" i="4"/>
  <c r="I800" i="4"/>
  <c r="H800" i="4"/>
  <c r="G800" i="4"/>
  <c r="F800" i="4"/>
  <c r="E800" i="4"/>
  <c r="A800" i="4"/>
  <c r="B800" i="4"/>
  <c r="C800" i="4"/>
  <c r="D799" i="4"/>
  <c r="M799" i="4"/>
  <c r="L799" i="4"/>
  <c r="J799" i="4"/>
  <c r="K799" i="4"/>
  <c r="I799" i="4"/>
  <c r="H799" i="4"/>
  <c r="G799" i="4"/>
  <c r="F799" i="4"/>
  <c r="E799" i="4"/>
  <c r="A799" i="4"/>
  <c r="B799" i="4"/>
  <c r="C799" i="4"/>
  <c r="D798" i="4"/>
  <c r="M798" i="4"/>
  <c r="L798" i="4"/>
  <c r="J798" i="4"/>
  <c r="K798" i="4"/>
  <c r="I798" i="4"/>
  <c r="H798" i="4"/>
  <c r="G798" i="4"/>
  <c r="F798" i="4"/>
  <c r="E798" i="4"/>
  <c r="A798" i="4"/>
  <c r="B798" i="4"/>
  <c r="C798" i="4"/>
  <c r="D797" i="4"/>
  <c r="M797" i="4"/>
  <c r="L797" i="4"/>
  <c r="J797" i="4"/>
  <c r="K797" i="4"/>
  <c r="I797" i="4"/>
  <c r="H797" i="4"/>
  <c r="G797" i="4"/>
  <c r="F797" i="4"/>
  <c r="E797" i="4"/>
  <c r="A797" i="4"/>
  <c r="B797" i="4"/>
  <c r="C797" i="4"/>
  <c r="D796" i="4"/>
  <c r="M796" i="4"/>
  <c r="L796" i="4"/>
  <c r="J796" i="4"/>
  <c r="K796" i="4"/>
  <c r="I796" i="4"/>
  <c r="H796" i="4"/>
  <c r="G796" i="4"/>
  <c r="F796" i="4"/>
  <c r="E796" i="4"/>
  <c r="A796" i="4"/>
  <c r="B796" i="4"/>
  <c r="C796" i="4"/>
  <c r="D795" i="4"/>
  <c r="M795" i="4"/>
  <c r="L795" i="4"/>
  <c r="J795" i="4"/>
  <c r="K795" i="4"/>
  <c r="I795" i="4"/>
  <c r="H795" i="4"/>
  <c r="G795" i="4"/>
  <c r="F795" i="4"/>
  <c r="E795" i="4"/>
  <c r="A795" i="4"/>
  <c r="B795" i="4"/>
  <c r="C795" i="4"/>
  <c r="D794" i="4"/>
  <c r="M794" i="4"/>
  <c r="L794" i="4"/>
  <c r="J794" i="4"/>
  <c r="K794" i="4"/>
  <c r="I794" i="4"/>
  <c r="H794" i="4"/>
  <c r="G794" i="4"/>
  <c r="F794" i="4"/>
  <c r="E794" i="4"/>
  <c r="A794" i="4"/>
  <c r="B794" i="4"/>
  <c r="C794" i="4"/>
  <c r="D793" i="4"/>
  <c r="M793" i="4"/>
  <c r="L793" i="4"/>
  <c r="J793" i="4"/>
  <c r="K793" i="4"/>
  <c r="I793" i="4"/>
  <c r="H793" i="4"/>
  <c r="G793" i="4"/>
  <c r="F793" i="4"/>
  <c r="E793" i="4"/>
  <c r="A793" i="4"/>
  <c r="B793" i="4"/>
  <c r="C793" i="4"/>
  <c r="D792" i="4"/>
  <c r="M792" i="4"/>
  <c r="L792" i="4"/>
  <c r="J792" i="4"/>
  <c r="K792" i="4"/>
  <c r="I792" i="4"/>
  <c r="H792" i="4"/>
  <c r="G792" i="4"/>
  <c r="F792" i="4"/>
  <c r="E792" i="4"/>
  <c r="A792" i="4"/>
  <c r="B792" i="4"/>
  <c r="C792" i="4"/>
  <c r="D791" i="4"/>
  <c r="M791" i="4"/>
  <c r="L791" i="4"/>
  <c r="J791" i="4"/>
  <c r="K791" i="4"/>
  <c r="I791" i="4"/>
  <c r="H791" i="4"/>
  <c r="G791" i="4"/>
  <c r="F791" i="4"/>
  <c r="E791" i="4"/>
  <c r="A791" i="4"/>
  <c r="B791" i="4"/>
  <c r="C791" i="4"/>
  <c r="D790" i="4"/>
  <c r="M790" i="4"/>
  <c r="L790" i="4"/>
  <c r="J790" i="4"/>
  <c r="K790" i="4"/>
  <c r="I790" i="4"/>
  <c r="H790" i="4"/>
  <c r="G790" i="4"/>
  <c r="F790" i="4"/>
  <c r="E790" i="4"/>
  <c r="A790" i="4"/>
  <c r="B790" i="4"/>
  <c r="C790" i="4"/>
  <c r="D789" i="4"/>
  <c r="M789" i="4"/>
  <c r="L789" i="4"/>
  <c r="J789" i="4"/>
  <c r="K789" i="4"/>
  <c r="I789" i="4"/>
  <c r="H789" i="4"/>
  <c r="G789" i="4"/>
  <c r="F789" i="4"/>
  <c r="E789" i="4"/>
  <c r="A789" i="4"/>
  <c r="B789" i="4"/>
  <c r="C789" i="4"/>
  <c r="D788" i="4"/>
  <c r="M788" i="4"/>
  <c r="L788" i="4"/>
  <c r="J788" i="4"/>
  <c r="K788" i="4"/>
  <c r="I788" i="4"/>
  <c r="H788" i="4"/>
  <c r="G788" i="4"/>
  <c r="F788" i="4"/>
  <c r="E788" i="4"/>
  <c r="A788" i="4"/>
  <c r="B788" i="4"/>
  <c r="C788" i="4"/>
  <c r="D787" i="4"/>
  <c r="M787" i="4"/>
  <c r="L787" i="4"/>
  <c r="J787" i="4"/>
  <c r="K787" i="4"/>
  <c r="I787" i="4"/>
  <c r="H787" i="4"/>
  <c r="G787" i="4"/>
  <c r="F787" i="4"/>
  <c r="E787" i="4"/>
  <c r="A787" i="4"/>
  <c r="B787" i="4"/>
  <c r="C787" i="4"/>
  <c r="D786" i="4"/>
  <c r="M786" i="4"/>
  <c r="L786" i="4"/>
  <c r="J786" i="4"/>
  <c r="K786" i="4"/>
  <c r="I786" i="4"/>
  <c r="H786" i="4"/>
  <c r="G786" i="4"/>
  <c r="F786" i="4"/>
  <c r="E786" i="4"/>
  <c r="A786" i="4"/>
  <c r="B786" i="4"/>
  <c r="C786" i="4"/>
  <c r="D785" i="4"/>
  <c r="M785" i="4"/>
  <c r="L785" i="4"/>
  <c r="J785" i="4"/>
  <c r="K785" i="4"/>
  <c r="I785" i="4"/>
  <c r="H785" i="4"/>
  <c r="G785" i="4"/>
  <c r="F785" i="4"/>
  <c r="E785" i="4"/>
  <c r="A785" i="4"/>
  <c r="B785" i="4"/>
  <c r="C785" i="4"/>
  <c r="D784" i="4"/>
  <c r="M784" i="4"/>
  <c r="L784" i="4"/>
  <c r="J784" i="4"/>
  <c r="K784" i="4"/>
  <c r="I784" i="4"/>
  <c r="H784" i="4"/>
  <c r="G784" i="4"/>
  <c r="F784" i="4"/>
  <c r="E784" i="4"/>
  <c r="A784" i="4"/>
  <c r="B784" i="4"/>
  <c r="C784" i="4"/>
  <c r="D783" i="4"/>
  <c r="M783" i="4"/>
  <c r="L783" i="4"/>
  <c r="J783" i="4"/>
  <c r="K783" i="4"/>
  <c r="I783" i="4"/>
  <c r="H783" i="4"/>
  <c r="G783" i="4"/>
  <c r="F783" i="4"/>
  <c r="E783" i="4"/>
  <c r="A783" i="4"/>
  <c r="B783" i="4"/>
  <c r="C783" i="4"/>
  <c r="D782" i="4"/>
  <c r="M782" i="4"/>
  <c r="L782" i="4"/>
  <c r="J782" i="4"/>
  <c r="K782" i="4"/>
  <c r="I782" i="4"/>
  <c r="H782" i="4"/>
  <c r="G782" i="4"/>
  <c r="F782" i="4"/>
  <c r="E782" i="4"/>
  <c r="A782" i="4"/>
  <c r="B782" i="4"/>
  <c r="C782" i="4"/>
  <c r="D781" i="4"/>
  <c r="M781" i="4"/>
  <c r="L781" i="4"/>
  <c r="J781" i="4"/>
  <c r="K781" i="4"/>
  <c r="I781" i="4"/>
  <c r="H781" i="4"/>
  <c r="G781" i="4"/>
  <c r="F781" i="4"/>
  <c r="E781" i="4"/>
  <c r="A781" i="4"/>
  <c r="B781" i="4"/>
  <c r="C781" i="4"/>
  <c r="D780" i="4"/>
  <c r="M780" i="4"/>
  <c r="L780" i="4"/>
  <c r="J780" i="4"/>
  <c r="K780" i="4"/>
  <c r="I780" i="4"/>
  <c r="H780" i="4"/>
  <c r="G780" i="4"/>
  <c r="F780" i="4"/>
  <c r="E780" i="4"/>
  <c r="A780" i="4"/>
  <c r="B780" i="4"/>
  <c r="C780" i="4"/>
  <c r="D779" i="4"/>
  <c r="M779" i="4"/>
  <c r="L779" i="4"/>
  <c r="J779" i="4"/>
  <c r="K779" i="4"/>
  <c r="I779" i="4"/>
  <c r="H779" i="4"/>
  <c r="G779" i="4"/>
  <c r="F779" i="4"/>
  <c r="E779" i="4"/>
  <c r="A779" i="4"/>
  <c r="B779" i="4"/>
  <c r="C779" i="4"/>
  <c r="D778" i="4"/>
  <c r="M778" i="4"/>
  <c r="L778" i="4"/>
  <c r="J778" i="4"/>
  <c r="K778" i="4"/>
  <c r="I778" i="4"/>
  <c r="H778" i="4"/>
  <c r="G778" i="4"/>
  <c r="F778" i="4"/>
  <c r="E778" i="4"/>
  <c r="A778" i="4"/>
  <c r="B778" i="4"/>
  <c r="C778" i="4"/>
  <c r="D777" i="4"/>
  <c r="M777" i="4"/>
  <c r="L777" i="4"/>
  <c r="J777" i="4"/>
  <c r="K777" i="4"/>
  <c r="I777" i="4"/>
  <c r="H777" i="4"/>
  <c r="G777" i="4"/>
  <c r="F777" i="4"/>
  <c r="E777" i="4"/>
  <c r="A777" i="4"/>
  <c r="B777" i="4"/>
  <c r="C777" i="4"/>
  <c r="D776" i="4"/>
  <c r="M776" i="4"/>
  <c r="L776" i="4"/>
  <c r="J776" i="4"/>
  <c r="K776" i="4"/>
  <c r="I776" i="4"/>
  <c r="H776" i="4"/>
  <c r="G776" i="4"/>
  <c r="F776" i="4"/>
  <c r="E776" i="4"/>
  <c r="A776" i="4"/>
  <c r="B776" i="4"/>
  <c r="C776" i="4"/>
  <c r="D775" i="4"/>
  <c r="M775" i="4"/>
  <c r="L775" i="4"/>
  <c r="J775" i="4"/>
  <c r="K775" i="4"/>
  <c r="I775" i="4"/>
  <c r="H775" i="4"/>
  <c r="G775" i="4"/>
  <c r="F775" i="4"/>
  <c r="E775" i="4"/>
  <c r="A775" i="4"/>
  <c r="B775" i="4"/>
  <c r="C775" i="4"/>
  <c r="D774" i="4"/>
  <c r="M774" i="4"/>
  <c r="L774" i="4"/>
  <c r="J774" i="4"/>
  <c r="K774" i="4"/>
  <c r="I774" i="4"/>
  <c r="H774" i="4"/>
  <c r="G774" i="4"/>
  <c r="F774" i="4"/>
  <c r="E774" i="4"/>
  <c r="A774" i="4"/>
  <c r="B774" i="4"/>
  <c r="C774" i="4"/>
  <c r="D773" i="4"/>
  <c r="M773" i="4"/>
  <c r="L773" i="4"/>
  <c r="J773" i="4"/>
  <c r="K773" i="4"/>
  <c r="I773" i="4"/>
  <c r="H773" i="4"/>
  <c r="G773" i="4"/>
  <c r="F773" i="4"/>
  <c r="E773" i="4"/>
  <c r="A773" i="4"/>
  <c r="B773" i="4"/>
  <c r="C773" i="4"/>
  <c r="D772" i="4"/>
  <c r="M772" i="4"/>
  <c r="L772" i="4"/>
  <c r="J772" i="4"/>
  <c r="K772" i="4"/>
  <c r="I772" i="4"/>
  <c r="H772" i="4"/>
  <c r="G772" i="4"/>
  <c r="F772" i="4"/>
  <c r="E772" i="4"/>
  <c r="A772" i="4"/>
  <c r="B772" i="4"/>
  <c r="C772" i="4"/>
  <c r="D771" i="4"/>
  <c r="M771" i="4"/>
  <c r="L771" i="4"/>
  <c r="J771" i="4"/>
  <c r="K771" i="4"/>
  <c r="I771" i="4"/>
  <c r="H771" i="4"/>
  <c r="G771" i="4"/>
  <c r="F771" i="4"/>
  <c r="E771" i="4"/>
  <c r="A771" i="4"/>
  <c r="B771" i="4"/>
  <c r="C771" i="4"/>
  <c r="D770" i="4"/>
  <c r="M770" i="4"/>
  <c r="L770" i="4"/>
  <c r="J770" i="4"/>
  <c r="K770" i="4"/>
  <c r="I770" i="4"/>
  <c r="H770" i="4"/>
  <c r="G770" i="4"/>
  <c r="F770" i="4"/>
  <c r="E770" i="4"/>
  <c r="A770" i="4"/>
  <c r="B770" i="4"/>
  <c r="C770" i="4"/>
  <c r="D769" i="4"/>
  <c r="M769" i="4"/>
  <c r="L769" i="4"/>
  <c r="J769" i="4"/>
  <c r="K769" i="4"/>
  <c r="I769" i="4"/>
  <c r="H769" i="4"/>
  <c r="G769" i="4"/>
  <c r="F769" i="4"/>
  <c r="E769" i="4"/>
  <c r="A769" i="4"/>
  <c r="B769" i="4"/>
  <c r="C769" i="4"/>
  <c r="D768" i="4"/>
  <c r="M768" i="4"/>
  <c r="L768" i="4"/>
  <c r="J768" i="4"/>
  <c r="K768" i="4"/>
  <c r="I768" i="4"/>
  <c r="H768" i="4"/>
  <c r="G768" i="4"/>
  <c r="F768" i="4"/>
  <c r="E768" i="4"/>
  <c r="A768" i="4"/>
  <c r="B768" i="4"/>
  <c r="C768" i="4"/>
  <c r="D767" i="4"/>
  <c r="M767" i="4"/>
  <c r="L767" i="4"/>
  <c r="J767" i="4"/>
  <c r="K767" i="4"/>
  <c r="I767" i="4"/>
  <c r="H767" i="4"/>
  <c r="G767" i="4"/>
  <c r="F767" i="4"/>
  <c r="E767" i="4"/>
  <c r="A767" i="4"/>
  <c r="B767" i="4"/>
  <c r="C767" i="4"/>
  <c r="D766" i="4"/>
  <c r="M766" i="4"/>
  <c r="L766" i="4"/>
  <c r="J766" i="4"/>
  <c r="K766" i="4"/>
  <c r="I766" i="4"/>
  <c r="H766" i="4"/>
  <c r="G766" i="4"/>
  <c r="F766" i="4"/>
  <c r="E766" i="4"/>
  <c r="A766" i="4"/>
  <c r="B766" i="4"/>
  <c r="C766" i="4"/>
  <c r="D765" i="4"/>
  <c r="M765" i="4"/>
  <c r="L765" i="4"/>
  <c r="J765" i="4"/>
  <c r="K765" i="4"/>
  <c r="I765" i="4"/>
  <c r="H765" i="4"/>
  <c r="G765" i="4"/>
  <c r="F765" i="4"/>
  <c r="E765" i="4"/>
  <c r="A765" i="4"/>
  <c r="B765" i="4"/>
  <c r="C765" i="4"/>
  <c r="D764" i="4"/>
  <c r="M764" i="4"/>
  <c r="L764" i="4"/>
  <c r="J764" i="4"/>
  <c r="K764" i="4"/>
  <c r="I764" i="4"/>
  <c r="H764" i="4"/>
  <c r="G764" i="4"/>
  <c r="F764" i="4"/>
  <c r="E764" i="4"/>
  <c r="A764" i="4"/>
  <c r="B764" i="4"/>
  <c r="C764" i="4"/>
  <c r="D763" i="4"/>
  <c r="M763" i="4"/>
  <c r="L763" i="4"/>
  <c r="J763" i="4"/>
  <c r="K763" i="4"/>
  <c r="I763" i="4"/>
  <c r="H763" i="4"/>
  <c r="G763" i="4"/>
  <c r="F763" i="4"/>
  <c r="E763" i="4"/>
  <c r="A763" i="4"/>
  <c r="B763" i="4"/>
  <c r="C763" i="4"/>
  <c r="D762" i="4"/>
  <c r="M762" i="4"/>
  <c r="L762" i="4"/>
  <c r="J762" i="4"/>
  <c r="K762" i="4"/>
  <c r="I762" i="4"/>
  <c r="H762" i="4"/>
  <c r="G762" i="4"/>
  <c r="F762" i="4"/>
  <c r="E762" i="4"/>
  <c r="A762" i="4"/>
  <c r="B762" i="4"/>
  <c r="C762" i="4"/>
  <c r="D761" i="4"/>
  <c r="M761" i="4"/>
  <c r="L761" i="4"/>
  <c r="J761" i="4"/>
  <c r="K761" i="4"/>
  <c r="I761" i="4"/>
  <c r="H761" i="4"/>
  <c r="G761" i="4"/>
  <c r="F761" i="4"/>
  <c r="E761" i="4"/>
  <c r="A761" i="4"/>
  <c r="B761" i="4"/>
  <c r="C761" i="4"/>
  <c r="D760" i="4"/>
  <c r="M760" i="4"/>
  <c r="L760" i="4"/>
  <c r="J760" i="4"/>
  <c r="K760" i="4"/>
  <c r="I760" i="4"/>
  <c r="H760" i="4"/>
  <c r="G760" i="4"/>
  <c r="F760" i="4"/>
  <c r="E760" i="4"/>
  <c r="A760" i="4"/>
  <c r="B760" i="4"/>
  <c r="C760" i="4"/>
  <c r="D759" i="4"/>
  <c r="M759" i="4"/>
  <c r="L759" i="4"/>
  <c r="J759" i="4"/>
  <c r="K759" i="4"/>
  <c r="I759" i="4"/>
  <c r="H759" i="4"/>
  <c r="G759" i="4"/>
  <c r="F759" i="4"/>
  <c r="E759" i="4"/>
  <c r="A759" i="4"/>
  <c r="B759" i="4"/>
  <c r="C759" i="4"/>
  <c r="D758" i="4"/>
  <c r="M758" i="4"/>
  <c r="L758" i="4"/>
  <c r="J758" i="4"/>
  <c r="K758" i="4"/>
  <c r="I758" i="4"/>
  <c r="H758" i="4"/>
  <c r="G758" i="4"/>
  <c r="F758" i="4"/>
  <c r="E758" i="4"/>
  <c r="A758" i="4"/>
  <c r="B758" i="4"/>
  <c r="C758" i="4"/>
  <c r="D757" i="4"/>
  <c r="M757" i="4"/>
  <c r="L757" i="4"/>
  <c r="J757" i="4"/>
  <c r="K757" i="4"/>
  <c r="I757" i="4"/>
  <c r="H757" i="4"/>
  <c r="G757" i="4"/>
  <c r="F757" i="4"/>
  <c r="E757" i="4"/>
  <c r="A757" i="4"/>
  <c r="B757" i="4"/>
  <c r="C757" i="4"/>
  <c r="D756" i="4"/>
  <c r="M756" i="4"/>
  <c r="L756" i="4"/>
  <c r="J756" i="4"/>
  <c r="K756" i="4"/>
  <c r="I756" i="4"/>
  <c r="H756" i="4"/>
  <c r="G756" i="4"/>
  <c r="F756" i="4"/>
  <c r="E756" i="4"/>
  <c r="A756" i="4"/>
  <c r="B756" i="4"/>
  <c r="C756" i="4"/>
  <c r="D755" i="4"/>
  <c r="M755" i="4"/>
  <c r="L755" i="4"/>
  <c r="J755" i="4"/>
  <c r="K755" i="4"/>
  <c r="I755" i="4"/>
  <c r="H755" i="4"/>
  <c r="G755" i="4"/>
  <c r="F755" i="4"/>
  <c r="E755" i="4"/>
  <c r="A755" i="4"/>
  <c r="B755" i="4"/>
  <c r="C755" i="4"/>
  <c r="D754" i="4"/>
  <c r="M754" i="4"/>
  <c r="L754" i="4"/>
  <c r="J754" i="4"/>
  <c r="K754" i="4"/>
  <c r="I754" i="4"/>
  <c r="H754" i="4"/>
  <c r="G754" i="4"/>
  <c r="F754" i="4"/>
  <c r="E754" i="4"/>
  <c r="A754" i="4"/>
  <c r="B754" i="4"/>
  <c r="C754" i="4"/>
  <c r="D753" i="4"/>
  <c r="M753" i="4"/>
  <c r="L753" i="4"/>
  <c r="J753" i="4"/>
  <c r="K753" i="4"/>
  <c r="I753" i="4"/>
  <c r="H753" i="4"/>
  <c r="G753" i="4"/>
  <c r="F753" i="4"/>
  <c r="E753" i="4"/>
  <c r="A753" i="4"/>
  <c r="B753" i="4"/>
  <c r="C753" i="4"/>
  <c r="D752" i="4"/>
  <c r="M752" i="4"/>
  <c r="L752" i="4"/>
  <c r="J752" i="4"/>
  <c r="K752" i="4"/>
  <c r="I752" i="4"/>
  <c r="H752" i="4"/>
  <c r="G752" i="4"/>
  <c r="F752" i="4"/>
  <c r="E752" i="4"/>
  <c r="A752" i="4"/>
  <c r="B752" i="4"/>
  <c r="C752" i="4"/>
  <c r="D751" i="4"/>
  <c r="M751" i="4"/>
  <c r="L751" i="4"/>
  <c r="J751" i="4"/>
  <c r="K751" i="4"/>
  <c r="I751" i="4"/>
  <c r="H751" i="4"/>
  <c r="G751" i="4"/>
  <c r="F751" i="4"/>
  <c r="E751" i="4"/>
  <c r="A751" i="4"/>
  <c r="B751" i="4"/>
  <c r="C751" i="4"/>
  <c r="D750" i="4"/>
  <c r="M750" i="4"/>
  <c r="L750" i="4"/>
  <c r="J750" i="4"/>
  <c r="K750" i="4"/>
  <c r="I750" i="4"/>
  <c r="H750" i="4"/>
  <c r="G750" i="4"/>
  <c r="F750" i="4"/>
  <c r="E750" i="4"/>
  <c r="A750" i="4"/>
  <c r="B750" i="4"/>
  <c r="C750" i="4"/>
  <c r="D749" i="4"/>
  <c r="M749" i="4"/>
  <c r="L749" i="4"/>
  <c r="J749" i="4"/>
  <c r="K749" i="4"/>
  <c r="I749" i="4"/>
  <c r="H749" i="4"/>
  <c r="G749" i="4"/>
  <c r="F749" i="4"/>
  <c r="E749" i="4"/>
  <c r="A749" i="4"/>
  <c r="B749" i="4"/>
  <c r="C749" i="4"/>
  <c r="D748" i="4"/>
  <c r="M748" i="4"/>
  <c r="L748" i="4"/>
  <c r="J748" i="4"/>
  <c r="K748" i="4"/>
  <c r="I748" i="4"/>
  <c r="H748" i="4"/>
  <c r="G748" i="4"/>
  <c r="F748" i="4"/>
  <c r="E748" i="4"/>
  <c r="A748" i="4"/>
  <c r="B748" i="4"/>
  <c r="C748" i="4"/>
  <c r="D747" i="4"/>
  <c r="M747" i="4"/>
  <c r="L747" i="4"/>
  <c r="J747" i="4"/>
  <c r="K747" i="4"/>
  <c r="I747" i="4"/>
  <c r="H747" i="4"/>
  <c r="G747" i="4"/>
  <c r="F747" i="4"/>
  <c r="E747" i="4"/>
  <c r="A747" i="4"/>
  <c r="B747" i="4"/>
  <c r="C747" i="4"/>
  <c r="D746" i="4"/>
  <c r="M746" i="4"/>
  <c r="L746" i="4"/>
  <c r="J746" i="4"/>
  <c r="K746" i="4"/>
  <c r="I746" i="4"/>
  <c r="H746" i="4"/>
  <c r="G746" i="4"/>
  <c r="F746" i="4"/>
  <c r="E746" i="4"/>
  <c r="A746" i="4"/>
  <c r="B746" i="4"/>
  <c r="C746" i="4"/>
  <c r="D745" i="4"/>
  <c r="M745" i="4"/>
  <c r="L745" i="4"/>
  <c r="J745" i="4"/>
  <c r="K745" i="4"/>
  <c r="I745" i="4"/>
  <c r="H745" i="4"/>
  <c r="G745" i="4"/>
  <c r="F745" i="4"/>
  <c r="E745" i="4"/>
  <c r="A745" i="4"/>
  <c r="B745" i="4"/>
  <c r="C745" i="4"/>
  <c r="D744" i="4"/>
  <c r="M744" i="4"/>
  <c r="L744" i="4"/>
  <c r="J744" i="4"/>
  <c r="K744" i="4"/>
  <c r="I744" i="4"/>
  <c r="H744" i="4"/>
  <c r="G744" i="4"/>
  <c r="F744" i="4"/>
  <c r="E744" i="4"/>
  <c r="A744" i="4"/>
  <c r="B744" i="4"/>
  <c r="C744" i="4"/>
  <c r="D743" i="4"/>
  <c r="M743" i="4"/>
  <c r="L743" i="4"/>
  <c r="J743" i="4"/>
  <c r="K743" i="4"/>
  <c r="I743" i="4"/>
  <c r="H743" i="4"/>
  <c r="G743" i="4"/>
  <c r="F743" i="4"/>
  <c r="E743" i="4"/>
  <c r="A743" i="4"/>
  <c r="B743" i="4"/>
  <c r="C743" i="4"/>
  <c r="D742" i="4"/>
  <c r="M742" i="4"/>
  <c r="L742" i="4"/>
  <c r="J742" i="4"/>
  <c r="K742" i="4"/>
  <c r="I742" i="4"/>
  <c r="H742" i="4"/>
  <c r="G742" i="4"/>
  <c r="F742" i="4"/>
  <c r="E742" i="4"/>
  <c r="A742" i="4"/>
  <c r="B742" i="4"/>
  <c r="C742" i="4"/>
  <c r="D741" i="4"/>
  <c r="M741" i="4"/>
  <c r="L741" i="4"/>
  <c r="J741" i="4"/>
  <c r="K741" i="4"/>
  <c r="I741" i="4"/>
  <c r="H741" i="4"/>
  <c r="G741" i="4"/>
  <c r="F741" i="4"/>
  <c r="E741" i="4"/>
  <c r="A741" i="4"/>
  <c r="B741" i="4"/>
  <c r="C741" i="4"/>
  <c r="D740" i="4"/>
  <c r="M740" i="4"/>
  <c r="L740" i="4"/>
  <c r="J740" i="4"/>
  <c r="K740" i="4"/>
  <c r="I740" i="4"/>
  <c r="H740" i="4"/>
  <c r="G740" i="4"/>
  <c r="F740" i="4"/>
  <c r="E740" i="4"/>
  <c r="A740" i="4"/>
  <c r="B740" i="4"/>
  <c r="C740" i="4"/>
  <c r="D739" i="4"/>
  <c r="M739" i="4"/>
  <c r="L739" i="4"/>
  <c r="J739" i="4"/>
  <c r="K739" i="4"/>
  <c r="I739" i="4"/>
  <c r="H739" i="4"/>
  <c r="G739" i="4"/>
  <c r="F739" i="4"/>
  <c r="E739" i="4"/>
  <c r="A739" i="4"/>
  <c r="B739" i="4"/>
  <c r="C739" i="4"/>
  <c r="D738" i="4"/>
  <c r="M738" i="4"/>
  <c r="L738" i="4"/>
  <c r="J738" i="4"/>
  <c r="K738" i="4"/>
  <c r="I738" i="4"/>
  <c r="H738" i="4"/>
  <c r="G738" i="4"/>
  <c r="F738" i="4"/>
  <c r="E738" i="4"/>
  <c r="A738" i="4"/>
  <c r="B738" i="4"/>
  <c r="C738" i="4"/>
  <c r="D737" i="4"/>
  <c r="M737" i="4"/>
  <c r="L737" i="4"/>
  <c r="J737" i="4"/>
  <c r="K737" i="4"/>
  <c r="I737" i="4"/>
  <c r="H737" i="4"/>
  <c r="G737" i="4"/>
  <c r="F737" i="4"/>
  <c r="E737" i="4"/>
  <c r="A737" i="4"/>
  <c r="B737" i="4"/>
  <c r="C737" i="4"/>
  <c r="D736" i="4"/>
  <c r="M736" i="4"/>
  <c r="L736" i="4"/>
  <c r="J736" i="4"/>
  <c r="K736" i="4"/>
  <c r="I736" i="4"/>
  <c r="H736" i="4"/>
  <c r="G736" i="4"/>
  <c r="F736" i="4"/>
  <c r="E736" i="4"/>
  <c r="A736" i="4"/>
  <c r="B736" i="4"/>
  <c r="C736" i="4"/>
  <c r="D735" i="4"/>
  <c r="M735" i="4"/>
  <c r="L735" i="4"/>
  <c r="J735" i="4"/>
  <c r="K735" i="4"/>
  <c r="I735" i="4"/>
  <c r="H735" i="4"/>
  <c r="G735" i="4"/>
  <c r="F735" i="4"/>
  <c r="E735" i="4"/>
  <c r="A735" i="4"/>
  <c r="B735" i="4"/>
  <c r="C735" i="4"/>
  <c r="D734" i="4"/>
  <c r="M734" i="4"/>
  <c r="L734" i="4"/>
  <c r="J734" i="4"/>
  <c r="K734" i="4"/>
  <c r="I734" i="4"/>
  <c r="H734" i="4"/>
  <c r="G734" i="4"/>
  <c r="F734" i="4"/>
  <c r="E734" i="4"/>
  <c r="A734" i="4"/>
  <c r="B734" i="4"/>
  <c r="C734" i="4"/>
  <c r="D733" i="4"/>
  <c r="M733" i="4"/>
  <c r="L733" i="4"/>
  <c r="J733" i="4"/>
  <c r="K733" i="4"/>
  <c r="I733" i="4"/>
  <c r="H733" i="4"/>
  <c r="G733" i="4"/>
  <c r="F733" i="4"/>
  <c r="E733" i="4"/>
  <c r="A733" i="4"/>
  <c r="B733" i="4"/>
  <c r="C733" i="4"/>
  <c r="D732" i="4"/>
  <c r="M732" i="4"/>
  <c r="L732" i="4"/>
  <c r="J732" i="4"/>
  <c r="K732" i="4"/>
  <c r="I732" i="4"/>
  <c r="H732" i="4"/>
  <c r="G732" i="4"/>
  <c r="F732" i="4"/>
  <c r="E732" i="4"/>
  <c r="A732" i="4"/>
  <c r="B732" i="4"/>
  <c r="C732" i="4"/>
  <c r="D731" i="4"/>
  <c r="M731" i="4"/>
  <c r="L731" i="4"/>
  <c r="J731" i="4"/>
  <c r="K731" i="4"/>
  <c r="I731" i="4"/>
  <c r="H731" i="4"/>
  <c r="G731" i="4"/>
  <c r="F731" i="4"/>
  <c r="E731" i="4"/>
  <c r="A731" i="4"/>
  <c r="B731" i="4"/>
  <c r="C731" i="4"/>
  <c r="D730" i="4"/>
  <c r="M730" i="4"/>
  <c r="L730" i="4"/>
  <c r="J730" i="4"/>
  <c r="K730" i="4"/>
  <c r="I730" i="4"/>
  <c r="H730" i="4"/>
  <c r="G730" i="4"/>
  <c r="F730" i="4"/>
  <c r="E730" i="4"/>
  <c r="A730" i="4"/>
  <c r="B730" i="4"/>
  <c r="C730" i="4"/>
  <c r="D729" i="4"/>
  <c r="M729" i="4"/>
  <c r="L729" i="4"/>
  <c r="J729" i="4"/>
  <c r="K729" i="4"/>
  <c r="I729" i="4"/>
  <c r="H729" i="4"/>
  <c r="G729" i="4"/>
  <c r="F729" i="4"/>
  <c r="E729" i="4"/>
  <c r="A729" i="4"/>
  <c r="B729" i="4"/>
  <c r="C729" i="4"/>
  <c r="D728" i="4"/>
  <c r="M728" i="4"/>
  <c r="L728" i="4"/>
  <c r="J728" i="4"/>
  <c r="K728" i="4"/>
  <c r="I728" i="4"/>
  <c r="H728" i="4"/>
  <c r="G728" i="4"/>
  <c r="F728" i="4"/>
  <c r="E728" i="4"/>
  <c r="A728" i="4"/>
  <c r="B728" i="4"/>
  <c r="C728" i="4"/>
  <c r="D727" i="4"/>
  <c r="M727" i="4"/>
  <c r="L727" i="4"/>
  <c r="J727" i="4"/>
  <c r="K727" i="4"/>
  <c r="I727" i="4"/>
  <c r="H727" i="4"/>
  <c r="G727" i="4"/>
  <c r="F727" i="4"/>
  <c r="E727" i="4"/>
  <c r="A727" i="4"/>
  <c r="B727" i="4"/>
  <c r="C727" i="4"/>
  <c r="D726" i="4"/>
  <c r="M726" i="4"/>
  <c r="L726" i="4"/>
  <c r="J726" i="4"/>
  <c r="K726" i="4"/>
  <c r="I726" i="4"/>
  <c r="H726" i="4"/>
  <c r="G726" i="4"/>
  <c r="F726" i="4"/>
  <c r="E726" i="4"/>
  <c r="A726" i="4"/>
  <c r="B726" i="4"/>
  <c r="C726" i="4"/>
  <c r="D725" i="4"/>
  <c r="M725" i="4"/>
  <c r="L725" i="4"/>
  <c r="J725" i="4"/>
  <c r="K725" i="4"/>
  <c r="I725" i="4"/>
  <c r="H725" i="4"/>
  <c r="G725" i="4"/>
  <c r="F725" i="4"/>
  <c r="E725" i="4"/>
  <c r="A725" i="4"/>
  <c r="B725" i="4"/>
  <c r="C725" i="4"/>
  <c r="D724" i="4"/>
  <c r="M724" i="4"/>
  <c r="L724" i="4"/>
  <c r="J724" i="4"/>
  <c r="K724" i="4"/>
  <c r="I724" i="4"/>
  <c r="H724" i="4"/>
  <c r="G724" i="4"/>
  <c r="F724" i="4"/>
  <c r="E724" i="4"/>
  <c r="A724" i="4"/>
  <c r="B724" i="4"/>
  <c r="C724" i="4"/>
  <c r="D723" i="4"/>
  <c r="M723" i="4"/>
  <c r="L723" i="4"/>
  <c r="J723" i="4"/>
  <c r="K723" i="4"/>
  <c r="I723" i="4"/>
  <c r="H723" i="4"/>
  <c r="G723" i="4"/>
  <c r="F723" i="4"/>
  <c r="E723" i="4"/>
  <c r="A723" i="4"/>
  <c r="B723" i="4"/>
  <c r="C723" i="4"/>
  <c r="D722" i="4"/>
  <c r="M722" i="4"/>
  <c r="L722" i="4"/>
  <c r="J722" i="4"/>
  <c r="K722" i="4"/>
  <c r="I722" i="4"/>
  <c r="H722" i="4"/>
  <c r="G722" i="4"/>
  <c r="F722" i="4"/>
  <c r="E722" i="4"/>
  <c r="A722" i="4"/>
  <c r="B722" i="4"/>
  <c r="C722" i="4"/>
  <c r="D721" i="4"/>
  <c r="M721" i="4"/>
  <c r="L721" i="4"/>
  <c r="J721" i="4"/>
  <c r="K721" i="4"/>
  <c r="I721" i="4"/>
  <c r="H721" i="4"/>
  <c r="G721" i="4"/>
  <c r="F721" i="4"/>
  <c r="E721" i="4"/>
  <c r="A721" i="4"/>
  <c r="B721" i="4"/>
  <c r="C721" i="4"/>
  <c r="D720" i="4"/>
  <c r="M720" i="4"/>
  <c r="L720" i="4"/>
  <c r="J720" i="4"/>
  <c r="K720" i="4"/>
  <c r="I720" i="4"/>
  <c r="H720" i="4"/>
  <c r="G720" i="4"/>
  <c r="F720" i="4"/>
  <c r="E720" i="4"/>
  <c r="A720" i="4"/>
  <c r="B720" i="4"/>
  <c r="C720" i="4"/>
  <c r="D719" i="4"/>
  <c r="M719" i="4"/>
  <c r="L719" i="4"/>
  <c r="J719" i="4"/>
  <c r="K719" i="4"/>
  <c r="I719" i="4"/>
  <c r="H719" i="4"/>
  <c r="G719" i="4"/>
  <c r="F719" i="4"/>
  <c r="E719" i="4"/>
  <c r="A719" i="4"/>
  <c r="B719" i="4"/>
  <c r="C719" i="4"/>
  <c r="D718" i="4"/>
  <c r="M718" i="4"/>
  <c r="L718" i="4"/>
  <c r="J718" i="4"/>
  <c r="K718" i="4"/>
  <c r="I718" i="4"/>
  <c r="H718" i="4"/>
  <c r="G718" i="4"/>
  <c r="F718" i="4"/>
  <c r="E718" i="4"/>
  <c r="A718" i="4"/>
  <c r="B718" i="4"/>
  <c r="C718" i="4"/>
  <c r="D717" i="4"/>
  <c r="M717" i="4"/>
  <c r="L717" i="4"/>
  <c r="J717" i="4"/>
  <c r="K717" i="4"/>
  <c r="I717" i="4"/>
  <c r="H717" i="4"/>
  <c r="G717" i="4"/>
  <c r="F717" i="4"/>
  <c r="E717" i="4"/>
  <c r="A717" i="4"/>
  <c r="B717" i="4"/>
  <c r="C717" i="4"/>
  <c r="D716" i="4"/>
  <c r="M716" i="4"/>
  <c r="L716" i="4"/>
  <c r="J716" i="4"/>
  <c r="K716" i="4"/>
  <c r="I716" i="4"/>
  <c r="H716" i="4"/>
  <c r="G716" i="4"/>
  <c r="F716" i="4"/>
  <c r="E716" i="4"/>
  <c r="A716" i="4"/>
  <c r="B716" i="4"/>
  <c r="C716" i="4"/>
  <c r="D715" i="4"/>
  <c r="M715" i="4"/>
  <c r="L715" i="4"/>
  <c r="J715" i="4"/>
  <c r="K715" i="4"/>
  <c r="I715" i="4"/>
  <c r="H715" i="4"/>
  <c r="G715" i="4"/>
  <c r="F715" i="4"/>
  <c r="E715" i="4"/>
  <c r="A715" i="4"/>
  <c r="B715" i="4"/>
  <c r="C715" i="4"/>
  <c r="D714" i="4"/>
  <c r="M714" i="4"/>
  <c r="L714" i="4"/>
  <c r="J714" i="4"/>
  <c r="K714" i="4"/>
  <c r="I714" i="4"/>
  <c r="H714" i="4"/>
  <c r="G714" i="4"/>
  <c r="F714" i="4"/>
  <c r="E714" i="4"/>
  <c r="A714" i="4"/>
  <c r="B714" i="4"/>
  <c r="C714" i="4"/>
  <c r="D713" i="4"/>
  <c r="M713" i="4"/>
  <c r="L713" i="4"/>
  <c r="J713" i="4"/>
  <c r="K713" i="4"/>
  <c r="I713" i="4"/>
  <c r="H713" i="4"/>
  <c r="G713" i="4"/>
  <c r="F713" i="4"/>
  <c r="E713" i="4"/>
  <c r="A713" i="4"/>
  <c r="B713" i="4"/>
  <c r="C713" i="4"/>
  <c r="D712" i="4"/>
  <c r="M712" i="4"/>
  <c r="L712" i="4"/>
  <c r="J712" i="4"/>
  <c r="K712" i="4"/>
  <c r="I712" i="4"/>
  <c r="H712" i="4"/>
  <c r="G712" i="4"/>
  <c r="F712" i="4"/>
  <c r="E712" i="4"/>
  <c r="A712" i="4"/>
  <c r="B712" i="4"/>
  <c r="C712" i="4"/>
  <c r="D711" i="4"/>
  <c r="M711" i="4"/>
  <c r="L711" i="4"/>
  <c r="J711" i="4"/>
  <c r="K711" i="4"/>
  <c r="I711" i="4"/>
  <c r="H711" i="4"/>
  <c r="G711" i="4"/>
  <c r="F711" i="4"/>
  <c r="E711" i="4"/>
  <c r="A711" i="4"/>
  <c r="B711" i="4"/>
  <c r="C711" i="4"/>
  <c r="D710" i="4"/>
  <c r="M710" i="4"/>
  <c r="L710" i="4"/>
  <c r="J710" i="4"/>
  <c r="K710" i="4"/>
  <c r="I710" i="4"/>
  <c r="H710" i="4"/>
  <c r="G710" i="4"/>
  <c r="F710" i="4"/>
  <c r="E710" i="4"/>
  <c r="A710" i="4"/>
  <c r="B710" i="4"/>
  <c r="C710" i="4"/>
  <c r="D709" i="4"/>
  <c r="M709" i="4"/>
  <c r="L709" i="4"/>
  <c r="J709" i="4"/>
  <c r="K709" i="4"/>
  <c r="I709" i="4"/>
  <c r="H709" i="4"/>
  <c r="G709" i="4"/>
  <c r="F709" i="4"/>
  <c r="E709" i="4"/>
  <c r="A709" i="4"/>
  <c r="B709" i="4"/>
  <c r="C709" i="4"/>
  <c r="D708" i="4"/>
  <c r="M708" i="4"/>
  <c r="L708" i="4"/>
  <c r="J708" i="4"/>
  <c r="K708" i="4"/>
  <c r="I708" i="4"/>
  <c r="H708" i="4"/>
  <c r="G708" i="4"/>
  <c r="F708" i="4"/>
  <c r="E708" i="4"/>
  <c r="A708" i="4"/>
  <c r="B708" i="4"/>
  <c r="C708" i="4"/>
  <c r="D707" i="4"/>
  <c r="M707" i="4"/>
  <c r="L707" i="4"/>
  <c r="J707" i="4"/>
  <c r="K707" i="4"/>
  <c r="I707" i="4"/>
  <c r="H707" i="4"/>
  <c r="G707" i="4"/>
  <c r="F707" i="4"/>
  <c r="E707" i="4"/>
  <c r="A707" i="4"/>
  <c r="B707" i="4"/>
  <c r="C707" i="4"/>
  <c r="D706" i="4"/>
  <c r="M706" i="4"/>
  <c r="L706" i="4"/>
  <c r="J706" i="4"/>
  <c r="K706" i="4"/>
  <c r="I706" i="4"/>
  <c r="H706" i="4"/>
  <c r="G706" i="4"/>
  <c r="F706" i="4"/>
  <c r="E706" i="4"/>
  <c r="A706" i="4"/>
  <c r="B706" i="4"/>
  <c r="C706" i="4"/>
  <c r="D705" i="4"/>
  <c r="M705" i="4"/>
  <c r="L705" i="4"/>
  <c r="J705" i="4"/>
  <c r="K705" i="4"/>
  <c r="I705" i="4"/>
  <c r="H705" i="4"/>
  <c r="G705" i="4"/>
  <c r="F705" i="4"/>
  <c r="E705" i="4"/>
  <c r="A705" i="4"/>
  <c r="B705" i="4"/>
  <c r="C705" i="4"/>
  <c r="D704" i="4"/>
  <c r="M704" i="4"/>
  <c r="L704" i="4"/>
  <c r="J704" i="4"/>
  <c r="K704" i="4"/>
  <c r="I704" i="4"/>
  <c r="H704" i="4"/>
  <c r="G704" i="4"/>
  <c r="F704" i="4"/>
  <c r="E704" i="4"/>
  <c r="A704" i="4"/>
  <c r="B704" i="4"/>
  <c r="C704" i="4"/>
  <c r="D703" i="4"/>
  <c r="M703" i="4"/>
  <c r="L703" i="4"/>
  <c r="J703" i="4"/>
  <c r="K703" i="4"/>
  <c r="I703" i="4"/>
  <c r="H703" i="4"/>
  <c r="G703" i="4"/>
  <c r="F703" i="4"/>
  <c r="E703" i="4"/>
  <c r="A703" i="4"/>
  <c r="B703" i="4"/>
  <c r="C703" i="4"/>
  <c r="D702" i="4"/>
  <c r="M702" i="4"/>
  <c r="L702" i="4"/>
  <c r="J702" i="4"/>
  <c r="K702" i="4"/>
  <c r="I702" i="4"/>
  <c r="H702" i="4"/>
  <c r="G702" i="4"/>
  <c r="F702" i="4"/>
  <c r="E702" i="4"/>
  <c r="A702" i="4"/>
  <c r="B702" i="4"/>
  <c r="C702" i="4"/>
  <c r="D701" i="4"/>
  <c r="M701" i="4"/>
  <c r="L701" i="4"/>
  <c r="J701" i="4"/>
  <c r="K701" i="4"/>
  <c r="I701" i="4"/>
  <c r="H701" i="4"/>
  <c r="G701" i="4"/>
  <c r="F701" i="4"/>
  <c r="E701" i="4"/>
  <c r="A701" i="4"/>
  <c r="B701" i="4"/>
  <c r="C701" i="4"/>
  <c r="D700" i="4"/>
  <c r="M700" i="4"/>
  <c r="L700" i="4"/>
  <c r="J700" i="4"/>
  <c r="K700" i="4"/>
  <c r="I700" i="4"/>
  <c r="H700" i="4"/>
  <c r="G700" i="4"/>
  <c r="F700" i="4"/>
  <c r="E700" i="4"/>
  <c r="A700" i="4"/>
  <c r="B700" i="4"/>
  <c r="C700" i="4"/>
  <c r="D699" i="4"/>
  <c r="M699" i="4"/>
  <c r="L699" i="4"/>
  <c r="J699" i="4"/>
  <c r="K699" i="4"/>
  <c r="I699" i="4"/>
  <c r="H699" i="4"/>
  <c r="G699" i="4"/>
  <c r="F699" i="4"/>
  <c r="E699" i="4"/>
  <c r="A699" i="4"/>
  <c r="B699" i="4"/>
  <c r="C699" i="4"/>
  <c r="D698" i="4"/>
  <c r="M698" i="4"/>
  <c r="L698" i="4"/>
  <c r="J698" i="4"/>
  <c r="K698" i="4"/>
  <c r="I698" i="4"/>
  <c r="H698" i="4"/>
  <c r="G698" i="4"/>
  <c r="F698" i="4"/>
  <c r="E698" i="4"/>
  <c r="A698" i="4"/>
  <c r="B698" i="4"/>
  <c r="C698" i="4"/>
  <c r="D697" i="4"/>
  <c r="M697" i="4"/>
  <c r="L697" i="4"/>
  <c r="J697" i="4"/>
  <c r="K697" i="4"/>
  <c r="I697" i="4"/>
  <c r="H697" i="4"/>
  <c r="G697" i="4"/>
  <c r="F697" i="4"/>
  <c r="E697" i="4"/>
  <c r="A697" i="4"/>
  <c r="B697" i="4"/>
  <c r="C697" i="4"/>
  <c r="D696" i="4"/>
  <c r="M696" i="4"/>
  <c r="L696" i="4"/>
  <c r="J696" i="4"/>
  <c r="K696" i="4"/>
  <c r="I696" i="4"/>
  <c r="H696" i="4"/>
  <c r="G696" i="4"/>
  <c r="F696" i="4"/>
  <c r="E696" i="4"/>
  <c r="A696" i="4"/>
  <c r="B696" i="4"/>
  <c r="C696" i="4"/>
  <c r="D695" i="4"/>
  <c r="M695" i="4"/>
  <c r="L695" i="4"/>
  <c r="J695" i="4"/>
  <c r="K695" i="4"/>
  <c r="I695" i="4"/>
  <c r="H695" i="4"/>
  <c r="G695" i="4"/>
  <c r="F695" i="4"/>
  <c r="E695" i="4"/>
  <c r="A695" i="4"/>
  <c r="B695" i="4"/>
  <c r="C695" i="4"/>
  <c r="D694" i="4"/>
  <c r="M694" i="4"/>
  <c r="L694" i="4"/>
  <c r="J694" i="4"/>
  <c r="K694" i="4"/>
  <c r="I694" i="4"/>
  <c r="H694" i="4"/>
  <c r="G694" i="4"/>
  <c r="F694" i="4"/>
  <c r="E694" i="4"/>
  <c r="A694" i="4"/>
  <c r="B694" i="4"/>
  <c r="C694" i="4"/>
  <c r="D693" i="4"/>
  <c r="M693" i="4"/>
  <c r="L693" i="4"/>
  <c r="J693" i="4"/>
  <c r="K693" i="4"/>
  <c r="I693" i="4"/>
  <c r="H693" i="4"/>
  <c r="G693" i="4"/>
  <c r="F693" i="4"/>
  <c r="E693" i="4"/>
  <c r="A693" i="4"/>
  <c r="B693" i="4"/>
  <c r="C693" i="4"/>
  <c r="D692" i="4"/>
  <c r="M692" i="4"/>
  <c r="L692" i="4"/>
  <c r="J692" i="4"/>
  <c r="K692" i="4"/>
  <c r="I692" i="4"/>
  <c r="H692" i="4"/>
  <c r="G692" i="4"/>
  <c r="F692" i="4"/>
  <c r="E692" i="4"/>
  <c r="A692" i="4"/>
  <c r="B692" i="4"/>
  <c r="C692" i="4"/>
  <c r="D691" i="4"/>
  <c r="M691" i="4"/>
  <c r="L691" i="4"/>
  <c r="J691" i="4"/>
  <c r="K691" i="4"/>
  <c r="I691" i="4"/>
  <c r="H691" i="4"/>
  <c r="G691" i="4"/>
  <c r="F691" i="4"/>
  <c r="E691" i="4"/>
  <c r="A691" i="4"/>
  <c r="B691" i="4"/>
  <c r="C691" i="4"/>
  <c r="D690" i="4"/>
  <c r="M690" i="4"/>
  <c r="L690" i="4"/>
  <c r="J690" i="4"/>
  <c r="K690" i="4"/>
  <c r="I690" i="4"/>
  <c r="H690" i="4"/>
  <c r="G690" i="4"/>
  <c r="F690" i="4"/>
  <c r="E690" i="4"/>
  <c r="A690" i="4"/>
  <c r="B690" i="4"/>
  <c r="C690" i="4"/>
  <c r="D689" i="4"/>
  <c r="M689" i="4"/>
  <c r="L689" i="4"/>
  <c r="J689" i="4"/>
  <c r="K689" i="4"/>
  <c r="I689" i="4"/>
  <c r="H689" i="4"/>
  <c r="G689" i="4"/>
  <c r="F689" i="4"/>
  <c r="E689" i="4"/>
  <c r="A689" i="4"/>
  <c r="B689" i="4"/>
  <c r="C689" i="4"/>
  <c r="D688" i="4"/>
  <c r="M688" i="4"/>
  <c r="L688" i="4"/>
  <c r="J688" i="4"/>
  <c r="K688" i="4"/>
  <c r="I688" i="4"/>
  <c r="H688" i="4"/>
  <c r="G688" i="4"/>
  <c r="F688" i="4"/>
  <c r="E688" i="4"/>
  <c r="A688" i="4"/>
  <c r="B688" i="4"/>
  <c r="C688" i="4"/>
  <c r="D687" i="4"/>
  <c r="M687" i="4"/>
  <c r="L687" i="4"/>
  <c r="J687" i="4"/>
  <c r="K687" i="4"/>
  <c r="I687" i="4"/>
  <c r="H687" i="4"/>
  <c r="G687" i="4"/>
  <c r="F687" i="4"/>
  <c r="E687" i="4"/>
  <c r="A687" i="4"/>
  <c r="B687" i="4"/>
  <c r="C687" i="4"/>
  <c r="D686" i="4"/>
  <c r="M686" i="4"/>
  <c r="L686" i="4"/>
  <c r="J686" i="4"/>
  <c r="K686" i="4"/>
  <c r="I686" i="4"/>
  <c r="H686" i="4"/>
  <c r="G686" i="4"/>
  <c r="F686" i="4"/>
  <c r="E686" i="4"/>
  <c r="A686" i="4"/>
  <c r="B686" i="4"/>
  <c r="C686" i="4"/>
  <c r="D685" i="4"/>
  <c r="M685" i="4"/>
  <c r="L685" i="4"/>
  <c r="J685" i="4"/>
  <c r="K685" i="4"/>
  <c r="I685" i="4"/>
  <c r="H685" i="4"/>
  <c r="G685" i="4"/>
  <c r="F685" i="4"/>
  <c r="E685" i="4"/>
  <c r="A685" i="4"/>
  <c r="B685" i="4"/>
  <c r="C685" i="4"/>
  <c r="D684" i="4"/>
  <c r="M684" i="4"/>
  <c r="L684" i="4"/>
  <c r="J684" i="4"/>
  <c r="K684" i="4"/>
  <c r="I684" i="4"/>
  <c r="H684" i="4"/>
  <c r="G684" i="4"/>
  <c r="F684" i="4"/>
  <c r="E684" i="4"/>
  <c r="A684" i="4"/>
  <c r="B684" i="4"/>
  <c r="C684" i="4"/>
  <c r="D683" i="4"/>
  <c r="M683" i="4"/>
  <c r="L683" i="4"/>
  <c r="J683" i="4"/>
  <c r="K683" i="4"/>
  <c r="I683" i="4"/>
  <c r="H683" i="4"/>
  <c r="G683" i="4"/>
  <c r="F683" i="4"/>
  <c r="E683" i="4"/>
  <c r="A683" i="4"/>
  <c r="B683" i="4"/>
  <c r="C683" i="4"/>
  <c r="D682" i="4"/>
  <c r="M682" i="4"/>
  <c r="L682" i="4"/>
  <c r="J682" i="4"/>
  <c r="K682" i="4"/>
  <c r="I682" i="4"/>
  <c r="H682" i="4"/>
  <c r="G682" i="4"/>
  <c r="F682" i="4"/>
  <c r="E682" i="4"/>
  <c r="A682" i="4"/>
  <c r="B682" i="4"/>
  <c r="C682" i="4"/>
  <c r="D681" i="4"/>
  <c r="M681" i="4"/>
  <c r="L681" i="4"/>
  <c r="J681" i="4"/>
  <c r="K681" i="4"/>
  <c r="I681" i="4"/>
  <c r="H681" i="4"/>
  <c r="G681" i="4"/>
  <c r="F681" i="4"/>
  <c r="E681" i="4"/>
  <c r="A681" i="4"/>
  <c r="B681" i="4"/>
  <c r="C681" i="4"/>
  <c r="D680" i="4"/>
  <c r="M680" i="4"/>
  <c r="L680" i="4"/>
  <c r="J680" i="4"/>
  <c r="K680" i="4"/>
  <c r="I680" i="4"/>
  <c r="H680" i="4"/>
  <c r="G680" i="4"/>
  <c r="F680" i="4"/>
  <c r="E680" i="4"/>
  <c r="A680" i="4"/>
  <c r="B680" i="4"/>
  <c r="C680" i="4"/>
  <c r="D679" i="4"/>
  <c r="M679" i="4"/>
  <c r="L679" i="4"/>
  <c r="J679" i="4"/>
  <c r="K679" i="4"/>
  <c r="I679" i="4"/>
  <c r="H679" i="4"/>
  <c r="G679" i="4"/>
  <c r="F679" i="4"/>
  <c r="E679" i="4"/>
  <c r="A679" i="4"/>
  <c r="B679" i="4"/>
  <c r="C679" i="4"/>
  <c r="D678" i="4"/>
  <c r="M678" i="4"/>
  <c r="L678" i="4"/>
  <c r="J678" i="4"/>
  <c r="K678" i="4"/>
  <c r="I678" i="4"/>
  <c r="H678" i="4"/>
  <c r="G678" i="4"/>
  <c r="F678" i="4"/>
  <c r="E678" i="4"/>
  <c r="A678" i="4"/>
  <c r="B678" i="4"/>
  <c r="C678" i="4"/>
  <c r="D677" i="4"/>
  <c r="M677" i="4"/>
  <c r="L677" i="4"/>
  <c r="J677" i="4"/>
  <c r="K677" i="4"/>
  <c r="I677" i="4"/>
  <c r="H677" i="4"/>
  <c r="G677" i="4"/>
  <c r="F677" i="4"/>
  <c r="E677" i="4"/>
  <c r="A677" i="4"/>
  <c r="B677" i="4"/>
  <c r="C677" i="4"/>
  <c r="D676" i="4"/>
  <c r="M676" i="4"/>
  <c r="L676" i="4"/>
  <c r="J676" i="4"/>
  <c r="K676" i="4"/>
  <c r="I676" i="4"/>
  <c r="H676" i="4"/>
  <c r="G676" i="4"/>
  <c r="F676" i="4"/>
  <c r="E676" i="4"/>
  <c r="A676" i="4"/>
  <c r="B676" i="4"/>
  <c r="C676" i="4"/>
  <c r="D675" i="4"/>
  <c r="M675" i="4"/>
  <c r="L675" i="4"/>
  <c r="J675" i="4"/>
  <c r="K675" i="4"/>
  <c r="I675" i="4"/>
  <c r="H675" i="4"/>
  <c r="G675" i="4"/>
  <c r="F675" i="4"/>
  <c r="E675" i="4"/>
  <c r="A675" i="4"/>
  <c r="B675" i="4"/>
  <c r="C675" i="4"/>
  <c r="D674" i="4"/>
  <c r="M674" i="4"/>
  <c r="L674" i="4"/>
  <c r="J674" i="4"/>
  <c r="K674" i="4"/>
  <c r="I674" i="4"/>
  <c r="H674" i="4"/>
  <c r="G674" i="4"/>
  <c r="F674" i="4"/>
  <c r="E674" i="4"/>
  <c r="A674" i="4"/>
  <c r="B674" i="4"/>
  <c r="C674" i="4"/>
  <c r="D673" i="4"/>
  <c r="M673" i="4"/>
  <c r="L673" i="4"/>
  <c r="J673" i="4"/>
  <c r="K673" i="4"/>
  <c r="I673" i="4"/>
  <c r="H673" i="4"/>
  <c r="G673" i="4"/>
  <c r="F673" i="4"/>
  <c r="E673" i="4"/>
  <c r="A673" i="4"/>
  <c r="B673" i="4"/>
  <c r="C673" i="4"/>
  <c r="D672" i="4"/>
  <c r="M672" i="4"/>
  <c r="L672" i="4"/>
  <c r="J672" i="4"/>
  <c r="K672" i="4"/>
  <c r="I672" i="4"/>
  <c r="H672" i="4"/>
  <c r="G672" i="4"/>
  <c r="F672" i="4"/>
  <c r="E672" i="4"/>
  <c r="A672" i="4"/>
  <c r="B672" i="4"/>
  <c r="C672" i="4"/>
  <c r="D671" i="4"/>
  <c r="M671" i="4"/>
  <c r="L671" i="4"/>
  <c r="J671" i="4"/>
  <c r="K671" i="4"/>
  <c r="I671" i="4"/>
  <c r="H671" i="4"/>
  <c r="G671" i="4"/>
  <c r="F671" i="4"/>
  <c r="E671" i="4"/>
  <c r="A671" i="4"/>
  <c r="B671" i="4"/>
  <c r="C671" i="4"/>
  <c r="D670" i="4"/>
  <c r="M670" i="4"/>
  <c r="L670" i="4"/>
  <c r="J670" i="4"/>
  <c r="K670" i="4"/>
  <c r="I670" i="4"/>
  <c r="H670" i="4"/>
  <c r="G670" i="4"/>
  <c r="F670" i="4"/>
  <c r="E670" i="4"/>
  <c r="A670" i="4"/>
  <c r="B670" i="4"/>
  <c r="C670" i="4"/>
  <c r="D669" i="4"/>
  <c r="M669" i="4"/>
  <c r="L669" i="4"/>
  <c r="J669" i="4"/>
  <c r="K669" i="4"/>
  <c r="I669" i="4"/>
  <c r="H669" i="4"/>
  <c r="G669" i="4"/>
  <c r="F669" i="4"/>
  <c r="E669" i="4"/>
  <c r="A669" i="4"/>
  <c r="B669" i="4"/>
  <c r="C669" i="4"/>
  <c r="D668" i="4"/>
  <c r="M668" i="4"/>
  <c r="L668" i="4"/>
  <c r="J668" i="4"/>
  <c r="K668" i="4"/>
  <c r="I668" i="4"/>
  <c r="H668" i="4"/>
  <c r="G668" i="4"/>
  <c r="F668" i="4"/>
  <c r="E668" i="4"/>
  <c r="A668" i="4"/>
  <c r="B668" i="4"/>
  <c r="C668" i="4"/>
  <c r="D667" i="4"/>
  <c r="M667" i="4"/>
  <c r="L667" i="4"/>
  <c r="J667" i="4"/>
  <c r="K667" i="4"/>
  <c r="I667" i="4"/>
  <c r="H667" i="4"/>
  <c r="G667" i="4"/>
  <c r="F667" i="4"/>
  <c r="E667" i="4"/>
  <c r="A667" i="4"/>
  <c r="B667" i="4"/>
  <c r="C667" i="4"/>
  <c r="D666" i="4"/>
  <c r="M666" i="4"/>
  <c r="L666" i="4"/>
  <c r="J666" i="4"/>
  <c r="K666" i="4"/>
  <c r="I666" i="4"/>
  <c r="H666" i="4"/>
  <c r="G666" i="4"/>
  <c r="F666" i="4"/>
  <c r="E666" i="4"/>
  <c r="A666" i="4"/>
  <c r="B666" i="4"/>
  <c r="C666" i="4"/>
  <c r="D665" i="4"/>
  <c r="M665" i="4"/>
  <c r="L665" i="4"/>
  <c r="J665" i="4"/>
  <c r="K665" i="4"/>
  <c r="I665" i="4"/>
  <c r="H665" i="4"/>
  <c r="G665" i="4"/>
  <c r="F665" i="4"/>
  <c r="E665" i="4"/>
  <c r="A665" i="4"/>
  <c r="B665" i="4"/>
  <c r="C665" i="4"/>
  <c r="D664" i="4"/>
  <c r="M664" i="4"/>
  <c r="L664" i="4"/>
  <c r="J664" i="4"/>
  <c r="K664" i="4"/>
  <c r="I664" i="4"/>
  <c r="H664" i="4"/>
  <c r="G664" i="4"/>
  <c r="F664" i="4"/>
  <c r="E664" i="4"/>
  <c r="A664" i="4"/>
  <c r="B664" i="4"/>
  <c r="C664" i="4"/>
  <c r="D663" i="4"/>
  <c r="M663" i="4"/>
  <c r="L663" i="4"/>
  <c r="J663" i="4"/>
  <c r="K663" i="4"/>
  <c r="I663" i="4"/>
  <c r="H663" i="4"/>
  <c r="G663" i="4"/>
  <c r="F663" i="4"/>
  <c r="E663" i="4"/>
  <c r="A663" i="4"/>
  <c r="B663" i="4"/>
  <c r="C663" i="4"/>
  <c r="D662" i="4"/>
  <c r="M662" i="4"/>
  <c r="L662" i="4"/>
  <c r="J662" i="4"/>
  <c r="K662" i="4"/>
  <c r="I662" i="4"/>
  <c r="H662" i="4"/>
  <c r="G662" i="4"/>
  <c r="F662" i="4"/>
  <c r="E662" i="4"/>
  <c r="A662" i="4"/>
  <c r="B662" i="4"/>
  <c r="C662" i="4"/>
  <c r="D661" i="4"/>
  <c r="M661" i="4"/>
  <c r="L661" i="4"/>
  <c r="J661" i="4"/>
  <c r="K661" i="4"/>
  <c r="I661" i="4"/>
  <c r="H661" i="4"/>
  <c r="G661" i="4"/>
  <c r="F661" i="4"/>
  <c r="E661" i="4"/>
  <c r="A661" i="4"/>
  <c r="B661" i="4"/>
  <c r="C661" i="4"/>
  <c r="D660" i="4"/>
  <c r="M660" i="4"/>
  <c r="L660" i="4"/>
  <c r="J660" i="4"/>
  <c r="K660" i="4"/>
  <c r="I660" i="4"/>
  <c r="H660" i="4"/>
  <c r="G660" i="4"/>
  <c r="F660" i="4"/>
  <c r="E660" i="4"/>
  <c r="A660" i="4"/>
  <c r="B660" i="4"/>
  <c r="C660" i="4"/>
  <c r="D659" i="4"/>
  <c r="M659" i="4"/>
  <c r="L659" i="4"/>
  <c r="J659" i="4"/>
  <c r="K659" i="4"/>
  <c r="I659" i="4"/>
  <c r="H659" i="4"/>
  <c r="G659" i="4"/>
  <c r="F659" i="4"/>
  <c r="E659" i="4"/>
  <c r="A659" i="4"/>
  <c r="B659" i="4"/>
  <c r="C659" i="4"/>
  <c r="D658" i="4"/>
  <c r="M658" i="4"/>
  <c r="L658" i="4"/>
  <c r="J658" i="4"/>
  <c r="K658" i="4"/>
  <c r="I658" i="4"/>
  <c r="H658" i="4"/>
  <c r="G658" i="4"/>
  <c r="F658" i="4"/>
  <c r="E658" i="4"/>
  <c r="A658" i="4"/>
  <c r="B658" i="4"/>
  <c r="C658" i="4"/>
  <c r="D657" i="4"/>
  <c r="M657" i="4"/>
  <c r="L657" i="4"/>
  <c r="J657" i="4"/>
  <c r="K657" i="4"/>
  <c r="I657" i="4"/>
  <c r="H657" i="4"/>
  <c r="G657" i="4"/>
  <c r="F657" i="4"/>
  <c r="E657" i="4"/>
  <c r="A657" i="4"/>
  <c r="B657" i="4"/>
  <c r="C657" i="4"/>
  <c r="D656" i="4"/>
  <c r="M656" i="4"/>
  <c r="L656" i="4"/>
  <c r="J656" i="4"/>
  <c r="K656" i="4"/>
  <c r="I656" i="4"/>
  <c r="H656" i="4"/>
  <c r="G656" i="4"/>
  <c r="F656" i="4"/>
  <c r="E656" i="4"/>
  <c r="A656" i="4"/>
  <c r="B656" i="4"/>
  <c r="C656" i="4"/>
  <c r="D655" i="4"/>
  <c r="M655" i="4"/>
  <c r="L655" i="4"/>
  <c r="J655" i="4"/>
  <c r="K655" i="4"/>
  <c r="I655" i="4"/>
  <c r="H655" i="4"/>
  <c r="G655" i="4"/>
  <c r="F655" i="4"/>
  <c r="E655" i="4"/>
  <c r="A655" i="4"/>
  <c r="B655" i="4"/>
  <c r="C655" i="4"/>
  <c r="D654" i="4"/>
  <c r="M654" i="4"/>
  <c r="L654" i="4"/>
  <c r="J654" i="4"/>
  <c r="K654" i="4"/>
  <c r="I654" i="4"/>
  <c r="H654" i="4"/>
  <c r="G654" i="4"/>
  <c r="F654" i="4"/>
  <c r="E654" i="4"/>
  <c r="A654" i="4"/>
  <c r="B654" i="4"/>
  <c r="C654" i="4"/>
  <c r="D653" i="4"/>
  <c r="M653" i="4"/>
  <c r="L653" i="4"/>
  <c r="J653" i="4"/>
  <c r="K653" i="4"/>
  <c r="I653" i="4"/>
  <c r="H653" i="4"/>
  <c r="G653" i="4"/>
  <c r="F653" i="4"/>
  <c r="E653" i="4"/>
  <c r="A653" i="4"/>
  <c r="B653" i="4"/>
  <c r="C653" i="4"/>
  <c r="D652" i="4"/>
  <c r="M652" i="4"/>
  <c r="L652" i="4"/>
  <c r="J652" i="4"/>
  <c r="K652" i="4"/>
  <c r="I652" i="4"/>
  <c r="H652" i="4"/>
  <c r="G652" i="4"/>
  <c r="F652" i="4"/>
  <c r="E652" i="4"/>
  <c r="A652" i="4"/>
  <c r="B652" i="4"/>
  <c r="C652" i="4"/>
  <c r="D651" i="4"/>
  <c r="M651" i="4"/>
  <c r="L651" i="4"/>
  <c r="J651" i="4"/>
  <c r="K651" i="4"/>
  <c r="I651" i="4"/>
  <c r="H651" i="4"/>
  <c r="G651" i="4"/>
  <c r="F651" i="4"/>
  <c r="E651" i="4"/>
  <c r="A651" i="4"/>
  <c r="B651" i="4"/>
  <c r="C651" i="4"/>
  <c r="D650" i="4"/>
  <c r="M650" i="4"/>
  <c r="L650" i="4"/>
  <c r="J650" i="4"/>
  <c r="K650" i="4"/>
  <c r="I650" i="4"/>
  <c r="H650" i="4"/>
  <c r="G650" i="4"/>
  <c r="F650" i="4"/>
  <c r="E650" i="4"/>
  <c r="A650" i="4"/>
  <c r="B650" i="4"/>
  <c r="C650" i="4"/>
  <c r="D649" i="4"/>
  <c r="M649" i="4"/>
  <c r="L649" i="4"/>
  <c r="J649" i="4"/>
  <c r="K649" i="4"/>
  <c r="I649" i="4"/>
  <c r="H649" i="4"/>
  <c r="G649" i="4"/>
  <c r="F649" i="4"/>
  <c r="E649" i="4"/>
  <c r="A649" i="4"/>
  <c r="B649" i="4"/>
  <c r="C649" i="4"/>
  <c r="D648" i="4"/>
  <c r="M648" i="4"/>
  <c r="L648" i="4"/>
  <c r="J648" i="4"/>
  <c r="K648" i="4"/>
  <c r="I648" i="4"/>
  <c r="H648" i="4"/>
  <c r="G648" i="4"/>
  <c r="F648" i="4"/>
  <c r="E648" i="4"/>
  <c r="A648" i="4"/>
  <c r="B648" i="4"/>
  <c r="C648" i="4"/>
  <c r="D647" i="4"/>
  <c r="M647" i="4"/>
  <c r="L647" i="4"/>
  <c r="J647" i="4"/>
  <c r="K647" i="4"/>
  <c r="I647" i="4"/>
  <c r="H647" i="4"/>
  <c r="G647" i="4"/>
  <c r="F647" i="4"/>
  <c r="E647" i="4"/>
  <c r="A647" i="4"/>
  <c r="B647" i="4"/>
  <c r="C647" i="4"/>
  <c r="D646" i="4"/>
  <c r="M646" i="4"/>
  <c r="L646" i="4"/>
  <c r="J646" i="4"/>
  <c r="K646" i="4"/>
  <c r="I646" i="4"/>
  <c r="H646" i="4"/>
  <c r="G646" i="4"/>
  <c r="F646" i="4"/>
  <c r="E646" i="4"/>
  <c r="A646" i="4"/>
  <c r="B646" i="4"/>
  <c r="C646" i="4"/>
  <c r="D645" i="4"/>
  <c r="M645" i="4"/>
  <c r="L645" i="4"/>
  <c r="J645" i="4"/>
  <c r="K645" i="4"/>
  <c r="I645" i="4"/>
  <c r="H645" i="4"/>
  <c r="G645" i="4"/>
  <c r="F645" i="4"/>
  <c r="E645" i="4"/>
  <c r="A645" i="4"/>
  <c r="B645" i="4"/>
  <c r="C645" i="4"/>
  <c r="D644" i="4"/>
  <c r="M644" i="4"/>
  <c r="L644" i="4"/>
  <c r="J644" i="4"/>
  <c r="K644" i="4"/>
  <c r="I644" i="4"/>
  <c r="H644" i="4"/>
  <c r="G644" i="4"/>
  <c r="F644" i="4"/>
  <c r="E644" i="4"/>
  <c r="A644" i="4"/>
  <c r="B644" i="4"/>
  <c r="C644" i="4"/>
  <c r="D643" i="4"/>
  <c r="M643" i="4"/>
  <c r="L643" i="4"/>
  <c r="J643" i="4"/>
  <c r="K643" i="4"/>
  <c r="I643" i="4"/>
  <c r="H643" i="4"/>
  <c r="G643" i="4"/>
  <c r="F643" i="4"/>
  <c r="E643" i="4"/>
  <c r="A643" i="4"/>
  <c r="B643" i="4"/>
  <c r="C643" i="4"/>
  <c r="D642" i="4"/>
  <c r="M642" i="4"/>
  <c r="L642" i="4"/>
  <c r="J642" i="4"/>
  <c r="K642" i="4"/>
  <c r="I642" i="4"/>
  <c r="H642" i="4"/>
  <c r="G642" i="4"/>
  <c r="F642" i="4"/>
  <c r="E642" i="4"/>
  <c r="A642" i="4"/>
  <c r="B642" i="4"/>
  <c r="C642" i="4"/>
  <c r="D641" i="4"/>
  <c r="M641" i="4"/>
  <c r="L641" i="4"/>
  <c r="J641" i="4"/>
  <c r="K641" i="4"/>
  <c r="I641" i="4"/>
  <c r="H641" i="4"/>
  <c r="G641" i="4"/>
  <c r="F641" i="4"/>
  <c r="E641" i="4"/>
  <c r="A641" i="4"/>
  <c r="B641" i="4"/>
  <c r="C641" i="4"/>
  <c r="D640" i="4"/>
  <c r="M640" i="4"/>
  <c r="L640" i="4"/>
  <c r="J640" i="4"/>
  <c r="K640" i="4"/>
  <c r="I640" i="4"/>
  <c r="H640" i="4"/>
  <c r="G640" i="4"/>
  <c r="F640" i="4"/>
  <c r="E640" i="4"/>
  <c r="A640" i="4"/>
  <c r="B640" i="4"/>
  <c r="C640" i="4"/>
  <c r="D639" i="4"/>
  <c r="M639" i="4"/>
  <c r="L639" i="4"/>
  <c r="J639" i="4"/>
  <c r="K639" i="4"/>
  <c r="I639" i="4"/>
  <c r="H639" i="4"/>
  <c r="G639" i="4"/>
  <c r="F639" i="4"/>
  <c r="E639" i="4"/>
  <c r="A639" i="4"/>
  <c r="B639" i="4"/>
  <c r="C639" i="4"/>
  <c r="D638" i="4"/>
  <c r="M638" i="4"/>
  <c r="L638" i="4"/>
  <c r="J638" i="4"/>
  <c r="K638" i="4"/>
  <c r="I638" i="4"/>
  <c r="H638" i="4"/>
  <c r="G638" i="4"/>
  <c r="F638" i="4"/>
  <c r="E638" i="4"/>
  <c r="A638" i="4"/>
  <c r="B638" i="4"/>
  <c r="C638" i="4"/>
  <c r="D637" i="4"/>
  <c r="M637" i="4"/>
  <c r="L637" i="4"/>
  <c r="J637" i="4"/>
  <c r="K637" i="4"/>
  <c r="I637" i="4"/>
  <c r="H637" i="4"/>
  <c r="G637" i="4"/>
  <c r="F637" i="4"/>
  <c r="E637" i="4"/>
  <c r="A637" i="4"/>
  <c r="B637" i="4"/>
  <c r="C637" i="4"/>
  <c r="D636" i="4"/>
  <c r="M636" i="4"/>
  <c r="L636" i="4"/>
  <c r="J636" i="4"/>
  <c r="K636" i="4"/>
  <c r="I636" i="4"/>
  <c r="H636" i="4"/>
  <c r="G636" i="4"/>
  <c r="F636" i="4"/>
  <c r="E636" i="4"/>
  <c r="A636" i="4"/>
  <c r="B636" i="4"/>
  <c r="C636" i="4"/>
  <c r="D635" i="4"/>
  <c r="M635" i="4"/>
  <c r="L635" i="4"/>
  <c r="J635" i="4"/>
  <c r="K635" i="4"/>
  <c r="I635" i="4"/>
  <c r="H635" i="4"/>
  <c r="G635" i="4"/>
  <c r="F635" i="4"/>
  <c r="E635" i="4"/>
  <c r="A635" i="4"/>
  <c r="B635" i="4"/>
  <c r="C635" i="4"/>
  <c r="D634" i="4"/>
  <c r="M634" i="4"/>
  <c r="L634" i="4"/>
  <c r="J634" i="4"/>
  <c r="K634" i="4"/>
  <c r="I634" i="4"/>
  <c r="H634" i="4"/>
  <c r="G634" i="4"/>
  <c r="F634" i="4"/>
  <c r="E634" i="4"/>
  <c r="A634" i="4"/>
  <c r="B634" i="4"/>
  <c r="C634" i="4"/>
  <c r="D633" i="4"/>
  <c r="M633" i="4"/>
  <c r="L633" i="4"/>
  <c r="J633" i="4"/>
  <c r="K633" i="4"/>
  <c r="I633" i="4"/>
  <c r="H633" i="4"/>
  <c r="G633" i="4"/>
  <c r="F633" i="4"/>
  <c r="E633" i="4"/>
  <c r="A633" i="4"/>
  <c r="B633" i="4"/>
  <c r="C633" i="4"/>
  <c r="D632" i="4"/>
  <c r="M632" i="4"/>
  <c r="L632" i="4"/>
  <c r="J632" i="4"/>
  <c r="K632" i="4"/>
  <c r="I632" i="4"/>
  <c r="H632" i="4"/>
  <c r="G632" i="4"/>
  <c r="F632" i="4"/>
  <c r="E632" i="4"/>
  <c r="A632" i="4"/>
  <c r="B632" i="4"/>
  <c r="C632" i="4"/>
  <c r="D631" i="4"/>
  <c r="M631" i="4"/>
  <c r="L631" i="4"/>
  <c r="J631" i="4"/>
  <c r="K631" i="4"/>
  <c r="I631" i="4"/>
  <c r="H631" i="4"/>
  <c r="G631" i="4"/>
  <c r="F631" i="4"/>
  <c r="E631" i="4"/>
  <c r="A631" i="4"/>
  <c r="B631" i="4"/>
  <c r="C631" i="4"/>
  <c r="D630" i="4"/>
  <c r="M630" i="4"/>
  <c r="L630" i="4"/>
  <c r="J630" i="4"/>
  <c r="K630" i="4"/>
  <c r="I630" i="4"/>
  <c r="H630" i="4"/>
  <c r="G630" i="4"/>
  <c r="F630" i="4"/>
  <c r="E630" i="4"/>
  <c r="A630" i="4"/>
  <c r="B630" i="4"/>
  <c r="C630" i="4"/>
  <c r="D629" i="4"/>
  <c r="M629" i="4"/>
  <c r="L629" i="4"/>
  <c r="J629" i="4"/>
  <c r="K629" i="4"/>
  <c r="I629" i="4"/>
  <c r="H629" i="4"/>
  <c r="G629" i="4"/>
  <c r="F629" i="4"/>
  <c r="E629" i="4"/>
  <c r="A629" i="4"/>
  <c r="B629" i="4"/>
  <c r="C629" i="4"/>
  <c r="D628" i="4"/>
  <c r="M628" i="4"/>
  <c r="L628" i="4"/>
  <c r="J628" i="4"/>
  <c r="K628" i="4"/>
  <c r="I628" i="4"/>
  <c r="H628" i="4"/>
  <c r="G628" i="4"/>
  <c r="F628" i="4"/>
  <c r="E628" i="4"/>
  <c r="A628" i="4"/>
  <c r="B628" i="4"/>
  <c r="C628" i="4"/>
  <c r="D627" i="4"/>
  <c r="M627" i="4"/>
  <c r="L627" i="4"/>
  <c r="J627" i="4"/>
  <c r="K627" i="4"/>
  <c r="I627" i="4"/>
  <c r="H627" i="4"/>
  <c r="G627" i="4"/>
  <c r="F627" i="4"/>
  <c r="E627" i="4"/>
  <c r="A627" i="4"/>
  <c r="B627" i="4"/>
  <c r="C627" i="4"/>
  <c r="D626" i="4"/>
  <c r="M626" i="4"/>
  <c r="L626" i="4"/>
  <c r="J626" i="4"/>
  <c r="K626" i="4"/>
  <c r="I626" i="4"/>
  <c r="H626" i="4"/>
  <c r="G626" i="4"/>
  <c r="F626" i="4"/>
  <c r="E626" i="4"/>
  <c r="A626" i="4"/>
  <c r="B626" i="4"/>
  <c r="C626" i="4"/>
  <c r="D625" i="4"/>
  <c r="M625" i="4"/>
  <c r="L625" i="4"/>
  <c r="J625" i="4"/>
  <c r="K625" i="4"/>
  <c r="I625" i="4"/>
  <c r="H625" i="4"/>
  <c r="G625" i="4"/>
  <c r="F625" i="4"/>
  <c r="E625" i="4"/>
  <c r="A625" i="4"/>
  <c r="B625" i="4"/>
  <c r="C625" i="4"/>
  <c r="D624" i="4"/>
  <c r="M624" i="4"/>
  <c r="L624" i="4"/>
  <c r="J624" i="4"/>
  <c r="K624" i="4"/>
  <c r="I624" i="4"/>
  <c r="H624" i="4"/>
  <c r="G624" i="4"/>
  <c r="F624" i="4"/>
  <c r="E624" i="4"/>
  <c r="A624" i="4"/>
  <c r="B624" i="4"/>
  <c r="C624" i="4"/>
  <c r="D623" i="4"/>
  <c r="M623" i="4"/>
  <c r="L623" i="4"/>
  <c r="J623" i="4"/>
  <c r="K623" i="4"/>
  <c r="I623" i="4"/>
  <c r="H623" i="4"/>
  <c r="G623" i="4"/>
  <c r="F623" i="4"/>
  <c r="E623" i="4"/>
  <c r="A623" i="4"/>
  <c r="B623" i="4"/>
  <c r="C623" i="4"/>
  <c r="D622" i="4"/>
  <c r="M622" i="4"/>
  <c r="L622" i="4"/>
  <c r="J622" i="4"/>
  <c r="K622" i="4"/>
  <c r="I622" i="4"/>
  <c r="H622" i="4"/>
  <c r="G622" i="4"/>
  <c r="F622" i="4"/>
  <c r="E622" i="4"/>
  <c r="A622" i="4"/>
  <c r="B622" i="4"/>
  <c r="C622" i="4"/>
  <c r="D621" i="4"/>
  <c r="M621" i="4"/>
  <c r="L621" i="4"/>
  <c r="J621" i="4"/>
  <c r="K621" i="4"/>
  <c r="I621" i="4"/>
  <c r="H621" i="4"/>
  <c r="G621" i="4"/>
  <c r="F621" i="4"/>
  <c r="E621" i="4"/>
  <c r="A621" i="4"/>
  <c r="B621" i="4"/>
  <c r="C621" i="4"/>
  <c r="D620" i="4"/>
  <c r="M620" i="4"/>
  <c r="L620" i="4"/>
  <c r="J620" i="4"/>
  <c r="K620" i="4"/>
  <c r="I620" i="4"/>
  <c r="H620" i="4"/>
  <c r="G620" i="4"/>
  <c r="F620" i="4"/>
  <c r="E620" i="4"/>
  <c r="A620" i="4"/>
  <c r="B620" i="4"/>
  <c r="C620" i="4"/>
  <c r="D619" i="4"/>
  <c r="M619" i="4"/>
  <c r="L619" i="4"/>
  <c r="J619" i="4"/>
  <c r="K619" i="4"/>
  <c r="I619" i="4"/>
  <c r="H619" i="4"/>
  <c r="G619" i="4"/>
  <c r="F619" i="4"/>
  <c r="E619" i="4"/>
  <c r="A619" i="4"/>
  <c r="B619" i="4"/>
  <c r="C619" i="4"/>
  <c r="D618" i="4"/>
  <c r="M618" i="4"/>
  <c r="L618" i="4"/>
  <c r="J618" i="4"/>
  <c r="K618" i="4"/>
  <c r="I618" i="4"/>
  <c r="H618" i="4"/>
  <c r="G618" i="4"/>
  <c r="F618" i="4"/>
  <c r="E618" i="4"/>
  <c r="A618" i="4"/>
  <c r="B618" i="4"/>
  <c r="C618" i="4"/>
  <c r="D617" i="4"/>
  <c r="M617" i="4"/>
  <c r="L617" i="4"/>
  <c r="J617" i="4"/>
  <c r="K617" i="4"/>
  <c r="I617" i="4"/>
  <c r="H617" i="4"/>
  <c r="G617" i="4"/>
  <c r="F617" i="4"/>
  <c r="E617" i="4"/>
  <c r="A617" i="4"/>
  <c r="B617" i="4"/>
  <c r="C617" i="4"/>
  <c r="D616" i="4"/>
  <c r="M616" i="4"/>
  <c r="L616" i="4"/>
  <c r="J616" i="4"/>
  <c r="K616" i="4"/>
  <c r="I616" i="4"/>
  <c r="H616" i="4"/>
  <c r="G616" i="4"/>
  <c r="F616" i="4"/>
  <c r="E616" i="4"/>
  <c r="A616" i="4"/>
  <c r="B616" i="4"/>
  <c r="C616" i="4"/>
  <c r="D615" i="4"/>
  <c r="M615" i="4"/>
  <c r="L615" i="4"/>
  <c r="J615" i="4"/>
  <c r="K615" i="4"/>
  <c r="I615" i="4"/>
  <c r="H615" i="4"/>
  <c r="G615" i="4"/>
  <c r="F615" i="4"/>
  <c r="E615" i="4"/>
  <c r="A615" i="4"/>
  <c r="B615" i="4"/>
  <c r="C615" i="4"/>
  <c r="D614" i="4"/>
  <c r="M614" i="4"/>
  <c r="L614" i="4"/>
  <c r="J614" i="4"/>
  <c r="K614" i="4"/>
  <c r="I614" i="4"/>
  <c r="H614" i="4"/>
  <c r="G614" i="4"/>
  <c r="F614" i="4"/>
  <c r="E614" i="4"/>
  <c r="A614" i="4"/>
  <c r="B614" i="4"/>
  <c r="C614" i="4"/>
  <c r="D613" i="4"/>
  <c r="M613" i="4"/>
  <c r="L613" i="4"/>
  <c r="J613" i="4"/>
  <c r="K613" i="4"/>
  <c r="I613" i="4"/>
  <c r="H613" i="4"/>
  <c r="G613" i="4"/>
  <c r="F613" i="4"/>
  <c r="E613" i="4"/>
  <c r="A613" i="4"/>
  <c r="B613" i="4"/>
  <c r="C613" i="4"/>
  <c r="D612" i="4"/>
  <c r="M612" i="4"/>
  <c r="L612" i="4"/>
  <c r="J612" i="4"/>
  <c r="K612" i="4"/>
  <c r="I612" i="4"/>
  <c r="H612" i="4"/>
  <c r="G612" i="4"/>
  <c r="F612" i="4"/>
  <c r="E612" i="4"/>
  <c r="A612" i="4"/>
  <c r="B612" i="4"/>
  <c r="C612" i="4"/>
  <c r="D611" i="4"/>
  <c r="M611" i="4"/>
  <c r="L611" i="4"/>
  <c r="J611" i="4"/>
  <c r="K611" i="4"/>
  <c r="I611" i="4"/>
  <c r="H611" i="4"/>
  <c r="G611" i="4"/>
  <c r="F611" i="4"/>
  <c r="E611" i="4"/>
  <c r="A611" i="4"/>
  <c r="B611" i="4"/>
  <c r="C611" i="4"/>
  <c r="D610" i="4"/>
  <c r="M610" i="4"/>
  <c r="L610" i="4"/>
  <c r="J610" i="4"/>
  <c r="K610" i="4"/>
  <c r="I610" i="4"/>
  <c r="H610" i="4"/>
  <c r="G610" i="4"/>
  <c r="F610" i="4"/>
  <c r="E610" i="4"/>
  <c r="A610" i="4"/>
  <c r="B610" i="4"/>
  <c r="C610" i="4"/>
  <c r="D609" i="4"/>
  <c r="M609" i="4"/>
  <c r="L609" i="4"/>
  <c r="J609" i="4"/>
  <c r="K609" i="4"/>
  <c r="I609" i="4"/>
  <c r="H609" i="4"/>
  <c r="G609" i="4"/>
  <c r="F609" i="4"/>
  <c r="E609" i="4"/>
  <c r="A609" i="4"/>
  <c r="B609" i="4"/>
  <c r="C609" i="4"/>
  <c r="D608" i="4"/>
  <c r="M608" i="4"/>
  <c r="L608" i="4"/>
  <c r="J608" i="4"/>
  <c r="K608" i="4"/>
  <c r="I608" i="4"/>
  <c r="H608" i="4"/>
  <c r="G608" i="4"/>
  <c r="F608" i="4"/>
  <c r="E608" i="4"/>
  <c r="A608" i="4"/>
  <c r="B608" i="4"/>
  <c r="C608" i="4"/>
  <c r="D607" i="4"/>
  <c r="M607" i="4"/>
  <c r="L607" i="4"/>
  <c r="J607" i="4"/>
  <c r="K607" i="4"/>
  <c r="I607" i="4"/>
  <c r="H607" i="4"/>
  <c r="G607" i="4"/>
  <c r="F607" i="4"/>
  <c r="E607" i="4"/>
  <c r="A607" i="4"/>
  <c r="B607" i="4"/>
  <c r="C607" i="4"/>
  <c r="D606" i="4"/>
  <c r="M606" i="4"/>
  <c r="L606" i="4"/>
  <c r="J606" i="4"/>
  <c r="K606" i="4"/>
  <c r="I606" i="4"/>
  <c r="H606" i="4"/>
  <c r="G606" i="4"/>
  <c r="F606" i="4"/>
  <c r="E606" i="4"/>
  <c r="A606" i="4"/>
  <c r="B606" i="4"/>
  <c r="C606" i="4"/>
  <c r="D605" i="4"/>
  <c r="M605" i="4"/>
  <c r="L605" i="4"/>
  <c r="J605" i="4"/>
  <c r="K605" i="4"/>
  <c r="I605" i="4"/>
  <c r="H605" i="4"/>
  <c r="G605" i="4"/>
  <c r="F605" i="4"/>
  <c r="E605" i="4"/>
  <c r="A605" i="4"/>
  <c r="B605" i="4"/>
  <c r="C605" i="4"/>
  <c r="D604" i="4"/>
  <c r="M604" i="4"/>
  <c r="L604" i="4"/>
  <c r="J604" i="4"/>
  <c r="K604" i="4"/>
  <c r="I604" i="4"/>
  <c r="H604" i="4"/>
  <c r="G604" i="4"/>
  <c r="F604" i="4"/>
  <c r="E604" i="4"/>
  <c r="A604" i="4"/>
  <c r="B604" i="4"/>
  <c r="C604" i="4"/>
  <c r="D603" i="4"/>
  <c r="M603" i="4"/>
  <c r="L603" i="4"/>
  <c r="J603" i="4"/>
  <c r="K603" i="4"/>
  <c r="I603" i="4"/>
  <c r="H603" i="4"/>
  <c r="G603" i="4"/>
  <c r="F603" i="4"/>
  <c r="E603" i="4"/>
  <c r="A603" i="4"/>
  <c r="B603" i="4"/>
  <c r="C603" i="4"/>
  <c r="D602" i="4"/>
  <c r="M602" i="4"/>
  <c r="L602" i="4"/>
  <c r="J602" i="4"/>
  <c r="K602" i="4"/>
  <c r="I602" i="4"/>
  <c r="H602" i="4"/>
  <c r="G602" i="4"/>
  <c r="F602" i="4"/>
  <c r="E602" i="4"/>
  <c r="A602" i="4"/>
  <c r="B602" i="4"/>
  <c r="C602" i="4"/>
  <c r="D601" i="4"/>
  <c r="M601" i="4"/>
  <c r="L601" i="4"/>
  <c r="J601" i="4"/>
  <c r="K601" i="4"/>
  <c r="I601" i="4"/>
  <c r="H601" i="4"/>
  <c r="G601" i="4"/>
  <c r="F601" i="4"/>
  <c r="E601" i="4"/>
  <c r="A601" i="4"/>
  <c r="B601" i="4"/>
  <c r="C601" i="4"/>
  <c r="D600" i="4"/>
  <c r="M600" i="4"/>
  <c r="L600" i="4"/>
  <c r="J600" i="4"/>
  <c r="K600" i="4"/>
  <c r="I600" i="4"/>
  <c r="H600" i="4"/>
  <c r="G600" i="4"/>
  <c r="F600" i="4"/>
  <c r="E600" i="4"/>
  <c r="A600" i="4"/>
  <c r="B600" i="4"/>
  <c r="C600" i="4"/>
  <c r="D599" i="4"/>
  <c r="M599" i="4"/>
  <c r="L599" i="4"/>
  <c r="J599" i="4"/>
  <c r="K599" i="4"/>
  <c r="I599" i="4"/>
  <c r="H599" i="4"/>
  <c r="G599" i="4"/>
  <c r="F599" i="4"/>
  <c r="E599" i="4"/>
  <c r="A599" i="4"/>
  <c r="B599" i="4"/>
  <c r="C599" i="4"/>
  <c r="D598" i="4"/>
  <c r="M598" i="4"/>
  <c r="L598" i="4"/>
  <c r="J598" i="4"/>
  <c r="K598" i="4"/>
  <c r="I598" i="4"/>
  <c r="H598" i="4"/>
  <c r="G598" i="4"/>
  <c r="F598" i="4"/>
  <c r="E598" i="4"/>
  <c r="A598" i="4"/>
  <c r="B598" i="4"/>
  <c r="C598" i="4"/>
  <c r="D597" i="4"/>
  <c r="M597" i="4"/>
  <c r="L597" i="4"/>
  <c r="J597" i="4"/>
  <c r="K597" i="4"/>
  <c r="I597" i="4"/>
  <c r="H597" i="4"/>
  <c r="G597" i="4"/>
  <c r="F597" i="4"/>
  <c r="E597" i="4"/>
  <c r="A597" i="4"/>
  <c r="B597" i="4"/>
  <c r="C597" i="4"/>
  <c r="D596" i="4"/>
  <c r="M596" i="4"/>
  <c r="L596" i="4"/>
  <c r="J596" i="4"/>
  <c r="K596" i="4"/>
  <c r="I596" i="4"/>
  <c r="H596" i="4"/>
  <c r="G596" i="4"/>
  <c r="F596" i="4"/>
  <c r="E596" i="4"/>
  <c r="A596" i="4"/>
  <c r="B596" i="4"/>
  <c r="C596" i="4"/>
  <c r="D595" i="4"/>
  <c r="M595" i="4"/>
  <c r="L595" i="4"/>
  <c r="J595" i="4"/>
  <c r="K595" i="4"/>
  <c r="I595" i="4"/>
  <c r="H595" i="4"/>
  <c r="G595" i="4"/>
  <c r="F595" i="4"/>
  <c r="E595" i="4"/>
  <c r="A595" i="4"/>
  <c r="B595" i="4"/>
  <c r="C595" i="4"/>
  <c r="D594" i="4"/>
  <c r="M594" i="4"/>
  <c r="L594" i="4"/>
  <c r="J594" i="4"/>
  <c r="K594" i="4"/>
  <c r="I594" i="4"/>
  <c r="H594" i="4"/>
  <c r="G594" i="4"/>
  <c r="F594" i="4"/>
  <c r="E594" i="4"/>
  <c r="A594" i="4"/>
  <c r="B594" i="4"/>
  <c r="C594" i="4"/>
  <c r="D593" i="4"/>
  <c r="M593" i="4"/>
  <c r="L593" i="4"/>
  <c r="J593" i="4"/>
  <c r="K593" i="4"/>
  <c r="I593" i="4"/>
  <c r="H593" i="4"/>
  <c r="G593" i="4"/>
  <c r="F593" i="4"/>
  <c r="E593" i="4"/>
  <c r="A593" i="4"/>
  <c r="B593" i="4"/>
  <c r="C593" i="4"/>
  <c r="D592" i="4"/>
  <c r="M592" i="4"/>
  <c r="L592" i="4"/>
  <c r="J592" i="4"/>
  <c r="K592" i="4"/>
  <c r="I592" i="4"/>
  <c r="H592" i="4"/>
  <c r="G592" i="4"/>
  <c r="F592" i="4"/>
  <c r="E592" i="4"/>
  <c r="A592" i="4"/>
  <c r="B592" i="4"/>
  <c r="C592" i="4"/>
  <c r="D591" i="4"/>
  <c r="M591" i="4"/>
  <c r="L591" i="4"/>
  <c r="J591" i="4"/>
  <c r="K591" i="4"/>
  <c r="I591" i="4"/>
  <c r="H591" i="4"/>
  <c r="G591" i="4"/>
  <c r="F591" i="4"/>
  <c r="E591" i="4"/>
  <c r="A591" i="4"/>
  <c r="B591" i="4"/>
  <c r="C591" i="4"/>
  <c r="D590" i="4"/>
  <c r="M590" i="4"/>
  <c r="L590" i="4"/>
  <c r="J590" i="4"/>
  <c r="K590" i="4"/>
  <c r="I590" i="4"/>
  <c r="H590" i="4"/>
  <c r="G590" i="4"/>
  <c r="F590" i="4"/>
  <c r="E590" i="4"/>
  <c r="A590" i="4"/>
  <c r="B590" i="4"/>
  <c r="C590" i="4"/>
  <c r="D589" i="4"/>
  <c r="M589" i="4"/>
  <c r="L589" i="4"/>
  <c r="J589" i="4"/>
  <c r="K589" i="4"/>
  <c r="I589" i="4"/>
  <c r="H589" i="4"/>
  <c r="G589" i="4"/>
  <c r="F589" i="4"/>
  <c r="E589" i="4"/>
  <c r="A589" i="4"/>
  <c r="B589" i="4"/>
  <c r="C589" i="4"/>
  <c r="D588" i="4"/>
  <c r="M588" i="4"/>
  <c r="L588" i="4"/>
  <c r="J588" i="4"/>
  <c r="K588" i="4"/>
  <c r="I588" i="4"/>
  <c r="H588" i="4"/>
  <c r="G588" i="4"/>
  <c r="F588" i="4"/>
  <c r="E588" i="4"/>
  <c r="A588" i="4"/>
  <c r="B588" i="4"/>
  <c r="C588" i="4"/>
  <c r="D587" i="4"/>
  <c r="M587" i="4"/>
  <c r="L587" i="4"/>
  <c r="J587" i="4"/>
  <c r="K587" i="4"/>
  <c r="I587" i="4"/>
  <c r="H587" i="4"/>
  <c r="G587" i="4"/>
  <c r="F587" i="4"/>
  <c r="E587" i="4"/>
  <c r="A587" i="4"/>
  <c r="B587" i="4"/>
  <c r="C587" i="4"/>
  <c r="D586" i="4"/>
  <c r="M586" i="4"/>
  <c r="L586" i="4"/>
  <c r="J586" i="4"/>
  <c r="K586" i="4"/>
  <c r="I586" i="4"/>
  <c r="H586" i="4"/>
  <c r="G586" i="4"/>
  <c r="F586" i="4"/>
  <c r="E586" i="4"/>
  <c r="A586" i="4"/>
  <c r="B586" i="4"/>
  <c r="C586" i="4"/>
  <c r="D585" i="4"/>
  <c r="M585" i="4"/>
  <c r="L585" i="4"/>
  <c r="J585" i="4"/>
  <c r="K585" i="4"/>
  <c r="I585" i="4"/>
  <c r="H585" i="4"/>
  <c r="G585" i="4"/>
  <c r="F585" i="4"/>
  <c r="E585" i="4"/>
  <c r="A585" i="4"/>
  <c r="B585" i="4"/>
  <c r="C585" i="4"/>
  <c r="D584" i="4"/>
  <c r="M584" i="4"/>
  <c r="L584" i="4"/>
  <c r="J584" i="4"/>
  <c r="K584" i="4"/>
  <c r="I584" i="4"/>
  <c r="H584" i="4"/>
  <c r="G584" i="4"/>
  <c r="F584" i="4"/>
  <c r="E584" i="4"/>
  <c r="A584" i="4"/>
  <c r="B584" i="4"/>
  <c r="C584" i="4"/>
  <c r="D583" i="4"/>
  <c r="M583" i="4"/>
  <c r="L583" i="4"/>
  <c r="J583" i="4"/>
  <c r="K583" i="4"/>
  <c r="I583" i="4"/>
  <c r="H583" i="4"/>
  <c r="G583" i="4"/>
  <c r="F583" i="4"/>
  <c r="E583" i="4"/>
  <c r="A583" i="4"/>
  <c r="B583" i="4"/>
  <c r="C583" i="4"/>
  <c r="D582" i="4"/>
  <c r="M582" i="4"/>
  <c r="L582" i="4"/>
  <c r="J582" i="4"/>
  <c r="K582" i="4"/>
  <c r="I582" i="4"/>
  <c r="H582" i="4"/>
  <c r="G582" i="4"/>
  <c r="F582" i="4"/>
  <c r="E582" i="4"/>
  <c r="A582" i="4"/>
  <c r="B582" i="4"/>
  <c r="C582" i="4"/>
  <c r="D581" i="4"/>
  <c r="M581" i="4"/>
  <c r="L581" i="4"/>
  <c r="J581" i="4"/>
  <c r="K581" i="4"/>
  <c r="I581" i="4"/>
  <c r="H581" i="4"/>
  <c r="G581" i="4"/>
  <c r="F581" i="4"/>
  <c r="E581" i="4"/>
  <c r="A581" i="4"/>
  <c r="B581" i="4"/>
  <c r="C581" i="4"/>
  <c r="D580" i="4"/>
  <c r="M580" i="4"/>
  <c r="L580" i="4"/>
  <c r="J580" i="4"/>
  <c r="K580" i="4"/>
  <c r="I580" i="4"/>
  <c r="H580" i="4"/>
  <c r="G580" i="4"/>
  <c r="F580" i="4"/>
  <c r="E580" i="4"/>
  <c r="A580" i="4"/>
  <c r="B580" i="4"/>
  <c r="C580" i="4"/>
  <c r="D579" i="4"/>
  <c r="M579" i="4"/>
  <c r="L579" i="4"/>
  <c r="J579" i="4"/>
  <c r="K579" i="4"/>
  <c r="I579" i="4"/>
  <c r="H579" i="4"/>
  <c r="G579" i="4"/>
  <c r="F579" i="4"/>
  <c r="E579" i="4"/>
  <c r="A579" i="4"/>
  <c r="B579" i="4"/>
  <c r="C579" i="4"/>
  <c r="D578" i="4"/>
  <c r="M578" i="4"/>
  <c r="L578" i="4"/>
  <c r="J578" i="4"/>
  <c r="K578" i="4"/>
  <c r="I578" i="4"/>
  <c r="H578" i="4"/>
  <c r="G578" i="4"/>
  <c r="F578" i="4"/>
  <c r="E578" i="4"/>
  <c r="A578" i="4"/>
  <c r="B578" i="4"/>
  <c r="C578" i="4"/>
  <c r="D577" i="4"/>
  <c r="M577" i="4"/>
  <c r="L577" i="4"/>
  <c r="J577" i="4"/>
  <c r="K577" i="4"/>
  <c r="I577" i="4"/>
  <c r="H577" i="4"/>
  <c r="G577" i="4"/>
  <c r="F577" i="4"/>
  <c r="E577" i="4"/>
  <c r="A577" i="4"/>
  <c r="B577" i="4"/>
  <c r="C577" i="4"/>
  <c r="D576" i="4"/>
  <c r="M576" i="4"/>
  <c r="L576" i="4"/>
  <c r="J576" i="4"/>
  <c r="K576" i="4"/>
  <c r="I576" i="4"/>
  <c r="H576" i="4"/>
  <c r="G576" i="4"/>
  <c r="F576" i="4"/>
  <c r="E576" i="4"/>
  <c r="A576" i="4"/>
  <c r="B576" i="4"/>
  <c r="C576" i="4"/>
  <c r="D575" i="4"/>
  <c r="M575" i="4"/>
  <c r="L575" i="4"/>
  <c r="J575" i="4"/>
  <c r="K575" i="4"/>
  <c r="I575" i="4"/>
  <c r="H575" i="4"/>
  <c r="G575" i="4"/>
  <c r="F575" i="4"/>
  <c r="E575" i="4"/>
  <c r="A575" i="4"/>
  <c r="B575" i="4"/>
  <c r="C575" i="4"/>
  <c r="D574" i="4"/>
  <c r="M574" i="4"/>
  <c r="L574" i="4"/>
  <c r="J574" i="4"/>
  <c r="K574" i="4"/>
  <c r="I574" i="4"/>
  <c r="H574" i="4"/>
  <c r="G574" i="4"/>
  <c r="F574" i="4"/>
  <c r="E574" i="4"/>
  <c r="A574" i="4"/>
  <c r="B574" i="4"/>
  <c r="C574" i="4"/>
  <c r="D573" i="4"/>
  <c r="M573" i="4"/>
  <c r="L573" i="4"/>
  <c r="J573" i="4"/>
  <c r="K573" i="4"/>
  <c r="I573" i="4"/>
  <c r="H573" i="4"/>
  <c r="G573" i="4"/>
  <c r="F573" i="4"/>
  <c r="E573" i="4"/>
  <c r="A573" i="4"/>
  <c r="B573" i="4"/>
  <c r="C573" i="4"/>
  <c r="D572" i="4"/>
  <c r="M572" i="4"/>
  <c r="L572" i="4"/>
  <c r="J572" i="4"/>
  <c r="K572" i="4"/>
  <c r="I572" i="4"/>
  <c r="H572" i="4"/>
  <c r="G572" i="4"/>
  <c r="F572" i="4"/>
  <c r="E572" i="4"/>
  <c r="A572" i="4"/>
  <c r="B572" i="4"/>
  <c r="C572" i="4"/>
  <c r="D571" i="4"/>
  <c r="M571" i="4"/>
  <c r="L571" i="4"/>
  <c r="J571" i="4"/>
  <c r="K571" i="4"/>
  <c r="I571" i="4"/>
  <c r="H571" i="4"/>
  <c r="G571" i="4"/>
  <c r="F571" i="4"/>
  <c r="E571" i="4"/>
  <c r="A571" i="4"/>
  <c r="B571" i="4"/>
  <c r="C571" i="4"/>
  <c r="D570" i="4"/>
  <c r="M570" i="4"/>
  <c r="L570" i="4"/>
  <c r="J570" i="4"/>
  <c r="K570" i="4"/>
  <c r="I570" i="4"/>
  <c r="H570" i="4"/>
  <c r="G570" i="4"/>
  <c r="F570" i="4"/>
  <c r="E570" i="4"/>
  <c r="A570" i="4"/>
  <c r="B570" i="4"/>
  <c r="C570" i="4"/>
  <c r="D569" i="4"/>
  <c r="M569" i="4"/>
  <c r="L569" i="4"/>
  <c r="J569" i="4"/>
  <c r="K569" i="4"/>
  <c r="I569" i="4"/>
  <c r="H569" i="4"/>
  <c r="G569" i="4"/>
  <c r="F569" i="4"/>
  <c r="E569" i="4"/>
  <c r="A569" i="4"/>
  <c r="B569" i="4"/>
  <c r="C569" i="4"/>
  <c r="D568" i="4"/>
  <c r="M568" i="4"/>
  <c r="L568" i="4"/>
  <c r="J568" i="4"/>
  <c r="K568" i="4"/>
  <c r="I568" i="4"/>
  <c r="H568" i="4"/>
  <c r="G568" i="4"/>
  <c r="F568" i="4"/>
  <c r="E568" i="4"/>
  <c r="A568" i="4"/>
  <c r="B568" i="4"/>
  <c r="C568" i="4"/>
  <c r="D567" i="4"/>
  <c r="M567" i="4"/>
  <c r="L567" i="4"/>
  <c r="J567" i="4"/>
  <c r="K567" i="4"/>
  <c r="I567" i="4"/>
  <c r="H567" i="4"/>
  <c r="G567" i="4"/>
  <c r="F567" i="4"/>
  <c r="E567" i="4"/>
  <c r="A567" i="4"/>
  <c r="B567" i="4"/>
  <c r="C567" i="4"/>
  <c r="D566" i="4"/>
  <c r="M566" i="4"/>
  <c r="L566" i="4"/>
  <c r="J566" i="4"/>
  <c r="K566" i="4"/>
  <c r="I566" i="4"/>
  <c r="H566" i="4"/>
  <c r="G566" i="4"/>
  <c r="F566" i="4"/>
  <c r="E566" i="4"/>
  <c r="A566" i="4"/>
  <c r="B566" i="4"/>
  <c r="C566" i="4"/>
  <c r="D565" i="4"/>
  <c r="M565" i="4"/>
  <c r="L565" i="4"/>
  <c r="J565" i="4"/>
  <c r="K565" i="4"/>
  <c r="I565" i="4"/>
  <c r="H565" i="4"/>
  <c r="G565" i="4"/>
  <c r="F565" i="4"/>
  <c r="E565" i="4"/>
  <c r="A565" i="4"/>
  <c r="B565" i="4"/>
  <c r="C565" i="4"/>
  <c r="D564" i="4"/>
  <c r="M564" i="4"/>
  <c r="L564" i="4"/>
  <c r="J564" i="4"/>
  <c r="K564" i="4"/>
  <c r="I564" i="4"/>
  <c r="H564" i="4"/>
  <c r="G564" i="4"/>
  <c r="F564" i="4"/>
  <c r="E564" i="4"/>
  <c r="A564" i="4"/>
  <c r="B564" i="4"/>
  <c r="C564" i="4"/>
  <c r="D563" i="4"/>
  <c r="M563" i="4"/>
  <c r="L563" i="4"/>
  <c r="J563" i="4"/>
  <c r="K563" i="4"/>
  <c r="I563" i="4"/>
  <c r="H563" i="4"/>
  <c r="G563" i="4"/>
  <c r="F563" i="4"/>
  <c r="E563" i="4"/>
  <c r="A563" i="4"/>
  <c r="B563" i="4"/>
  <c r="C563" i="4"/>
  <c r="D562" i="4"/>
  <c r="M562" i="4"/>
  <c r="L562" i="4"/>
  <c r="J562" i="4"/>
  <c r="K562" i="4"/>
  <c r="I562" i="4"/>
  <c r="H562" i="4"/>
  <c r="G562" i="4"/>
  <c r="F562" i="4"/>
  <c r="E562" i="4"/>
  <c r="A562" i="4"/>
  <c r="B562" i="4"/>
  <c r="C562" i="4"/>
  <c r="D561" i="4"/>
  <c r="M561" i="4"/>
  <c r="L561" i="4"/>
  <c r="J561" i="4"/>
  <c r="K561" i="4"/>
  <c r="I561" i="4"/>
  <c r="H561" i="4"/>
  <c r="G561" i="4"/>
  <c r="F561" i="4"/>
  <c r="E561" i="4"/>
  <c r="A561" i="4"/>
  <c r="B561" i="4"/>
  <c r="C561" i="4"/>
  <c r="D560" i="4"/>
  <c r="M560" i="4"/>
  <c r="L560" i="4"/>
  <c r="J560" i="4"/>
  <c r="K560" i="4"/>
  <c r="I560" i="4"/>
  <c r="H560" i="4"/>
  <c r="G560" i="4"/>
  <c r="F560" i="4"/>
  <c r="E560" i="4"/>
  <c r="A560" i="4"/>
  <c r="B560" i="4"/>
  <c r="C560" i="4"/>
  <c r="D559" i="4"/>
  <c r="M559" i="4"/>
  <c r="L559" i="4"/>
  <c r="J559" i="4"/>
  <c r="K559" i="4"/>
  <c r="I559" i="4"/>
  <c r="H559" i="4"/>
  <c r="G559" i="4"/>
  <c r="F559" i="4"/>
  <c r="E559" i="4"/>
  <c r="A559" i="4"/>
  <c r="B559" i="4"/>
  <c r="C559" i="4"/>
  <c r="D558" i="4"/>
  <c r="M558" i="4"/>
  <c r="L558" i="4"/>
  <c r="J558" i="4"/>
  <c r="K558" i="4"/>
  <c r="I558" i="4"/>
  <c r="H558" i="4"/>
  <c r="G558" i="4"/>
  <c r="F558" i="4"/>
  <c r="E558" i="4"/>
  <c r="A558" i="4"/>
  <c r="B558" i="4"/>
  <c r="C558" i="4"/>
  <c r="D557" i="4"/>
  <c r="M557" i="4"/>
  <c r="L557" i="4"/>
  <c r="J557" i="4"/>
  <c r="K557" i="4"/>
  <c r="I557" i="4"/>
  <c r="H557" i="4"/>
  <c r="G557" i="4"/>
  <c r="F557" i="4"/>
  <c r="E557" i="4"/>
  <c r="A557" i="4"/>
  <c r="B557" i="4"/>
  <c r="C557" i="4"/>
  <c r="D556" i="4"/>
  <c r="M556" i="4"/>
  <c r="L556" i="4"/>
  <c r="J556" i="4"/>
  <c r="K556" i="4"/>
  <c r="I556" i="4"/>
  <c r="H556" i="4"/>
  <c r="G556" i="4"/>
  <c r="F556" i="4"/>
  <c r="E556" i="4"/>
  <c r="A556" i="4"/>
  <c r="B556" i="4"/>
  <c r="C556" i="4"/>
  <c r="D555" i="4"/>
  <c r="M555" i="4"/>
  <c r="L555" i="4"/>
  <c r="J555" i="4"/>
  <c r="K555" i="4"/>
  <c r="I555" i="4"/>
  <c r="H555" i="4"/>
  <c r="G555" i="4"/>
  <c r="F555" i="4"/>
  <c r="E555" i="4"/>
  <c r="A555" i="4"/>
  <c r="B555" i="4"/>
  <c r="C555" i="4"/>
  <c r="D554" i="4"/>
  <c r="M554" i="4"/>
  <c r="L554" i="4"/>
  <c r="J554" i="4"/>
  <c r="K554" i="4"/>
  <c r="I554" i="4"/>
  <c r="H554" i="4"/>
  <c r="G554" i="4"/>
  <c r="F554" i="4"/>
  <c r="E554" i="4"/>
  <c r="A554" i="4"/>
  <c r="B554" i="4"/>
  <c r="C554" i="4"/>
  <c r="D553" i="4"/>
  <c r="M553" i="4"/>
  <c r="L553" i="4"/>
  <c r="J553" i="4"/>
  <c r="K553" i="4"/>
  <c r="I553" i="4"/>
  <c r="H553" i="4"/>
  <c r="G553" i="4"/>
  <c r="F553" i="4"/>
  <c r="E553" i="4"/>
  <c r="A553" i="4"/>
  <c r="B553" i="4"/>
  <c r="C553" i="4"/>
  <c r="D552" i="4"/>
  <c r="M552" i="4"/>
  <c r="L552" i="4"/>
  <c r="J552" i="4"/>
  <c r="K552" i="4"/>
  <c r="I552" i="4"/>
  <c r="H552" i="4"/>
  <c r="G552" i="4"/>
  <c r="F552" i="4"/>
  <c r="E552" i="4"/>
  <c r="A552" i="4"/>
  <c r="B552" i="4"/>
  <c r="C552" i="4"/>
  <c r="D551" i="4"/>
  <c r="M551" i="4"/>
  <c r="L551" i="4"/>
  <c r="J551" i="4"/>
  <c r="K551" i="4"/>
  <c r="I551" i="4"/>
  <c r="H551" i="4"/>
  <c r="G551" i="4"/>
  <c r="F551" i="4"/>
  <c r="E551" i="4"/>
  <c r="A551" i="4"/>
  <c r="B551" i="4"/>
  <c r="C551" i="4"/>
  <c r="D550" i="4"/>
  <c r="M550" i="4"/>
  <c r="L550" i="4"/>
  <c r="J550" i="4"/>
  <c r="K550" i="4"/>
  <c r="I550" i="4"/>
  <c r="H550" i="4"/>
  <c r="G550" i="4"/>
  <c r="F550" i="4"/>
  <c r="E550" i="4"/>
  <c r="A550" i="4"/>
  <c r="B550" i="4"/>
  <c r="C550" i="4"/>
  <c r="D549" i="4"/>
  <c r="M549" i="4"/>
  <c r="L549" i="4"/>
  <c r="J549" i="4"/>
  <c r="K549" i="4"/>
  <c r="I549" i="4"/>
  <c r="H549" i="4"/>
  <c r="G549" i="4"/>
  <c r="F549" i="4"/>
  <c r="E549" i="4"/>
  <c r="A549" i="4"/>
  <c r="B549" i="4"/>
  <c r="C549" i="4"/>
  <c r="D548" i="4"/>
  <c r="M548" i="4"/>
  <c r="L548" i="4"/>
  <c r="J548" i="4"/>
  <c r="K548" i="4"/>
  <c r="I548" i="4"/>
  <c r="H548" i="4"/>
  <c r="G548" i="4"/>
  <c r="F548" i="4"/>
  <c r="E548" i="4"/>
  <c r="A548" i="4"/>
  <c r="B548" i="4"/>
  <c r="C548" i="4"/>
  <c r="D547" i="4"/>
  <c r="M547" i="4"/>
  <c r="L547" i="4"/>
  <c r="J547" i="4"/>
  <c r="K547" i="4"/>
  <c r="I547" i="4"/>
  <c r="H547" i="4"/>
  <c r="G547" i="4"/>
  <c r="F547" i="4"/>
  <c r="E547" i="4"/>
  <c r="A547" i="4"/>
  <c r="B547" i="4"/>
  <c r="C547" i="4"/>
  <c r="D546" i="4"/>
  <c r="M546" i="4"/>
  <c r="L546" i="4"/>
  <c r="J546" i="4"/>
  <c r="K546" i="4"/>
  <c r="I546" i="4"/>
  <c r="H546" i="4"/>
  <c r="G546" i="4"/>
  <c r="F546" i="4"/>
  <c r="E546" i="4"/>
  <c r="A546" i="4"/>
  <c r="B546" i="4"/>
  <c r="C546" i="4"/>
  <c r="D545" i="4"/>
  <c r="M545" i="4"/>
  <c r="L545" i="4"/>
  <c r="J545" i="4"/>
  <c r="K545" i="4"/>
  <c r="I545" i="4"/>
  <c r="H545" i="4"/>
  <c r="G545" i="4"/>
  <c r="F545" i="4"/>
  <c r="E545" i="4"/>
  <c r="A545" i="4"/>
  <c r="B545" i="4"/>
  <c r="C545" i="4"/>
  <c r="D544" i="4"/>
  <c r="M544" i="4"/>
  <c r="L544" i="4"/>
  <c r="J544" i="4"/>
  <c r="K544" i="4"/>
  <c r="I544" i="4"/>
  <c r="H544" i="4"/>
  <c r="G544" i="4"/>
  <c r="F544" i="4"/>
  <c r="E544" i="4"/>
  <c r="A544" i="4"/>
  <c r="B544" i="4"/>
  <c r="C544" i="4"/>
  <c r="D543" i="4"/>
  <c r="M543" i="4"/>
  <c r="L543" i="4"/>
  <c r="J543" i="4"/>
  <c r="K543" i="4"/>
  <c r="I543" i="4"/>
  <c r="H543" i="4"/>
  <c r="G543" i="4"/>
  <c r="F543" i="4"/>
  <c r="E543" i="4"/>
  <c r="A543" i="4"/>
  <c r="B543" i="4"/>
  <c r="C543" i="4"/>
  <c r="D542" i="4"/>
  <c r="M542" i="4"/>
  <c r="L542" i="4"/>
  <c r="J542" i="4"/>
  <c r="K542" i="4"/>
  <c r="I542" i="4"/>
  <c r="H542" i="4"/>
  <c r="G542" i="4"/>
  <c r="F542" i="4"/>
  <c r="E542" i="4"/>
  <c r="A542" i="4"/>
  <c r="B542" i="4"/>
  <c r="C542" i="4"/>
  <c r="D541" i="4"/>
  <c r="M541" i="4"/>
  <c r="L541" i="4"/>
  <c r="J541" i="4"/>
  <c r="K541" i="4"/>
  <c r="I541" i="4"/>
  <c r="H541" i="4"/>
  <c r="G541" i="4"/>
  <c r="F541" i="4"/>
  <c r="E541" i="4"/>
  <c r="A541" i="4"/>
  <c r="B541" i="4"/>
  <c r="C541" i="4"/>
  <c r="D540" i="4"/>
  <c r="M540" i="4"/>
  <c r="L540" i="4"/>
  <c r="J540" i="4"/>
  <c r="K540" i="4"/>
  <c r="I540" i="4"/>
  <c r="H540" i="4"/>
  <c r="G540" i="4"/>
  <c r="F540" i="4"/>
  <c r="E540" i="4"/>
  <c r="A540" i="4"/>
  <c r="B540" i="4"/>
  <c r="C540" i="4"/>
  <c r="D539" i="4"/>
  <c r="M539" i="4"/>
  <c r="L539" i="4"/>
  <c r="J539" i="4"/>
  <c r="K539" i="4"/>
  <c r="I539" i="4"/>
  <c r="H539" i="4"/>
  <c r="G539" i="4"/>
  <c r="F539" i="4"/>
  <c r="E539" i="4"/>
  <c r="A539" i="4"/>
  <c r="B539" i="4"/>
  <c r="C539" i="4"/>
  <c r="D538" i="4"/>
  <c r="M538" i="4"/>
  <c r="L538" i="4"/>
  <c r="J538" i="4"/>
  <c r="K538" i="4"/>
  <c r="I538" i="4"/>
  <c r="H538" i="4"/>
  <c r="G538" i="4"/>
  <c r="F538" i="4"/>
  <c r="E538" i="4"/>
  <c r="A538" i="4"/>
  <c r="B538" i="4"/>
  <c r="C538" i="4"/>
  <c r="D537" i="4"/>
  <c r="M537" i="4"/>
  <c r="L537" i="4"/>
  <c r="J537" i="4"/>
  <c r="K537" i="4"/>
  <c r="I537" i="4"/>
  <c r="H537" i="4"/>
  <c r="G537" i="4"/>
  <c r="F537" i="4"/>
  <c r="E537" i="4"/>
  <c r="A537" i="4"/>
  <c r="B537" i="4"/>
  <c r="C537" i="4"/>
  <c r="D536" i="4"/>
  <c r="M536" i="4"/>
  <c r="L536" i="4"/>
  <c r="J536" i="4"/>
  <c r="K536" i="4"/>
  <c r="I536" i="4"/>
  <c r="H536" i="4"/>
  <c r="G536" i="4"/>
  <c r="F536" i="4"/>
  <c r="E536" i="4"/>
  <c r="A536" i="4"/>
  <c r="B536" i="4"/>
  <c r="C536" i="4"/>
  <c r="D535" i="4"/>
  <c r="M535" i="4"/>
  <c r="L535" i="4"/>
  <c r="J535" i="4"/>
  <c r="K535" i="4"/>
  <c r="I535" i="4"/>
  <c r="H535" i="4"/>
  <c r="G535" i="4"/>
  <c r="F535" i="4"/>
  <c r="E535" i="4"/>
  <c r="A535" i="4"/>
  <c r="B535" i="4"/>
  <c r="C535" i="4"/>
  <c r="D534" i="4"/>
  <c r="M534" i="4"/>
  <c r="J534" i="4"/>
  <c r="K534" i="4"/>
  <c r="I534" i="4"/>
  <c r="H534" i="4"/>
  <c r="F534" i="4"/>
  <c r="E534" i="4"/>
  <c r="A533" i="4"/>
  <c r="B533" i="4"/>
  <c r="A532" i="4"/>
  <c r="B532" i="4"/>
  <c r="A531" i="4"/>
  <c r="B531" i="4"/>
  <c r="A530" i="4"/>
  <c r="B530" i="4"/>
  <c r="A529" i="4"/>
  <c r="B529" i="4"/>
  <c r="A528" i="4"/>
  <c r="B528" i="4"/>
  <c r="A527" i="4"/>
  <c r="B527" i="4"/>
  <c r="A526" i="4"/>
  <c r="B526" i="4"/>
  <c r="A525" i="4"/>
  <c r="B525" i="4"/>
  <c r="A524" i="4"/>
  <c r="B524" i="4"/>
  <c r="A523" i="4"/>
  <c r="B523" i="4"/>
  <c r="A522" i="4"/>
  <c r="B522" i="4"/>
  <c r="A521" i="4"/>
  <c r="B521" i="4"/>
  <c r="A520" i="4"/>
  <c r="B520" i="4"/>
  <c r="A519" i="4"/>
  <c r="B519" i="4"/>
  <c r="A518" i="4"/>
  <c r="B518" i="4"/>
  <c r="A517" i="4"/>
  <c r="B517" i="4"/>
  <c r="A516" i="4"/>
  <c r="B516" i="4"/>
  <c r="A515" i="4"/>
  <c r="B515" i="4"/>
  <c r="A514" i="4"/>
  <c r="B514" i="4"/>
  <c r="A513" i="4"/>
  <c r="B513" i="4"/>
  <c r="A512" i="4"/>
  <c r="B512" i="4"/>
  <c r="A511" i="4"/>
  <c r="B511" i="4"/>
  <c r="A510" i="4"/>
  <c r="B510" i="4"/>
  <c r="A509" i="4"/>
  <c r="B509" i="4"/>
  <c r="A508" i="4"/>
  <c r="B508" i="4"/>
  <c r="A507" i="4"/>
  <c r="B507" i="4"/>
  <c r="A506" i="4"/>
  <c r="B506" i="4"/>
  <c r="A505" i="4"/>
  <c r="B505" i="4"/>
  <c r="A504" i="4"/>
  <c r="B504" i="4"/>
  <c r="A503" i="4"/>
  <c r="B503" i="4"/>
  <c r="A502" i="4"/>
  <c r="B502" i="4"/>
  <c r="A501" i="4"/>
  <c r="B501" i="4"/>
  <c r="A500" i="4"/>
  <c r="B500" i="4"/>
  <c r="A499" i="4"/>
  <c r="B499" i="4"/>
  <c r="A498" i="4"/>
  <c r="B498" i="4"/>
  <c r="A497" i="4"/>
  <c r="B497" i="4"/>
  <c r="A496" i="4"/>
  <c r="B496" i="4"/>
  <c r="A495" i="4"/>
  <c r="B495" i="4"/>
  <c r="A494" i="4"/>
  <c r="B494" i="4"/>
  <c r="A493" i="4"/>
  <c r="B493" i="4"/>
  <c r="A492" i="4"/>
  <c r="B492" i="4"/>
  <c r="A491" i="4"/>
  <c r="B491" i="4"/>
  <c r="A490" i="4"/>
  <c r="B490" i="4"/>
  <c r="A489" i="4"/>
  <c r="B489" i="4"/>
  <c r="A488" i="4"/>
  <c r="B488" i="4"/>
  <c r="A487" i="4"/>
  <c r="B487" i="4"/>
  <c r="A486" i="4"/>
  <c r="B486" i="4"/>
  <c r="A485" i="4"/>
  <c r="B485" i="4"/>
  <c r="A484" i="4"/>
  <c r="B484" i="4"/>
  <c r="A483" i="4"/>
  <c r="B483" i="4"/>
  <c r="A482" i="4"/>
  <c r="B482" i="4"/>
  <c r="A481" i="4"/>
  <c r="B481" i="4"/>
  <c r="A480" i="4"/>
  <c r="B480" i="4"/>
  <c r="A479" i="4"/>
  <c r="B479" i="4"/>
  <c r="A478" i="4"/>
  <c r="B478" i="4"/>
  <c r="A477" i="4"/>
  <c r="B477" i="4"/>
  <c r="A476" i="4"/>
  <c r="B476" i="4"/>
  <c r="A475" i="4"/>
  <c r="B475" i="4"/>
  <c r="A474" i="4"/>
  <c r="B474" i="4"/>
  <c r="A473" i="4"/>
  <c r="B473" i="4"/>
  <c r="A472" i="4"/>
  <c r="B472" i="4"/>
  <c r="A471" i="4"/>
  <c r="B471" i="4"/>
  <c r="A470" i="4"/>
  <c r="B470" i="4"/>
  <c r="A469" i="4"/>
  <c r="B469" i="4"/>
  <c r="A468" i="4"/>
  <c r="B468" i="4"/>
  <c r="A467" i="4"/>
  <c r="B467" i="4"/>
  <c r="A466" i="4"/>
  <c r="B466" i="4"/>
  <c r="A465" i="4"/>
  <c r="B465" i="4"/>
  <c r="A464" i="4"/>
  <c r="B464" i="4"/>
  <c r="A463" i="4"/>
  <c r="B463" i="4"/>
  <c r="A462" i="4"/>
  <c r="B462" i="4"/>
  <c r="A461" i="4"/>
  <c r="B461" i="4"/>
  <c r="A460" i="4"/>
  <c r="B460" i="4"/>
  <c r="A459" i="4"/>
  <c r="B459" i="4"/>
  <c r="A458" i="4"/>
  <c r="B458" i="4"/>
  <c r="A457" i="4"/>
  <c r="B457" i="4"/>
  <c r="A456" i="4"/>
  <c r="B456" i="4"/>
  <c r="A455" i="4"/>
  <c r="B455" i="4"/>
  <c r="A454" i="4"/>
  <c r="B454" i="4"/>
  <c r="A453" i="4"/>
  <c r="B453" i="4"/>
  <c r="A452" i="4"/>
  <c r="B452" i="4"/>
  <c r="A451" i="4"/>
  <c r="B451" i="4"/>
  <c r="A450" i="4"/>
  <c r="B450" i="4"/>
  <c r="A449" i="4"/>
  <c r="B449" i="4"/>
  <c r="A448" i="4"/>
  <c r="B448" i="4"/>
  <c r="A447" i="4"/>
  <c r="B447" i="4"/>
  <c r="A446" i="4"/>
  <c r="B446" i="4"/>
  <c r="A445" i="4"/>
  <c r="B445" i="4"/>
  <c r="A444" i="4"/>
  <c r="B444" i="4"/>
  <c r="A443" i="4"/>
  <c r="B443" i="4"/>
  <c r="A442" i="4"/>
  <c r="B442" i="4"/>
  <c r="A441" i="4"/>
  <c r="B441" i="4"/>
  <c r="A440" i="4"/>
  <c r="B440" i="4"/>
  <c r="A439" i="4"/>
  <c r="B439" i="4"/>
  <c r="A438" i="4"/>
  <c r="B438" i="4"/>
  <c r="A437" i="4"/>
  <c r="B437" i="4"/>
  <c r="A436" i="4"/>
  <c r="B436" i="4"/>
  <c r="A435" i="4"/>
  <c r="B435" i="4"/>
  <c r="A434" i="4"/>
  <c r="B434" i="4"/>
  <c r="A433" i="4"/>
  <c r="B433" i="4"/>
  <c r="A432" i="4"/>
  <c r="B432" i="4"/>
  <c r="A431" i="4"/>
  <c r="B431" i="4"/>
  <c r="A430" i="4"/>
  <c r="B430" i="4"/>
  <c r="A429" i="4"/>
  <c r="B429" i="4"/>
  <c r="A428" i="4"/>
  <c r="B428" i="4"/>
  <c r="A427" i="4"/>
  <c r="B427" i="4"/>
  <c r="A426" i="4"/>
  <c r="B426" i="4"/>
  <c r="A425" i="4"/>
  <c r="B425" i="4"/>
  <c r="A424" i="4"/>
  <c r="B424" i="4"/>
  <c r="A423" i="4"/>
  <c r="B423" i="4"/>
  <c r="A422" i="4"/>
  <c r="B422" i="4"/>
  <c r="A421" i="4"/>
  <c r="B421" i="4"/>
  <c r="A420" i="4"/>
  <c r="B420" i="4"/>
  <c r="A419" i="4"/>
  <c r="B419" i="4"/>
  <c r="A418" i="4"/>
  <c r="B418" i="4"/>
  <c r="A417" i="4"/>
  <c r="B417" i="4"/>
  <c r="A416" i="4"/>
  <c r="B416" i="4"/>
  <c r="A415" i="4"/>
  <c r="B415" i="4"/>
  <c r="A414" i="4"/>
  <c r="B414" i="4"/>
  <c r="A413" i="4"/>
  <c r="B413" i="4"/>
  <c r="A412" i="4"/>
  <c r="B412" i="4"/>
  <c r="A411" i="4"/>
  <c r="B411" i="4"/>
  <c r="A410" i="4"/>
  <c r="B410" i="4"/>
  <c r="A409" i="4"/>
  <c r="B409" i="4"/>
  <c r="A408" i="4"/>
  <c r="B408" i="4"/>
  <c r="A407" i="4"/>
  <c r="B407" i="4"/>
  <c r="A406" i="4"/>
  <c r="B406" i="4"/>
  <c r="A405" i="4"/>
  <c r="B405" i="4"/>
  <c r="A404" i="4"/>
  <c r="B404" i="4"/>
  <c r="A403" i="4"/>
  <c r="B403" i="4"/>
  <c r="A402" i="4"/>
  <c r="B402" i="4"/>
  <c r="A401" i="4"/>
  <c r="B401" i="4"/>
  <c r="A400" i="4"/>
  <c r="B400" i="4"/>
  <c r="A399" i="4"/>
  <c r="B399" i="4"/>
  <c r="A398" i="4"/>
  <c r="B398" i="4"/>
  <c r="A397" i="4"/>
  <c r="B397" i="4"/>
  <c r="A396" i="4"/>
  <c r="B396" i="4"/>
  <c r="A395" i="4"/>
  <c r="B395" i="4"/>
  <c r="A394" i="4"/>
  <c r="B394" i="4"/>
  <c r="A393" i="4"/>
  <c r="B393" i="4"/>
  <c r="A392" i="4"/>
  <c r="B392" i="4"/>
  <c r="A391" i="4"/>
  <c r="B391" i="4"/>
  <c r="A390" i="4"/>
  <c r="B390" i="4"/>
  <c r="A389" i="4"/>
  <c r="B389" i="4"/>
  <c r="A388" i="4"/>
  <c r="B388" i="4"/>
  <c r="A387" i="4"/>
  <c r="B387" i="4"/>
  <c r="A386" i="4"/>
  <c r="B386" i="4"/>
  <c r="A385" i="4"/>
  <c r="B385" i="4"/>
  <c r="A384" i="4"/>
  <c r="B384" i="4"/>
  <c r="A383" i="4"/>
  <c r="B383" i="4"/>
  <c r="A382" i="4"/>
  <c r="B382" i="4"/>
  <c r="A381" i="4"/>
  <c r="B381" i="4"/>
  <c r="A380" i="4"/>
  <c r="B380" i="4"/>
  <c r="A379" i="4"/>
  <c r="B379" i="4"/>
  <c r="A378" i="4"/>
  <c r="B378" i="4"/>
  <c r="A377" i="4"/>
  <c r="B377" i="4"/>
  <c r="A376" i="4"/>
  <c r="B376" i="4"/>
  <c r="A375" i="4"/>
  <c r="B375" i="4"/>
  <c r="A374" i="4"/>
  <c r="B374" i="4"/>
  <c r="A373" i="4"/>
  <c r="B373" i="4"/>
  <c r="A372" i="4"/>
  <c r="B372" i="4"/>
  <c r="A371" i="4"/>
  <c r="B371" i="4"/>
  <c r="A370" i="4"/>
  <c r="B370" i="4"/>
  <c r="A369" i="4"/>
  <c r="B369" i="4"/>
  <c r="A368" i="4"/>
  <c r="B368" i="4"/>
  <c r="A367" i="4"/>
  <c r="B367" i="4"/>
  <c r="A366" i="4"/>
  <c r="B366" i="4"/>
  <c r="A365" i="4"/>
  <c r="B365" i="4"/>
  <c r="A364" i="4"/>
  <c r="B364" i="4"/>
  <c r="A363" i="4"/>
  <c r="B363" i="4"/>
  <c r="A362" i="4"/>
  <c r="B362" i="4"/>
  <c r="A361" i="4"/>
  <c r="B361" i="4"/>
  <c r="A360" i="4"/>
  <c r="B360" i="4"/>
  <c r="A359" i="4"/>
  <c r="B359" i="4"/>
  <c r="A358" i="4"/>
  <c r="B358" i="4"/>
  <c r="A357" i="4"/>
  <c r="B357" i="4"/>
  <c r="A356" i="4"/>
  <c r="B356" i="4"/>
  <c r="A355" i="4"/>
  <c r="B355" i="4"/>
  <c r="A354" i="4"/>
  <c r="B354" i="4"/>
  <c r="A353" i="4"/>
  <c r="B353" i="4"/>
  <c r="A352" i="4"/>
  <c r="B352" i="4"/>
  <c r="A351" i="4"/>
  <c r="B351" i="4"/>
  <c r="A350" i="4"/>
  <c r="B350" i="4"/>
  <c r="A349" i="4"/>
  <c r="B349" i="4"/>
  <c r="A348" i="4"/>
  <c r="B348" i="4"/>
  <c r="A347" i="4"/>
  <c r="B347" i="4"/>
  <c r="A346" i="4"/>
  <c r="B346" i="4"/>
  <c r="A345" i="4"/>
  <c r="B345" i="4"/>
  <c r="A344" i="4"/>
  <c r="B344" i="4"/>
  <c r="A343" i="4"/>
  <c r="B343" i="4"/>
  <c r="A342" i="4"/>
  <c r="B342" i="4"/>
  <c r="A341" i="4"/>
  <c r="B341" i="4"/>
  <c r="A340" i="4"/>
  <c r="B340" i="4"/>
  <c r="A339" i="4"/>
  <c r="B339" i="4"/>
  <c r="A338" i="4"/>
  <c r="B338" i="4"/>
  <c r="A337" i="4"/>
  <c r="B337" i="4"/>
  <c r="A336" i="4"/>
  <c r="B336" i="4"/>
  <c r="A335" i="4"/>
  <c r="B335" i="4"/>
  <c r="A334" i="4"/>
  <c r="B334" i="4"/>
  <c r="A333" i="4"/>
  <c r="B333" i="4"/>
  <c r="A332" i="4"/>
  <c r="B332" i="4"/>
  <c r="A331" i="4"/>
  <c r="B331" i="4"/>
  <c r="A330" i="4"/>
  <c r="B330" i="4"/>
  <c r="A329" i="4"/>
  <c r="B329" i="4"/>
  <c r="A328" i="4"/>
  <c r="B328" i="4"/>
  <c r="A327" i="4"/>
  <c r="B327" i="4"/>
  <c r="A326" i="4"/>
  <c r="B326" i="4"/>
  <c r="A325" i="4"/>
  <c r="B325" i="4"/>
  <c r="A324" i="4"/>
  <c r="B324" i="4"/>
  <c r="A323" i="4"/>
  <c r="B323" i="4"/>
  <c r="A322" i="4"/>
  <c r="B322" i="4"/>
  <c r="A321" i="4"/>
  <c r="B321" i="4"/>
  <c r="A320" i="4"/>
  <c r="B320" i="4"/>
  <c r="A319" i="4"/>
  <c r="B319" i="4"/>
  <c r="A318" i="4"/>
  <c r="B318" i="4"/>
  <c r="A317" i="4"/>
  <c r="B317" i="4"/>
  <c r="A316" i="4"/>
  <c r="B316" i="4"/>
  <c r="A315" i="4"/>
  <c r="B315" i="4"/>
  <c r="A314" i="4"/>
  <c r="B314" i="4"/>
  <c r="A313" i="4"/>
  <c r="B313" i="4"/>
  <c r="A312" i="4"/>
  <c r="B312" i="4"/>
  <c r="A311" i="4"/>
  <c r="B311" i="4"/>
  <c r="A310" i="4"/>
  <c r="B310" i="4"/>
  <c r="A309" i="4"/>
  <c r="B309" i="4"/>
  <c r="A308" i="4"/>
  <c r="B308" i="4"/>
  <c r="A307" i="4"/>
  <c r="B307" i="4"/>
  <c r="A306" i="4"/>
  <c r="B306" i="4"/>
  <c r="A305" i="4"/>
  <c r="B305" i="4"/>
  <c r="A304" i="4"/>
  <c r="B304" i="4"/>
  <c r="A303" i="4"/>
  <c r="B303" i="4"/>
  <c r="A302" i="4"/>
  <c r="B302" i="4"/>
  <c r="A301" i="4"/>
  <c r="B301" i="4"/>
  <c r="A300" i="4"/>
  <c r="B300" i="4"/>
  <c r="A299" i="4"/>
  <c r="B299" i="4"/>
  <c r="A298" i="4"/>
  <c r="B298" i="4"/>
  <c r="A297" i="4"/>
  <c r="B297" i="4"/>
  <c r="A296" i="4"/>
  <c r="B296" i="4"/>
  <c r="A295" i="4"/>
  <c r="B295" i="4"/>
  <c r="A294" i="4"/>
  <c r="B294" i="4"/>
  <c r="A293" i="4"/>
  <c r="B293" i="4"/>
  <c r="A292" i="4"/>
  <c r="B292" i="4"/>
  <c r="A291" i="4"/>
  <c r="B291" i="4"/>
  <c r="A290" i="4"/>
  <c r="B290" i="4"/>
  <c r="A289" i="4"/>
  <c r="B289" i="4"/>
  <c r="A288" i="4"/>
  <c r="B288" i="4"/>
  <c r="A287" i="4"/>
  <c r="B287" i="4"/>
  <c r="A286" i="4"/>
  <c r="B286" i="4"/>
  <c r="A285" i="4"/>
  <c r="B285" i="4"/>
  <c r="A284" i="4"/>
  <c r="B284" i="4"/>
  <c r="A283" i="4"/>
  <c r="B283" i="4"/>
  <c r="A282" i="4"/>
  <c r="B282" i="4"/>
  <c r="A281" i="4"/>
  <c r="B281" i="4"/>
  <c r="A280" i="4"/>
  <c r="B280" i="4"/>
  <c r="A279" i="4"/>
  <c r="B279" i="4"/>
  <c r="A278" i="4"/>
  <c r="B278" i="4"/>
  <c r="A277" i="4"/>
  <c r="B277" i="4"/>
  <c r="A276" i="4"/>
  <c r="B276" i="4"/>
  <c r="A275" i="4"/>
  <c r="B275" i="4"/>
  <c r="A274" i="4"/>
  <c r="B274" i="4"/>
  <c r="A273" i="4"/>
  <c r="B273" i="4"/>
  <c r="A272" i="4"/>
  <c r="B272" i="4"/>
  <c r="A271" i="4"/>
  <c r="B271" i="4"/>
  <c r="A270" i="4"/>
  <c r="B270" i="4"/>
  <c r="A269" i="4"/>
  <c r="B269" i="4"/>
  <c r="A268" i="4"/>
  <c r="B268" i="4"/>
  <c r="A267" i="4"/>
  <c r="B267" i="4"/>
  <c r="A266" i="4"/>
  <c r="B266" i="4"/>
  <c r="A265" i="4"/>
  <c r="B265" i="4"/>
  <c r="A264" i="4"/>
  <c r="B264" i="4"/>
  <c r="A263" i="4"/>
  <c r="B263" i="4"/>
  <c r="A262" i="4"/>
  <c r="B262" i="4"/>
  <c r="A261" i="4"/>
  <c r="B261" i="4"/>
  <c r="A260" i="4"/>
  <c r="B260" i="4"/>
  <c r="A259" i="4"/>
  <c r="B259" i="4"/>
  <c r="A258" i="4"/>
  <c r="B258" i="4"/>
  <c r="A257" i="4"/>
  <c r="B257" i="4"/>
  <c r="A256" i="4"/>
  <c r="B256" i="4"/>
  <c r="A255" i="4"/>
  <c r="B255" i="4"/>
  <c r="A254" i="4"/>
  <c r="B254" i="4"/>
  <c r="A253" i="4"/>
  <c r="B253" i="4"/>
  <c r="A252" i="4"/>
  <c r="B252" i="4"/>
  <c r="A251" i="4"/>
  <c r="B251" i="4"/>
  <c r="A250" i="4"/>
  <c r="B250" i="4"/>
  <c r="A249" i="4"/>
  <c r="B249" i="4"/>
  <c r="A248" i="4"/>
  <c r="B248" i="4"/>
  <c r="A247" i="4"/>
  <c r="B247" i="4"/>
  <c r="A246" i="4"/>
  <c r="B246" i="4"/>
  <c r="A245" i="4"/>
  <c r="B245" i="4"/>
  <c r="A244" i="4"/>
  <c r="B244" i="4"/>
  <c r="A243" i="4"/>
  <c r="B243" i="4"/>
  <c r="A242" i="4"/>
  <c r="B242" i="4"/>
  <c r="A241" i="4"/>
  <c r="B241" i="4"/>
  <c r="A240" i="4"/>
  <c r="B240" i="4"/>
  <c r="A239" i="4"/>
  <c r="B239" i="4"/>
  <c r="A238" i="4"/>
  <c r="B238" i="4"/>
  <c r="A237" i="4"/>
  <c r="B237" i="4"/>
  <c r="A236" i="4"/>
  <c r="B236" i="4"/>
  <c r="A235" i="4"/>
  <c r="B235" i="4"/>
  <c r="A234" i="4"/>
  <c r="B234" i="4"/>
  <c r="A233" i="4"/>
  <c r="B233" i="4"/>
  <c r="A232" i="4"/>
  <c r="B232" i="4"/>
  <c r="A231" i="4"/>
  <c r="B231" i="4"/>
  <c r="A230" i="4"/>
  <c r="B230" i="4"/>
  <c r="A229" i="4"/>
  <c r="B229" i="4"/>
  <c r="A228" i="4"/>
  <c r="B228" i="4"/>
  <c r="A227" i="4"/>
  <c r="B227" i="4"/>
  <c r="A226" i="4"/>
  <c r="B226" i="4"/>
  <c r="A225" i="4"/>
  <c r="B225" i="4"/>
  <c r="A224" i="4"/>
  <c r="B224" i="4"/>
  <c r="A223" i="4"/>
  <c r="B223" i="4"/>
  <c r="A222" i="4"/>
  <c r="B222" i="4"/>
  <c r="A221" i="4"/>
  <c r="B221" i="4"/>
  <c r="A220" i="4"/>
  <c r="B220" i="4"/>
  <c r="A219" i="4"/>
  <c r="B219" i="4"/>
  <c r="A218" i="4"/>
  <c r="B218" i="4"/>
  <c r="A217" i="4"/>
  <c r="B217" i="4"/>
  <c r="A216" i="4"/>
  <c r="B216" i="4"/>
  <c r="A215" i="4"/>
  <c r="B215" i="4"/>
  <c r="A214" i="4"/>
  <c r="B214" i="4"/>
  <c r="A213" i="4"/>
  <c r="B213" i="4"/>
  <c r="A212" i="4"/>
  <c r="B212" i="4"/>
  <c r="A211" i="4"/>
  <c r="B211" i="4"/>
  <c r="A210" i="4"/>
  <c r="B210" i="4"/>
  <c r="A209" i="4"/>
  <c r="B209" i="4"/>
  <c r="A208" i="4"/>
  <c r="B208" i="4"/>
  <c r="A207" i="4"/>
  <c r="B207" i="4"/>
  <c r="A206" i="4"/>
  <c r="B206" i="4"/>
  <c r="A205" i="4"/>
  <c r="B205" i="4"/>
  <c r="A204" i="4"/>
  <c r="B204" i="4"/>
  <c r="A203" i="4"/>
  <c r="B203" i="4"/>
  <c r="A202" i="4"/>
  <c r="B202" i="4"/>
  <c r="A201" i="4"/>
  <c r="B201" i="4"/>
  <c r="A200" i="4"/>
  <c r="B200" i="4"/>
  <c r="A199" i="4"/>
  <c r="B199" i="4"/>
  <c r="A198" i="4"/>
  <c r="B198" i="4"/>
  <c r="A197" i="4"/>
  <c r="B197" i="4"/>
  <c r="A196" i="4"/>
  <c r="B196" i="4"/>
  <c r="A195" i="4"/>
  <c r="B195" i="4"/>
  <c r="A194" i="4"/>
  <c r="B194" i="4"/>
  <c r="A193" i="4"/>
  <c r="B193" i="4"/>
  <c r="A192" i="4"/>
  <c r="B192" i="4"/>
  <c r="A191" i="4"/>
  <c r="B191" i="4"/>
  <c r="A190" i="4"/>
  <c r="B190" i="4"/>
  <c r="A189" i="4"/>
  <c r="B189" i="4"/>
  <c r="A188" i="4"/>
  <c r="B188" i="4"/>
  <c r="A187" i="4"/>
  <c r="B187" i="4"/>
  <c r="A186" i="4"/>
  <c r="B186" i="4"/>
  <c r="A185" i="4"/>
  <c r="B185" i="4"/>
  <c r="A184" i="4"/>
  <c r="B184" i="4"/>
  <c r="A183" i="4"/>
  <c r="B183" i="4"/>
  <c r="A182" i="4"/>
  <c r="B182" i="4"/>
  <c r="A181" i="4"/>
  <c r="B181" i="4"/>
  <c r="A180" i="4"/>
  <c r="B180" i="4"/>
  <c r="A179" i="4"/>
  <c r="B179" i="4"/>
  <c r="A178" i="4"/>
  <c r="B178" i="4"/>
  <c r="A177" i="4"/>
  <c r="B177" i="4"/>
  <c r="A176" i="4"/>
  <c r="B176" i="4"/>
  <c r="A175" i="4"/>
  <c r="B175" i="4"/>
  <c r="A174" i="4"/>
  <c r="B174" i="4"/>
  <c r="A173" i="4"/>
  <c r="B173" i="4"/>
  <c r="A172" i="4"/>
  <c r="B172" i="4"/>
  <c r="A171" i="4"/>
  <c r="B171" i="4"/>
  <c r="A170" i="4"/>
  <c r="B170" i="4"/>
  <c r="A169" i="4"/>
  <c r="B169" i="4"/>
  <c r="A168" i="4"/>
  <c r="B168" i="4"/>
  <c r="A167" i="4"/>
  <c r="B167" i="4"/>
  <c r="A166" i="4"/>
  <c r="B166" i="4"/>
  <c r="A165" i="4"/>
  <c r="B165" i="4"/>
  <c r="A164" i="4"/>
  <c r="B164" i="4"/>
  <c r="A163" i="4"/>
  <c r="B163" i="4"/>
  <c r="A162" i="4"/>
  <c r="B162" i="4"/>
  <c r="A161" i="4"/>
  <c r="B161" i="4"/>
  <c r="A160" i="4"/>
  <c r="B160" i="4"/>
  <c r="A159" i="4"/>
  <c r="B159" i="4"/>
  <c r="A158" i="4"/>
  <c r="B158" i="4"/>
  <c r="A157" i="4"/>
  <c r="B157" i="4"/>
  <c r="A156" i="4"/>
  <c r="B156" i="4"/>
  <c r="A155" i="4"/>
  <c r="B155" i="4"/>
  <c r="A154" i="4"/>
  <c r="B154" i="4"/>
  <c r="A153" i="4"/>
  <c r="B153" i="4"/>
  <c r="A152" i="4"/>
  <c r="B152" i="4"/>
  <c r="A151" i="4"/>
  <c r="B151" i="4"/>
  <c r="A150" i="4"/>
  <c r="B150" i="4"/>
  <c r="A149" i="4"/>
  <c r="B149" i="4"/>
  <c r="A148" i="4"/>
  <c r="B148" i="4"/>
  <c r="A147" i="4"/>
  <c r="B147" i="4"/>
  <c r="A146" i="4"/>
  <c r="B146" i="4"/>
  <c r="A145" i="4"/>
  <c r="B145" i="4"/>
  <c r="A144" i="4"/>
  <c r="B144" i="4"/>
  <c r="A143" i="4"/>
  <c r="B143" i="4"/>
  <c r="A142" i="4"/>
  <c r="B142" i="4"/>
  <c r="A141" i="4"/>
  <c r="B141" i="4"/>
  <c r="A140" i="4"/>
  <c r="B140" i="4"/>
  <c r="A139" i="4"/>
  <c r="B139" i="4"/>
  <c r="A138" i="4"/>
  <c r="B138" i="4"/>
  <c r="A137" i="4"/>
  <c r="B137" i="4"/>
  <c r="A136" i="4"/>
  <c r="B136" i="4"/>
  <c r="A135" i="4"/>
  <c r="B135" i="4"/>
  <c r="A134" i="4"/>
  <c r="B134" i="4"/>
  <c r="A133" i="4"/>
  <c r="B133" i="4"/>
  <c r="A132" i="4"/>
  <c r="B132" i="4"/>
  <c r="A131" i="4"/>
  <c r="B131" i="4"/>
  <c r="A130" i="4"/>
  <c r="B130" i="4"/>
  <c r="A129" i="4"/>
  <c r="B129" i="4"/>
  <c r="A128" i="4"/>
  <c r="B128" i="4"/>
  <c r="A127" i="4"/>
  <c r="B127" i="4"/>
  <c r="A126" i="4"/>
  <c r="B126" i="4"/>
  <c r="A125" i="4"/>
  <c r="B125" i="4"/>
  <c r="A124" i="4"/>
  <c r="B124" i="4"/>
  <c r="A123" i="4"/>
  <c r="B123" i="4"/>
  <c r="A122" i="4"/>
  <c r="B122" i="4"/>
  <c r="A121" i="4"/>
  <c r="B121" i="4"/>
  <c r="A120" i="4"/>
  <c r="B120" i="4"/>
  <c r="A119" i="4"/>
  <c r="B119" i="4"/>
  <c r="A118" i="4"/>
  <c r="B118" i="4"/>
  <c r="A117" i="4"/>
  <c r="B117" i="4"/>
  <c r="A116" i="4"/>
  <c r="B116" i="4"/>
  <c r="A115" i="4"/>
  <c r="B115" i="4"/>
  <c r="A114" i="4"/>
  <c r="B114" i="4"/>
  <c r="A113" i="4"/>
  <c r="B113" i="4"/>
  <c r="A112" i="4"/>
  <c r="B112" i="4"/>
  <c r="A111" i="4"/>
  <c r="B111" i="4"/>
  <c r="A110" i="4"/>
  <c r="B110" i="4"/>
  <c r="A109" i="4"/>
  <c r="B109" i="4"/>
  <c r="A108" i="4"/>
  <c r="B108" i="4"/>
  <c r="A107" i="4"/>
  <c r="B107" i="4"/>
  <c r="A106" i="4"/>
  <c r="B106" i="4"/>
  <c r="A105" i="4"/>
  <c r="B105" i="4"/>
  <c r="A104" i="4"/>
  <c r="B104" i="4"/>
  <c r="A103" i="4"/>
  <c r="B103" i="4"/>
  <c r="A102" i="4"/>
  <c r="B102" i="4"/>
  <c r="A101" i="4"/>
  <c r="B101" i="4"/>
  <c r="A100" i="4"/>
  <c r="B100" i="4"/>
  <c r="A99" i="4"/>
  <c r="B99" i="4"/>
  <c r="A98" i="4"/>
  <c r="B98" i="4"/>
  <c r="A97" i="4"/>
  <c r="B97" i="4"/>
  <c r="A96" i="4"/>
  <c r="B96" i="4"/>
  <c r="A95" i="4"/>
  <c r="B95" i="4"/>
  <c r="A94" i="4"/>
  <c r="B94" i="4"/>
  <c r="A93" i="4"/>
  <c r="B93" i="4"/>
  <c r="A92" i="4"/>
  <c r="B92" i="4"/>
  <c r="A91" i="4"/>
  <c r="B91" i="4"/>
  <c r="A90" i="4"/>
  <c r="B90" i="4"/>
  <c r="A89" i="4"/>
  <c r="B89" i="4"/>
  <c r="A88" i="4"/>
  <c r="B88" i="4"/>
  <c r="A87" i="4"/>
  <c r="B87" i="4"/>
  <c r="A86" i="4"/>
  <c r="B86" i="4"/>
  <c r="A85" i="4"/>
  <c r="B85" i="4"/>
  <c r="A84" i="4"/>
  <c r="B84" i="4"/>
  <c r="A83" i="4"/>
  <c r="B83" i="4"/>
  <c r="A82" i="4"/>
  <c r="B82" i="4"/>
  <c r="A81" i="4"/>
  <c r="B81" i="4"/>
  <c r="A80" i="4"/>
  <c r="B80" i="4"/>
  <c r="A79" i="4"/>
  <c r="B79" i="4"/>
  <c r="A78" i="4"/>
  <c r="B78" i="4"/>
  <c r="A77" i="4"/>
  <c r="B77" i="4"/>
  <c r="A76" i="4"/>
  <c r="B76" i="4"/>
  <c r="A75" i="4"/>
  <c r="B75" i="4"/>
  <c r="A74" i="4"/>
  <c r="B74" i="4"/>
  <c r="A73" i="4"/>
  <c r="B73" i="4"/>
  <c r="A72" i="4"/>
  <c r="B72" i="4"/>
  <c r="A71" i="4"/>
  <c r="B71" i="4"/>
  <c r="A70" i="4"/>
  <c r="B70" i="4"/>
  <c r="A69" i="4"/>
  <c r="B69" i="4"/>
  <c r="A68" i="4"/>
  <c r="B68" i="4"/>
  <c r="A67" i="4"/>
  <c r="B67" i="4"/>
  <c r="A66" i="4"/>
  <c r="B66" i="4"/>
  <c r="A65" i="4"/>
  <c r="B65" i="4"/>
  <c r="A64" i="4"/>
  <c r="B64" i="4"/>
  <c r="A63" i="4"/>
  <c r="B63" i="4"/>
  <c r="A62" i="4"/>
  <c r="B62" i="4"/>
  <c r="A61" i="4"/>
  <c r="B61" i="4"/>
  <c r="A60" i="4"/>
  <c r="B60" i="4"/>
  <c r="A59" i="4"/>
  <c r="B59" i="4"/>
  <c r="A58" i="4"/>
  <c r="B58" i="4"/>
  <c r="A57" i="4"/>
  <c r="B57" i="4"/>
  <c r="A56" i="4"/>
  <c r="B56" i="4"/>
  <c r="A55" i="4"/>
  <c r="B55" i="4"/>
  <c r="A54" i="4"/>
  <c r="B54" i="4"/>
  <c r="A53" i="4"/>
  <c r="B53" i="4"/>
  <c r="A52" i="4"/>
  <c r="B52" i="4"/>
  <c r="A51" i="4"/>
  <c r="B51" i="4"/>
  <c r="A50" i="4"/>
  <c r="B50" i="4"/>
  <c r="A49" i="4"/>
  <c r="B49" i="4"/>
  <c r="A48" i="4"/>
  <c r="B48" i="4"/>
  <c r="A47" i="4"/>
  <c r="B47" i="4"/>
  <c r="A46" i="4"/>
  <c r="B46" i="4"/>
  <c r="A45" i="4"/>
  <c r="B45" i="4"/>
  <c r="A44" i="4"/>
  <c r="B44" i="4"/>
  <c r="A43" i="4"/>
  <c r="B43" i="4"/>
  <c r="A42" i="4"/>
  <c r="B42" i="4"/>
  <c r="A41" i="4"/>
  <c r="B41" i="4"/>
  <c r="A40" i="4"/>
  <c r="B40" i="4"/>
  <c r="A39" i="4"/>
  <c r="B39" i="4"/>
  <c r="A38" i="4"/>
  <c r="B38" i="4"/>
  <c r="A37" i="4"/>
  <c r="B37" i="4"/>
  <c r="A36" i="4"/>
  <c r="B36" i="4"/>
  <c r="A35" i="4"/>
  <c r="B35" i="4"/>
  <c r="A34" i="4"/>
  <c r="B34" i="4"/>
  <c r="A33" i="4"/>
  <c r="B33" i="4"/>
  <c r="A32" i="4"/>
  <c r="B32" i="4"/>
  <c r="A31" i="4"/>
  <c r="B31" i="4"/>
  <c r="A30" i="4"/>
  <c r="B30" i="4"/>
  <c r="A29" i="4"/>
  <c r="B29" i="4"/>
  <c r="A28" i="4"/>
  <c r="B28" i="4"/>
  <c r="A27" i="4"/>
  <c r="B27" i="4"/>
  <c r="A26" i="4"/>
  <c r="B26" i="4"/>
  <c r="A25" i="4"/>
  <c r="B25" i="4"/>
  <c r="A24" i="4"/>
  <c r="B24" i="4"/>
  <c r="A23" i="4"/>
  <c r="B23" i="4"/>
  <c r="A22" i="4"/>
  <c r="B22" i="4"/>
  <c r="A21" i="4"/>
  <c r="B21" i="4"/>
  <c r="A20" i="4"/>
  <c r="B20" i="4"/>
  <c r="A19" i="4"/>
  <c r="B19" i="4"/>
  <c r="A18" i="4"/>
  <c r="B18" i="4"/>
  <c r="A17" i="4"/>
  <c r="B17" i="4"/>
  <c r="A16" i="4"/>
  <c r="B16" i="4"/>
  <c r="A15" i="4"/>
  <c r="B15" i="4"/>
  <c r="A14" i="4"/>
  <c r="B14" i="4"/>
  <c r="A13" i="4"/>
  <c r="B13" i="4"/>
  <c r="A12" i="4"/>
  <c r="B12" i="4"/>
  <c r="A11" i="4"/>
  <c r="B11" i="4"/>
  <c r="A10" i="4"/>
  <c r="B10" i="4"/>
  <c r="A9" i="4"/>
  <c r="B9" i="4"/>
  <c r="A8" i="4"/>
  <c r="B8" i="4"/>
  <c r="A7" i="4"/>
  <c r="B7" i="4"/>
  <c r="A6" i="4"/>
  <c r="B6" i="4"/>
  <c r="A5" i="4"/>
  <c r="B5" i="4"/>
  <c r="A4" i="4"/>
  <c r="B4" i="4"/>
  <c r="A3" i="4"/>
  <c r="B3" i="4"/>
  <c r="A2" i="4"/>
  <c r="B2" i="4"/>
  <c r="A534" i="4"/>
  <c r="B534" i="4"/>
  <c r="L534" i="4"/>
  <c r="G534" i="4"/>
  <c r="C534" i="4"/>
  <c r="D533" i="4"/>
  <c r="M533" i="4"/>
  <c r="L533" i="4"/>
  <c r="J533" i="4"/>
  <c r="K533" i="4"/>
  <c r="I533" i="4"/>
  <c r="H533" i="4"/>
  <c r="G533" i="4"/>
  <c r="F533" i="4"/>
  <c r="E533" i="4"/>
  <c r="C533" i="4"/>
  <c r="D532" i="4"/>
  <c r="M532" i="4"/>
  <c r="L532" i="4"/>
  <c r="J532" i="4"/>
  <c r="K532" i="4"/>
  <c r="I532" i="4"/>
  <c r="H532" i="4"/>
  <c r="G532" i="4"/>
  <c r="F532" i="4"/>
  <c r="E532" i="4"/>
  <c r="C532" i="4"/>
  <c r="D531" i="4"/>
  <c r="M531" i="4"/>
  <c r="L531" i="4"/>
  <c r="J531" i="4"/>
  <c r="K531" i="4"/>
  <c r="I531" i="4"/>
  <c r="H531" i="4"/>
  <c r="G531" i="4"/>
  <c r="F531" i="4"/>
  <c r="E531" i="4"/>
  <c r="C531" i="4"/>
  <c r="D530" i="4"/>
  <c r="M530" i="4"/>
  <c r="L530" i="4"/>
  <c r="J530" i="4"/>
  <c r="K530" i="4"/>
  <c r="I530" i="4"/>
  <c r="H530" i="4"/>
  <c r="G530" i="4"/>
  <c r="F530" i="4"/>
  <c r="E530" i="4"/>
  <c r="C530" i="4"/>
  <c r="D529" i="4"/>
  <c r="M529" i="4"/>
  <c r="L529" i="4"/>
  <c r="J529" i="4"/>
  <c r="K529" i="4"/>
  <c r="I529" i="4"/>
  <c r="H529" i="4"/>
  <c r="G529" i="4"/>
  <c r="F529" i="4"/>
  <c r="E529" i="4"/>
  <c r="C529" i="4"/>
  <c r="D528" i="4"/>
  <c r="M528" i="4"/>
  <c r="L528" i="4"/>
  <c r="J528" i="4"/>
  <c r="K528" i="4"/>
  <c r="I528" i="4"/>
  <c r="H528" i="4"/>
  <c r="G528" i="4"/>
  <c r="F528" i="4"/>
  <c r="E528" i="4"/>
  <c r="C528" i="4"/>
  <c r="D527" i="4"/>
  <c r="M527" i="4"/>
  <c r="L527" i="4"/>
  <c r="J527" i="4"/>
  <c r="K527" i="4"/>
  <c r="I527" i="4"/>
  <c r="H527" i="4"/>
  <c r="G527" i="4"/>
  <c r="F527" i="4"/>
  <c r="E527" i="4"/>
  <c r="C527" i="4"/>
  <c r="D526" i="4"/>
  <c r="M526" i="4"/>
  <c r="L526" i="4"/>
  <c r="J526" i="4"/>
  <c r="K526" i="4"/>
  <c r="I526" i="4"/>
  <c r="H526" i="4"/>
  <c r="G526" i="4"/>
  <c r="F526" i="4"/>
  <c r="E526" i="4"/>
  <c r="C526" i="4"/>
  <c r="Z548" i="1"/>
  <c r="S548" i="1"/>
  <c r="Z547" i="1"/>
  <c r="S547" i="1"/>
  <c r="Z546" i="1"/>
  <c r="S546" i="1"/>
  <c r="Z545" i="1"/>
  <c r="S545" i="1"/>
  <c r="Z544" i="1"/>
  <c r="S544" i="1"/>
  <c r="Z543" i="1"/>
  <c r="S543" i="1"/>
  <c r="Z542" i="1"/>
  <c r="S542" i="1"/>
  <c r="Z541" i="1"/>
  <c r="S541" i="1"/>
  <c r="Z540" i="1"/>
  <c r="S540" i="1"/>
  <c r="Z539" i="1"/>
  <c r="S539" i="1"/>
  <c r="Z538" i="1"/>
  <c r="S538" i="1"/>
  <c r="Z537" i="1"/>
  <c r="S537" i="1"/>
  <c r="Z536" i="1"/>
  <c r="S536" i="1"/>
  <c r="Z535" i="1"/>
  <c r="S535" i="1"/>
  <c r="Z534" i="1"/>
  <c r="S534" i="1"/>
  <c r="Z533" i="1"/>
  <c r="S533" i="1"/>
  <c r="Z532" i="1"/>
  <c r="S532" i="1"/>
  <c r="O548" i="1"/>
  <c r="I548" i="1"/>
  <c r="O547" i="1"/>
  <c r="I547" i="1"/>
  <c r="O546" i="1"/>
  <c r="I546" i="1"/>
  <c r="O545" i="1"/>
  <c r="I545" i="1"/>
  <c r="O544" i="1"/>
  <c r="I544" i="1"/>
  <c r="O543" i="1"/>
  <c r="I543" i="1"/>
  <c r="O542" i="1"/>
  <c r="I542" i="1"/>
  <c r="O541" i="1"/>
  <c r="I541" i="1"/>
  <c r="B4" i="2"/>
  <c r="L525" i="4"/>
  <c r="L524" i="4"/>
  <c r="L523" i="4"/>
  <c r="L522" i="4"/>
  <c r="L521" i="4"/>
  <c r="L520" i="4"/>
  <c r="L519" i="4"/>
  <c r="L518" i="4"/>
  <c r="L517" i="4"/>
  <c r="L516" i="4"/>
  <c r="L515" i="4"/>
  <c r="L514" i="4"/>
  <c r="L513" i="4"/>
  <c r="L512" i="4"/>
  <c r="L511" i="4"/>
  <c r="L510" i="4"/>
  <c r="L509" i="4"/>
  <c r="L508" i="4"/>
  <c r="L507" i="4"/>
  <c r="L506" i="4"/>
  <c r="L505" i="4"/>
  <c r="L504" i="4"/>
  <c r="L503" i="4"/>
  <c r="L502" i="4"/>
  <c r="L501" i="4"/>
  <c r="L500" i="4"/>
  <c r="L499" i="4"/>
  <c r="L498" i="4"/>
  <c r="L497" i="4"/>
  <c r="L496" i="4"/>
  <c r="L495" i="4"/>
  <c r="L494" i="4"/>
  <c r="L493" i="4"/>
  <c r="L492" i="4"/>
  <c r="L491" i="4"/>
  <c r="L490" i="4"/>
  <c r="L489" i="4"/>
  <c r="L488" i="4"/>
  <c r="L487" i="4"/>
  <c r="L486" i="4"/>
  <c r="L485" i="4"/>
  <c r="L484" i="4"/>
  <c r="L483" i="4"/>
  <c r="L482" i="4"/>
  <c r="L481" i="4"/>
  <c r="L480" i="4"/>
  <c r="L479" i="4"/>
  <c r="L478" i="4"/>
  <c r="L477" i="4"/>
  <c r="L476" i="4"/>
  <c r="L475" i="4"/>
  <c r="L474" i="4"/>
  <c r="L473" i="4"/>
  <c r="L472" i="4"/>
  <c r="L471" i="4"/>
  <c r="L470" i="4"/>
  <c r="L469" i="4"/>
  <c r="L468" i="4"/>
  <c r="L467" i="4"/>
  <c r="L466" i="4"/>
  <c r="L465" i="4"/>
  <c r="L464" i="4"/>
  <c r="L463" i="4"/>
  <c r="L462" i="4"/>
  <c r="L461" i="4"/>
  <c r="L460" i="4"/>
  <c r="L459" i="4"/>
  <c r="L458" i="4"/>
  <c r="L457" i="4"/>
  <c r="L456" i="4"/>
  <c r="L455" i="4"/>
  <c r="L454" i="4"/>
  <c r="L453" i="4"/>
  <c r="L452" i="4"/>
  <c r="L451" i="4"/>
  <c r="L450" i="4"/>
  <c r="L449" i="4"/>
  <c r="L448" i="4"/>
  <c r="L447" i="4"/>
  <c r="L446" i="4"/>
  <c r="L445" i="4"/>
  <c r="L444" i="4"/>
  <c r="L443" i="4"/>
  <c r="L442" i="4"/>
  <c r="L441" i="4"/>
  <c r="L440" i="4"/>
  <c r="L439" i="4"/>
  <c r="L438" i="4"/>
  <c r="L437" i="4"/>
  <c r="L436" i="4"/>
  <c r="L435" i="4"/>
  <c r="L434" i="4"/>
  <c r="L433" i="4"/>
  <c r="L432" i="4"/>
  <c r="L431" i="4"/>
  <c r="L430" i="4"/>
  <c r="L429" i="4"/>
  <c r="L428" i="4"/>
  <c r="L427" i="4"/>
  <c r="L426" i="4"/>
  <c r="L425" i="4"/>
  <c r="L424" i="4"/>
  <c r="L423" i="4"/>
  <c r="L422" i="4"/>
  <c r="L421" i="4"/>
  <c r="L420" i="4"/>
  <c r="L419" i="4"/>
  <c r="L418" i="4"/>
  <c r="L417" i="4"/>
  <c r="L416" i="4"/>
  <c r="L415" i="4"/>
  <c r="L414" i="4"/>
  <c r="L413" i="4"/>
  <c r="L412" i="4"/>
  <c r="L411" i="4"/>
  <c r="L410" i="4"/>
  <c r="L409" i="4"/>
  <c r="L408" i="4"/>
  <c r="L407" i="4"/>
  <c r="L406" i="4"/>
  <c r="L405" i="4"/>
  <c r="L404" i="4"/>
  <c r="L403" i="4"/>
  <c r="L402" i="4"/>
  <c r="L401" i="4"/>
  <c r="L400" i="4"/>
  <c r="L399" i="4"/>
  <c r="L398" i="4"/>
  <c r="L397" i="4"/>
  <c r="L396" i="4"/>
  <c r="L395" i="4"/>
  <c r="L394" i="4"/>
  <c r="L393" i="4"/>
  <c r="L392" i="4"/>
  <c r="L391" i="4"/>
  <c r="L390" i="4"/>
  <c r="L389" i="4"/>
  <c r="L388" i="4"/>
  <c r="L387" i="4"/>
  <c r="L386" i="4"/>
  <c r="L385" i="4"/>
  <c r="L384" i="4"/>
  <c r="L383" i="4"/>
  <c r="L382" i="4"/>
  <c r="L381" i="4"/>
  <c r="L380" i="4"/>
  <c r="L379" i="4"/>
  <c r="L378" i="4"/>
  <c r="L377" i="4"/>
  <c r="L376" i="4"/>
  <c r="L375" i="4"/>
  <c r="L374" i="4"/>
  <c r="L373" i="4"/>
  <c r="L372" i="4"/>
  <c r="L371" i="4"/>
  <c r="L370" i="4"/>
  <c r="L369" i="4"/>
  <c r="L368" i="4"/>
  <c r="L367" i="4"/>
  <c r="L366" i="4"/>
  <c r="L365" i="4"/>
  <c r="L364" i="4"/>
  <c r="L363" i="4"/>
  <c r="L362" i="4"/>
  <c r="L361" i="4"/>
  <c r="L360" i="4"/>
  <c r="L359" i="4"/>
  <c r="L358" i="4"/>
  <c r="L357" i="4"/>
  <c r="L356" i="4"/>
  <c r="L355" i="4"/>
  <c r="L354" i="4"/>
  <c r="L353" i="4"/>
  <c r="L352" i="4"/>
  <c r="L351" i="4"/>
  <c r="L350" i="4"/>
  <c r="L349" i="4"/>
  <c r="L348" i="4"/>
  <c r="L347" i="4"/>
  <c r="L346" i="4"/>
  <c r="L345" i="4"/>
  <c r="L344" i="4"/>
  <c r="L343" i="4"/>
  <c r="L342" i="4"/>
  <c r="L341" i="4"/>
  <c r="L340" i="4"/>
  <c r="L339" i="4"/>
  <c r="L338" i="4"/>
  <c r="L337" i="4"/>
  <c r="L336" i="4"/>
  <c r="L335" i="4"/>
  <c r="L334" i="4"/>
  <c r="L333" i="4"/>
  <c r="L332" i="4"/>
  <c r="L331" i="4"/>
  <c r="L330" i="4"/>
  <c r="L329" i="4"/>
  <c r="L328" i="4"/>
  <c r="L327" i="4"/>
  <c r="L326" i="4"/>
  <c r="L325" i="4"/>
  <c r="L324" i="4"/>
  <c r="L323" i="4"/>
  <c r="L322" i="4"/>
  <c r="L321" i="4"/>
  <c r="L320" i="4"/>
  <c r="L319" i="4"/>
  <c r="L318" i="4"/>
  <c r="L317" i="4"/>
  <c r="L316" i="4"/>
  <c r="L315" i="4"/>
  <c r="L314" i="4"/>
  <c r="L313" i="4"/>
  <c r="L312" i="4"/>
  <c r="L311" i="4"/>
  <c r="L310" i="4"/>
  <c r="L309" i="4"/>
  <c r="L308" i="4"/>
  <c r="L307" i="4"/>
  <c r="L306" i="4"/>
  <c r="L305" i="4"/>
  <c r="L304" i="4"/>
  <c r="L303" i="4"/>
  <c r="L302" i="4"/>
  <c r="L301" i="4"/>
  <c r="L300" i="4"/>
  <c r="L299" i="4"/>
  <c r="L298" i="4"/>
  <c r="L297" i="4"/>
  <c r="L296" i="4"/>
  <c r="L295" i="4"/>
  <c r="L294" i="4"/>
  <c r="L293" i="4"/>
  <c r="L292" i="4"/>
  <c r="L291" i="4"/>
  <c r="L290" i="4"/>
  <c r="L289" i="4"/>
  <c r="L288" i="4"/>
  <c r="L287" i="4"/>
  <c r="L286" i="4"/>
  <c r="L285" i="4"/>
  <c r="L284" i="4"/>
  <c r="L283" i="4"/>
  <c r="L282" i="4"/>
  <c r="L281" i="4"/>
  <c r="L280" i="4"/>
  <c r="L279" i="4"/>
  <c r="L278" i="4"/>
  <c r="L277" i="4"/>
  <c r="L276" i="4"/>
  <c r="L275" i="4"/>
  <c r="L274" i="4"/>
  <c r="L273" i="4"/>
  <c r="L272" i="4"/>
  <c r="L271" i="4"/>
  <c r="L270" i="4"/>
  <c r="L269" i="4"/>
  <c r="L268" i="4"/>
  <c r="L267" i="4"/>
  <c r="L266" i="4"/>
  <c r="L265" i="4"/>
  <c r="L264" i="4"/>
  <c r="L263" i="4"/>
  <c r="L262" i="4"/>
  <c r="L261" i="4"/>
  <c r="L260" i="4"/>
  <c r="L259" i="4"/>
  <c r="L258" i="4"/>
  <c r="L257" i="4"/>
  <c r="L256" i="4"/>
  <c r="L255" i="4"/>
  <c r="L254" i="4"/>
  <c r="L253" i="4"/>
  <c r="L252" i="4"/>
  <c r="L251" i="4"/>
  <c r="L250" i="4"/>
  <c r="L249" i="4"/>
  <c r="L248" i="4"/>
  <c r="L247" i="4"/>
  <c r="L246" i="4"/>
  <c r="L245" i="4"/>
  <c r="L244" i="4"/>
  <c r="L243" i="4"/>
  <c r="L242" i="4"/>
  <c r="L241" i="4"/>
  <c r="L240" i="4"/>
  <c r="L239" i="4"/>
  <c r="L238" i="4"/>
  <c r="L237" i="4"/>
  <c r="L236" i="4"/>
  <c r="L235" i="4"/>
  <c r="L234" i="4"/>
  <c r="L233" i="4"/>
  <c r="L232" i="4"/>
  <c r="L231" i="4"/>
  <c r="L230" i="4"/>
  <c r="L229" i="4"/>
  <c r="L228" i="4"/>
  <c r="L227" i="4"/>
  <c r="L226" i="4"/>
  <c r="L225" i="4"/>
  <c r="L224" i="4"/>
  <c r="L223" i="4"/>
  <c r="L222" i="4"/>
  <c r="L221" i="4"/>
  <c r="L220" i="4"/>
  <c r="L219" i="4"/>
  <c r="L218" i="4"/>
  <c r="L217" i="4"/>
  <c r="L216" i="4"/>
  <c r="L215" i="4"/>
  <c r="L214" i="4"/>
  <c r="L213" i="4"/>
  <c r="L212" i="4"/>
  <c r="L211" i="4"/>
  <c r="L210" i="4"/>
  <c r="L209" i="4"/>
  <c r="L208" i="4"/>
  <c r="L207" i="4"/>
  <c r="L206" i="4"/>
  <c r="L205" i="4"/>
  <c r="L204" i="4"/>
  <c r="L203" i="4"/>
  <c r="L202" i="4"/>
  <c r="L201" i="4"/>
  <c r="L200" i="4"/>
  <c r="L199" i="4"/>
  <c r="L198" i="4"/>
  <c r="L197" i="4"/>
  <c r="L196" i="4"/>
  <c r="L195" i="4"/>
  <c r="L194" i="4"/>
  <c r="L193" i="4"/>
  <c r="L192" i="4"/>
  <c r="L191" i="4"/>
  <c r="L190" i="4"/>
  <c r="L189" i="4"/>
  <c r="L188" i="4"/>
  <c r="L187" i="4"/>
  <c r="L186" i="4"/>
  <c r="L185" i="4"/>
  <c r="L184" i="4"/>
  <c r="L183" i="4"/>
  <c r="L182" i="4"/>
  <c r="L181" i="4"/>
  <c r="L180" i="4"/>
  <c r="L179" i="4"/>
  <c r="L178" i="4"/>
  <c r="L177" i="4"/>
  <c r="L176" i="4"/>
  <c r="L175" i="4"/>
  <c r="L174" i="4"/>
  <c r="L173"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2" i="4"/>
  <c r="H525" i="4"/>
  <c r="E2" i="4"/>
  <c r="D525" i="4"/>
  <c r="M525" i="4"/>
  <c r="D524" i="4"/>
  <c r="M524" i="4"/>
  <c r="D523" i="4"/>
  <c r="M523" i="4"/>
  <c r="D522" i="4"/>
  <c r="M522" i="4"/>
  <c r="D521" i="4"/>
  <c r="M521" i="4"/>
  <c r="D520" i="4"/>
  <c r="M520" i="4"/>
  <c r="D519" i="4"/>
  <c r="M519" i="4"/>
  <c r="D518" i="4"/>
  <c r="M518" i="4"/>
  <c r="D517" i="4"/>
  <c r="M517" i="4"/>
  <c r="D516" i="4"/>
  <c r="M516" i="4"/>
  <c r="D515" i="4"/>
  <c r="M515" i="4"/>
  <c r="D514" i="4"/>
  <c r="M514" i="4"/>
  <c r="D513" i="4"/>
  <c r="M513" i="4"/>
  <c r="D512" i="4"/>
  <c r="M512" i="4"/>
  <c r="D511" i="4"/>
  <c r="M511" i="4"/>
  <c r="D510" i="4"/>
  <c r="M510" i="4"/>
  <c r="D509" i="4"/>
  <c r="M509" i="4"/>
  <c r="D508" i="4"/>
  <c r="M508" i="4"/>
  <c r="D507" i="4"/>
  <c r="M507" i="4"/>
  <c r="D506" i="4"/>
  <c r="M506" i="4"/>
  <c r="D505" i="4"/>
  <c r="M505" i="4"/>
  <c r="D504" i="4"/>
  <c r="M504" i="4"/>
  <c r="D503" i="4"/>
  <c r="M503" i="4"/>
  <c r="D502" i="4"/>
  <c r="M502" i="4"/>
  <c r="D501" i="4"/>
  <c r="M501" i="4"/>
  <c r="D500" i="4"/>
  <c r="M500" i="4"/>
  <c r="D499" i="4"/>
  <c r="M499" i="4"/>
  <c r="D498" i="4"/>
  <c r="M498" i="4"/>
  <c r="D497" i="4"/>
  <c r="M497" i="4"/>
  <c r="D496" i="4"/>
  <c r="M496" i="4"/>
  <c r="D495" i="4"/>
  <c r="M495" i="4"/>
  <c r="D494" i="4"/>
  <c r="M494" i="4"/>
  <c r="D493" i="4"/>
  <c r="M493" i="4"/>
  <c r="D492" i="4"/>
  <c r="M492" i="4"/>
  <c r="D491" i="4"/>
  <c r="M491" i="4"/>
  <c r="D490" i="4"/>
  <c r="M490" i="4"/>
  <c r="D489" i="4"/>
  <c r="M489" i="4"/>
  <c r="D488" i="4"/>
  <c r="M488" i="4"/>
  <c r="D487" i="4"/>
  <c r="M487" i="4"/>
  <c r="D486" i="4"/>
  <c r="M486" i="4"/>
  <c r="D485" i="4"/>
  <c r="M485" i="4"/>
  <c r="D484" i="4"/>
  <c r="M484" i="4"/>
  <c r="D483" i="4"/>
  <c r="M483" i="4"/>
  <c r="D482" i="4"/>
  <c r="M482" i="4"/>
  <c r="D481" i="4"/>
  <c r="M481" i="4"/>
  <c r="D480" i="4"/>
  <c r="M480" i="4"/>
  <c r="D479" i="4"/>
  <c r="M479" i="4"/>
  <c r="D478" i="4"/>
  <c r="M478" i="4"/>
  <c r="D477" i="4"/>
  <c r="M477" i="4"/>
  <c r="D476" i="4"/>
  <c r="M476" i="4"/>
  <c r="D475" i="4"/>
  <c r="M475" i="4"/>
  <c r="D474" i="4"/>
  <c r="M474" i="4"/>
  <c r="D473" i="4"/>
  <c r="M473" i="4"/>
  <c r="D472" i="4"/>
  <c r="M472" i="4"/>
  <c r="D471" i="4"/>
  <c r="M471" i="4"/>
  <c r="D470" i="4"/>
  <c r="M470" i="4"/>
  <c r="D469" i="4"/>
  <c r="M469" i="4"/>
  <c r="D468" i="4"/>
  <c r="M468" i="4"/>
  <c r="D467" i="4"/>
  <c r="M467" i="4"/>
  <c r="D466" i="4"/>
  <c r="M466" i="4"/>
  <c r="D465" i="4"/>
  <c r="M465" i="4"/>
  <c r="D464" i="4"/>
  <c r="M464" i="4"/>
  <c r="D463" i="4"/>
  <c r="M463" i="4"/>
  <c r="D462" i="4"/>
  <c r="M462" i="4"/>
  <c r="D461" i="4"/>
  <c r="M461" i="4"/>
  <c r="D460" i="4"/>
  <c r="M460" i="4"/>
  <c r="D459" i="4"/>
  <c r="M459" i="4"/>
  <c r="D458" i="4"/>
  <c r="M458" i="4"/>
  <c r="D457" i="4"/>
  <c r="M457" i="4"/>
  <c r="D456" i="4"/>
  <c r="M456" i="4"/>
  <c r="D455" i="4"/>
  <c r="M455" i="4"/>
  <c r="D454" i="4"/>
  <c r="M454" i="4"/>
  <c r="D453" i="4"/>
  <c r="M453" i="4"/>
  <c r="D452" i="4"/>
  <c r="M452" i="4"/>
  <c r="D451" i="4"/>
  <c r="M451" i="4"/>
  <c r="D450" i="4"/>
  <c r="M450" i="4"/>
  <c r="D449" i="4"/>
  <c r="M449" i="4"/>
  <c r="D448" i="4"/>
  <c r="M448" i="4"/>
  <c r="D447" i="4"/>
  <c r="M447" i="4"/>
  <c r="D446" i="4"/>
  <c r="M446" i="4"/>
  <c r="D445" i="4"/>
  <c r="M445" i="4"/>
  <c r="D444" i="4"/>
  <c r="M444" i="4"/>
  <c r="D443" i="4"/>
  <c r="M443" i="4"/>
  <c r="D442" i="4"/>
  <c r="M442" i="4"/>
  <c r="D441" i="4"/>
  <c r="M441" i="4"/>
  <c r="D440" i="4"/>
  <c r="M440" i="4"/>
  <c r="D439" i="4"/>
  <c r="M439" i="4"/>
  <c r="D438" i="4"/>
  <c r="M438" i="4"/>
  <c r="D437" i="4"/>
  <c r="M437" i="4"/>
  <c r="D436" i="4"/>
  <c r="M436" i="4"/>
  <c r="D435" i="4"/>
  <c r="M435" i="4"/>
  <c r="D434" i="4"/>
  <c r="M434" i="4"/>
  <c r="D433" i="4"/>
  <c r="M433" i="4"/>
  <c r="D432" i="4"/>
  <c r="M432" i="4"/>
  <c r="D431" i="4"/>
  <c r="M431" i="4"/>
  <c r="D430" i="4"/>
  <c r="M430" i="4"/>
  <c r="D429" i="4"/>
  <c r="M429" i="4"/>
  <c r="D428" i="4"/>
  <c r="M428" i="4"/>
  <c r="D427" i="4"/>
  <c r="M427" i="4"/>
  <c r="D426" i="4"/>
  <c r="M426" i="4"/>
  <c r="D425" i="4"/>
  <c r="M425" i="4"/>
  <c r="D424" i="4"/>
  <c r="M424" i="4"/>
  <c r="D423" i="4"/>
  <c r="M423" i="4"/>
  <c r="D422" i="4"/>
  <c r="M422" i="4"/>
  <c r="D421" i="4"/>
  <c r="M421" i="4"/>
  <c r="D420" i="4"/>
  <c r="M420" i="4"/>
  <c r="D419" i="4"/>
  <c r="M419" i="4"/>
  <c r="D418" i="4"/>
  <c r="M418" i="4"/>
  <c r="D417" i="4"/>
  <c r="M417" i="4"/>
  <c r="D416" i="4"/>
  <c r="M416" i="4"/>
  <c r="D415" i="4"/>
  <c r="M415" i="4"/>
  <c r="D414" i="4"/>
  <c r="M414" i="4"/>
  <c r="D413" i="4"/>
  <c r="M413" i="4"/>
  <c r="D412" i="4"/>
  <c r="M412" i="4"/>
  <c r="D411" i="4"/>
  <c r="M411" i="4"/>
  <c r="D410" i="4"/>
  <c r="M410" i="4"/>
  <c r="D409" i="4"/>
  <c r="M409" i="4"/>
  <c r="D408" i="4"/>
  <c r="M408" i="4"/>
  <c r="D407" i="4"/>
  <c r="M407" i="4"/>
  <c r="D406" i="4"/>
  <c r="M406" i="4"/>
  <c r="D405" i="4"/>
  <c r="M405" i="4"/>
  <c r="D404" i="4"/>
  <c r="M404" i="4"/>
  <c r="D403" i="4"/>
  <c r="M403" i="4"/>
  <c r="D402" i="4"/>
  <c r="M402" i="4"/>
  <c r="D401" i="4"/>
  <c r="M401" i="4"/>
  <c r="D400" i="4"/>
  <c r="M400" i="4"/>
  <c r="D399" i="4"/>
  <c r="M399" i="4"/>
  <c r="D398" i="4"/>
  <c r="M398" i="4"/>
  <c r="D397" i="4"/>
  <c r="M397" i="4"/>
  <c r="D396" i="4"/>
  <c r="M396" i="4"/>
  <c r="D395" i="4"/>
  <c r="M395" i="4"/>
  <c r="D394" i="4"/>
  <c r="M394" i="4"/>
  <c r="D393" i="4"/>
  <c r="M393" i="4"/>
  <c r="D392" i="4"/>
  <c r="M392" i="4"/>
  <c r="D391" i="4"/>
  <c r="M391" i="4"/>
  <c r="D390" i="4"/>
  <c r="M390" i="4"/>
  <c r="D389" i="4"/>
  <c r="M389" i="4"/>
  <c r="D388" i="4"/>
  <c r="M388" i="4"/>
  <c r="D387" i="4"/>
  <c r="M387" i="4"/>
  <c r="D386" i="4"/>
  <c r="M386" i="4"/>
  <c r="D385" i="4"/>
  <c r="M385" i="4"/>
  <c r="D384" i="4"/>
  <c r="M384" i="4"/>
  <c r="D383" i="4"/>
  <c r="M383" i="4"/>
  <c r="D382" i="4"/>
  <c r="M382" i="4"/>
  <c r="D381" i="4"/>
  <c r="M381" i="4"/>
  <c r="D380" i="4"/>
  <c r="M380" i="4"/>
  <c r="D379" i="4"/>
  <c r="M379" i="4"/>
  <c r="D378" i="4"/>
  <c r="M378" i="4"/>
  <c r="D377" i="4"/>
  <c r="M377" i="4"/>
  <c r="D376" i="4"/>
  <c r="M376" i="4"/>
  <c r="D375" i="4"/>
  <c r="M375" i="4"/>
  <c r="D374" i="4"/>
  <c r="M374" i="4"/>
  <c r="D373" i="4"/>
  <c r="M373" i="4"/>
  <c r="D372" i="4"/>
  <c r="M372" i="4"/>
  <c r="D371" i="4"/>
  <c r="M371" i="4"/>
  <c r="D370" i="4"/>
  <c r="M370" i="4"/>
  <c r="D369" i="4"/>
  <c r="M369" i="4"/>
  <c r="D368" i="4"/>
  <c r="M368" i="4"/>
  <c r="D367" i="4"/>
  <c r="M367" i="4"/>
  <c r="D366" i="4"/>
  <c r="M366" i="4"/>
  <c r="D365" i="4"/>
  <c r="M365" i="4"/>
  <c r="D364" i="4"/>
  <c r="M364" i="4"/>
  <c r="D363" i="4"/>
  <c r="M363" i="4"/>
  <c r="D362" i="4"/>
  <c r="M362" i="4"/>
  <c r="D361" i="4"/>
  <c r="M361" i="4"/>
  <c r="D360" i="4"/>
  <c r="M360" i="4"/>
  <c r="D359" i="4"/>
  <c r="M359" i="4"/>
  <c r="D358" i="4"/>
  <c r="M358" i="4"/>
  <c r="D357" i="4"/>
  <c r="M357" i="4"/>
  <c r="D356" i="4"/>
  <c r="M356" i="4"/>
  <c r="D355" i="4"/>
  <c r="M355" i="4"/>
  <c r="D354" i="4"/>
  <c r="M354" i="4"/>
  <c r="D353" i="4"/>
  <c r="M353" i="4"/>
  <c r="D352" i="4"/>
  <c r="M352" i="4"/>
  <c r="D351" i="4"/>
  <c r="M351" i="4"/>
  <c r="D350" i="4"/>
  <c r="M350" i="4"/>
  <c r="D349" i="4"/>
  <c r="M349" i="4"/>
  <c r="D348" i="4"/>
  <c r="M348" i="4"/>
  <c r="D347" i="4"/>
  <c r="M347" i="4"/>
  <c r="D346" i="4"/>
  <c r="M346" i="4"/>
  <c r="D345" i="4"/>
  <c r="M345" i="4"/>
  <c r="D344" i="4"/>
  <c r="M344" i="4"/>
  <c r="D343" i="4"/>
  <c r="M343" i="4"/>
  <c r="D342" i="4"/>
  <c r="M342" i="4"/>
  <c r="D341" i="4"/>
  <c r="M341" i="4"/>
  <c r="D340" i="4"/>
  <c r="M340" i="4"/>
  <c r="D339" i="4"/>
  <c r="M339" i="4"/>
  <c r="D338" i="4"/>
  <c r="M338" i="4"/>
  <c r="D337" i="4"/>
  <c r="M337" i="4"/>
  <c r="D336" i="4"/>
  <c r="M336" i="4"/>
  <c r="D335" i="4"/>
  <c r="M335" i="4"/>
  <c r="D334" i="4"/>
  <c r="M334" i="4"/>
  <c r="D333" i="4"/>
  <c r="M333" i="4"/>
  <c r="D332" i="4"/>
  <c r="M332" i="4"/>
  <c r="D331" i="4"/>
  <c r="M331" i="4"/>
  <c r="D330" i="4"/>
  <c r="M330" i="4"/>
  <c r="D329" i="4"/>
  <c r="M329" i="4"/>
  <c r="D328" i="4"/>
  <c r="M328" i="4"/>
  <c r="D327" i="4"/>
  <c r="M327" i="4"/>
  <c r="D326" i="4"/>
  <c r="M326" i="4"/>
  <c r="D325" i="4"/>
  <c r="M325" i="4"/>
  <c r="D324" i="4"/>
  <c r="M324" i="4"/>
  <c r="D323" i="4"/>
  <c r="M323" i="4"/>
  <c r="D322" i="4"/>
  <c r="M322" i="4"/>
  <c r="D321" i="4"/>
  <c r="M321" i="4"/>
  <c r="D320" i="4"/>
  <c r="M320" i="4"/>
  <c r="D319" i="4"/>
  <c r="M319" i="4"/>
  <c r="D318" i="4"/>
  <c r="M318" i="4"/>
  <c r="D317" i="4"/>
  <c r="M317" i="4"/>
  <c r="D316" i="4"/>
  <c r="M316" i="4"/>
  <c r="D315" i="4"/>
  <c r="M315" i="4"/>
  <c r="D314" i="4"/>
  <c r="M314" i="4"/>
  <c r="D313" i="4"/>
  <c r="M313" i="4"/>
  <c r="D312" i="4"/>
  <c r="M312" i="4"/>
  <c r="D311" i="4"/>
  <c r="M311" i="4"/>
  <c r="D310" i="4"/>
  <c r="M310" i="4"/>
  <c r="D309" i="4"/>
  <c r="M309" i="4"/>
  <c r="D308" i="4"/>
  <c r="M308" i="4"/>
  <c r="D307" i="4"/>
  <c r="M307" i="4"/>
  <c r="D306" i="4"/>
  <c r="M306" i="4"/>
  <c r="D305" i="4"/>
  <c r="M305" i="4"/>
  <c r="D304" i="4"/>
  <c r="M304" i="4"/>
  <c r="D303" i="4"/>
  <c r="M303" i="4"/>
  <c r="D302" i="4"/>
  <c r="M302" i="4"/>
  <c r="D301" i="4"/>
  <c r="M301" i="4"/>
  <c r="D300" i="4"/>
  <c r="M300" i="4"/>
  <c r="D299" i="4"/>
  <c r="M299" i="4"/>
  <c r="D298" i="4"/>
  <c r="M298" i="4"/>
  <c r="D297" i="4"/>
  <c r="M297" i="4"/>
  <c r="D296" i="4"/>
  <c r="M296" i="4"/>
  <c r="D295" i="4"/>
  <c r="M295" i="4"/>
  <c r="D294" i="4"/>
  <c r="M294" i="4"/>
  <c r="D293" i="4"/>
  <c r="M293" i="4"/>
  <c r="D292" i="4"/>
  <c r="M292" i="4"/>
  <c r="D291" i="4"/>
  <c r="M291" i="4"/>
  <c r="D290" i="4"/>
  <c r="M290" i="4"/>
  <c r="D289" i="4"/>
  <c r="M289" i="4"/>
  <c r="D288" i="4"/>
  <c r="M288" i="4"/>
  <c r="D287" i="4"/>
  <c r="M287" i="4"/>
  <c r="D286" i="4"/>
  <c r="M286" i="4"/>
  <c r="D285" i="4"/>
  <c r="M285" i="4"/>
  <c r="D284" i="4"/>
  <c r="M284" i="4"/>
  <c r="D283" i="4"/>
  <c r="M283" i="4"/>
  <c r="D282" i="4"/>
  <c r="M282" i="4"/>
  <c r="D281" i="4"/>
  <c r="M281" i="4"/>
  <c r="D280" i="4"/>
  <c r="M280" i="4"/>
  <c r="D279" i="4"/>
  <c r="M279" i="4"/>
  <c r="D278" i="4"/>
  <c r="M278" i="4"/>
  <c r="D277" i="4"/>
  <c r="M277" i="4"/>
  <c r="D276" i="4"/>
  <c r="M276" i="4"/>
  <c r="D275" i="4"/>
  <c r="M275" i="4"/>
  <c r="D274" i="4"/>
  <c r="M274" i="4"/>
  <c r="D273" i="4"/>
  <c r="M273" i="4"/>
  <c r="D272" i="4"/>
  <c r="M272" i="4"/>
  <c r="D271" i="4"/>
  <c r="M271" i="4"/>
  <c r="D270" i="4"/>
  <c r="M270" i="4"/>
  <c r="D269" i="4"/>
  <c r="M269" i="4"/>
  <c r="D268" i="4"/>
  <c r="M268" i="4"/>
  <c r="D267" i="4"/>
  <c r="M267" i="4"/>
  <c r="D266" i="4"/>
  <c r="M266" i="4"/>
  <c r="D265" i="4"/>
  <c r="M265" i="4"/>
  <c r="D264" i="4"/>
  <c r="M264" i="4"/>
  <c r="D263" i="4"/>
  <c r="M263" i="4"/>
  <c r="D262" i="4"/>
  <c r="M262" i="4"/>
  <c r="D261" i="4"/>
  <c r="M261" i="4"/>
  <c r="D260" i="4"/>
  <c r="M260" i="4"/>
  <c r="D259" i="4"/>
  <c r="M259" i="4"/>
  <c r="D258" i="4"/>
  <c r="M258" i="4"/>
  <c r="D257" i="4"/>
  <c r="M257" i="4"/>
  <c r="D256" i="4"/>
  <c r="M256" i="4"/>
  <c r="D255" i="4"/>
  <c r="M255" i="4"/>
  <c r="D254" i="4"/>
  <c r="M254" i="4"/>
  <c r="D253" i="4"/>
  <c r="M253" i="4"/>
  <c r="D252" i="4"/>
  <c r="M252" i="4"/>
  <c r="D251" i="4"/>
  <c r="M251" i="4"/>
  <c r="D250" i="4"/>
  <c r="M250" i="4"/>
  <c r="D249" i="4"/>
  <c r="M249" i="4"/>
  <c r="D248" i="4"/>
  <c r="M248" i="4"/>
  <c r="D247" i="4"/>
  <c r="M247" i="4"/>
  <c r="D246" i="4"/>
  <c r="M246" i="4"/>
  <c r="D245" i="4"/>
  <c r="M245" i="4"/>
  <c r="D244" i="4"/>
  <c r="M244" i="4"/>
  <c r="D243" i="4"/>
  <c r="M243" i="4"/>
  <c r="D242" i="4"/>
  <c r="M242" i="4"/>
  <c r="D241" i="4"/>
  <c r="M241" i="4"/>
  <c r="D240" i="4"/>
  <c r="M240" i="4"/>
  <c r="D239" i="4"/>
  <c r="M239" i="4"/>
  <c r="D238" i="4"/>
  <c r="M238" i="4"/>
  <c r="D237" i="4"/>
  <c r="M237" i="4"/>
  <c r="D236" i="4"/>
  <c r="M236" i="4"/>
  <c r="D235" i="4"/>
  <c r="M235" i="4"/>
  <c r="D234" i="4"/>
  <c r="M234" i="4"/>
  <c r="D233" i="4"/>
  <c r="M233" i="4"/>
  <c r="D232" i="4"/>
  <c r="M232" i="4"/>
  <c r="D231" i="4"/>
  <c r="M231" i="4"/>
  <c r="D230" i="4"/>
  <c r="M230" i="4"/>
  <c r="D229" i="4"/>
  <c r="M229" i="4"/>
  <c r="D228" i="4"/>
  <c r="M228" i="4"/>
  <c r="D227" i="4"/>
  <c r="M227" i="4"/>
  <c r="D226" i="4"/>
  <c r="M226" i="4"/>
  <c r="D225" i="4"/>
  <c r="M225" i="4"/>
  <c r="D224" i="4"/>
  <c r="M224" i="4"/>
  <c r="D223" i="4"/>
  <c r="M223" i="4"/>
  <c r="D222" i="4"/>
  <c r="M222" i="4"/>
  <c r="D221" i="4"/>
  <c r="M221" i="4"/>
  <c r="D220" i="4"/>
  <c r="M220" i="4"/>
  <c r="D219" i="4"/>
  <c r="M219" i="4"/>
  <c r="D218" i="4"/>
  <c r="M218" i="4"/>
  <c r="D217" i="4"/>
  <c r="M217" i="4"/>
  <c r="D216" i="4"/>
  <c r="M216" i="4"/>
  <c r="D215" i="4"/>
  <c r="M215" i="4"/>
  <c r="D214" i="4"/>
  <c r="M214" i="4"/>
  <c r="D213" i="4"/>
  <c r="M213" i="4"/>
  <c r="D212" i="4"/>
  <c r="M212" i="4"/>
  <c r="D211" i="4"/>
  <c r="M211" i="4"/>
  <c r="D210" i="4"/>
  <c r="M210" i="4"/>
  <c r="D209" i="4"/>
  <c r="M209" i="4"/>
  <c r="D208" i="4"/>
  <c r="M208" i="4"/>
  <c r="D207" i="4"/>
  <c r="M207" i="4"/>
  <c r="D206" i="4"/>
  <c r="M206" i="4"/>
  <c r="D205" i="4"/>
  <c r="M205" i="4"/>
  <c r="D204" i="4"/>
  <c r="M204" i="4"/>
  <c r="D203" i="4"/>
  <c r="M203" i="4"/>
  <c r="D202" i="4"/>
  <c r="M202" i="4"/>
  <c r="D201" i="4"/>
  <c r="M201" i="4"/>
  <c r="D200" i="4"/>
  <c r="M200" i="4"/>
  <c r="D199" i="4"/>
  <c r="M199" i="4"/>
  <c r="D198" i="4"/>
  <c r="M198" i="4"/>
  <c r="D197" i="4"/>
  <c r="M197" i="4"/>
  <c r="D196" i="4"/>
  <c r="M196" i="4"/>
  <c r="D195" i="4"/>
  <c r="M195" i="4"/>
  <c r="D194" i="4"/>
  <c r="M194" i="4"/>
  <c r="D193" i="4"/>
  <c r="M193" i="4"/>
  <c r="D192" i="4"/>
  <c r="M192" i="4"/>
  <c r="D191" i="4"/>
  <c r="M191" i="4"/>
  <c r="D190" i="4"/>
  <c r="M190" i="4"/>
  <c r="D189" i="4"/>
  <c r="M189" i="4"/>
  <c r="D188" i="4"/>
  <c r="M188" i="4"/>
  <c r="D187" i="4"/>
  <c r="M187" i="4"/>
  <c r="D186" i="4"/>
  <c r="M186" i="4"/>
  <c r="D185" i="4"/>
  <c r="M185" i="4"/>
  <c r="D184" i="4"/>
  <c r="M184" i="4"/>
  <c r="D183" i="4"/>
  <c r="M183" i="4"/>
  <c r="D182" i="4"/>
  <c r="M182" i="4"/>
  <c r="D181" i="4"/>
  <c r="M181" i="4"/>
  <c r="D180" i="4"/>
  <c r="M180" i="4"/>
  <c r="D179" i="4"/>
  <c r="M179" i="4"/>
  <c r="D178" i="4"/>
  <c r="M178" i="4"/>
  <c r="D177" i="4"/>
  <c r="M177" i="4"/>
  <c r="D176" i="4"/>
  <c r="M176" i="4"/>
  <c r="D175" i="4"/>
  <c r="M175" i="4"/>
  <c r="D174" i="4"/>
  <c r="M174" i="4"/>
  <c r="D173" i="4"/>
  <c r="M173" i="4"/>
  <c r="D172" i="4"/>
  <c r="M172" i="4"/>
  <c r="D171" i="4"/>
  <c r="M171" i="4"/>
  <c r="D170" i="4"/>
  <c r="M170" i="4"/>
  <c r="D169" i="4"/>
  <c r="M169" i="4"/>
  <c r="D168" i="4"/>
  <c r="M168" i="4"/>
  <c r="D167" i="4"/>
  <c r="M167" i="4"/>
  <c r="D166" i="4"/>
  <c r="M166" i="4"/>
  <c r="D165" i="4"/>
  <c r="M165" i="4"/>
  <c r="D164" i="4"/>
  <c r="M164" i="4"/>
  <c r="D163" i="4"/>
  <c r="M163" i="4"/>
  <c r="D162" i="4"/>
  <c r="M162" i="4"/>
  <c r="D161" i="4"/>
  <c r="M161" i="4"/>
  <c r="D160" i="4"/>
  <c r="M160" i="4"/>
  <c r="D159" i="4"/>
  <c r="M159" i="4"/>
  <c r="D158" i="4"/>
  <c r="M158" i="4"/>
  <c r="D157" i="4"/>
  <c r="M157" i="4"/>
  <c r="D156" i="4"/>
  <c r="M156" i="4"/>
  <c r="D155" i="4"/>
  <c r="M155" i="4"/>
  <c r="D154" i="4"/>
  <c r="M154" i="4"/>
  <c r="D153" i="4"/>
  <c r="M153" i="4"/>
  <c r="D152" i="4"/>
  <c r="M152" i="4"/>
  <c r="D151" i="4"/>
  <c r="M151" i="4"/>
  <c r="D150" i="4"/>
  <c r="M150" i="4"/>
  <c r="D149" i="4"/>
  <c r="M149" i="4"/>
  <c r="D148" i="4"/>
  <c r="M148" i="4"/>
  <c r="D147" i="4"/>
  <c r="M147" i="4"/>
  <c r="D146" i="4"/>
  <c r="M146" i="4"/>
  <c r="D145" i="4"/>
  <c r="M145" i="4"/>
  <c r="D144" i="4"/>
  <c r="M144" i="4"/>
  <c r="D143" i="4"/>
  <c r="M143" i="4"/>
  <c r="D142" i="4"/>
  <c r="M142" i="4"/>
  <c r="D141" i="4"/>
  <c r="M141" i="4"/>
  <c r="D140" i="4"/>
  <c r="M140" i="4"/>
  <c r="D139" i="4"/>
  <c r="M139" i="4"/>
  <c r="D138" i="4"/>
  <c r="M138" i="4"/>
  <c r="D137" i="4"/>
  <c r="M137" i="4"/>
  <c r="D136" i="4"/>
  <c r="M136" i="4"/>
  <c r="D135" i="4"/>
  <c r="M135" i="4"/>
  <c r="D134" i="4"/>
  <c r="M134" i="4"/>
  <c r="D133" i="4"/>
  <c r="M133" i="4"/>
  <c r="D132" i="4"/>
  <c r="M132" i="4"/>
  <c r="D131" i="4"/>
  <c r="M131" i="4"/>
  <c r="D130" i="4"/>
  <c r="M130" i="4"/>
  <c r="D129" i="4"/>
  <c r="M129" i="4"/>
  <c r="D128" i="4"/>
  <c r="M128" i="4"/>
  <c r="D127" i="4"/>
  <c r="M127" i="4"/>
  <c r="D126" i="4"/>
  <c r="M126" i="4"/>
  <c r="D125" i="4"/>
  <c r="M125" i="4"/>
  <c r="D124" i="4"/>
  <c r="M124" i="4"/>
  <c r="D123" i="4"/>
  <c r="M123" i="4"/>
  <c r="D122" i="4"/>
  <c r="M122" i="4"/>
  <c r="D121" i="4"/>
  <c r="M121" i="4"/>
  <c r="D120" i="4"/>
  <c r="M120" i="4"/>
  <c r="D119" i="4"/>
  <c r="M119" i="4"/>
  <c r="D118" i="4"/>
  <c r="M118" i="4"/>
  <c r="D117" i="4"/>
  <c r="M117" i="4"/>
  <c r="D116" i="4"/>
  <c r="M116" i="4"/>
  <c r="D115" i="4"/>
  <c r="M115" i="4"/>
  <c r="D114" i="4"/>
  <c r="M114" i="4"/>
  <c r="D113" i="4"/>
  <c r="M113" i="4"/>
  <c r="D112" i="4"/>
  <c r="M112" i="4"/>
  <c r="D111" i="4"/>
  <c r="M111" i="4"/>
  <c r="D110" i="4"/>
  <c r="M110" i="4"/>
  <c r="D109" i="4"/>
  <c r="M109" i="4"/>
  <c r="D108" i="4"/>
  <c r="M108" i="4"/>
  <c r="D107" i="4"/>
  <c r="M107" i="4"/>
  <c r="D106" i="4"/>
  <c r="M106" i="4"/>
  <c r="D105" i="4"/>
  <c r="M105" i="4"/>
  <c r="D104" i="4"/>
  <c r="M104" i="4"/>
  <c r="D103" i="4"/>
  <c r="M103" i="4"/>
  <c r="D102" i="4"/>
  <c r="M102" i="4"/>
  <c r="D101" i="4"/>
  <c r="M101" i="4"/>
  <c r="D100" i="4"/>
  <c r="M100" i="4"/>
  <c r="D99" i="4"/>
  <c r="M99" i="4"/>
  <c r="D98" i="4"/>
  <c r="M98" i="4"/>
  <c r="D97" i="4"/>
  <c r="M97" i="4"/>
  <c r="D96" i="4"/>
  <c r="M96" i="4"/>
  <c r="D95" i="4"/>
  <c r="M95" i="4"/>
  <c r="D94" i="4"/>
  <c r="M94" i="4"/>
  <c r="D93" i="4"/>
  <c r="M93" i="4"/>
  <c r="D92" i="4"/>
  <c r="M92" i="4"/>
  <c r="D91" i="4"/>
  <c r="M91" i="4"/>
  <c r="D90" i="4"/>
  <c r="M90" i="4"/>
  <c r="D89" i="4"/>
  <c r="M89" i="4"/>
  <c r="D88" i="4"/>
  <c r="M88" i="4"/>
  <c r="D87" i="4"/>
  <c r="M87" i="4"/>
  <c r="D86" i="4"/>
  <c r="M86" i="4"/>
  <c r="D85" i="4"/>
  <c r="M85" i="4"/>
  <c r="D84" i="4"/>
  <c r="M84" i="4"/>
  <c r="D83" i="4"/>
  <c r="M83" i="4"/>
  <c r="D82" i="4"/>
  <c r="M82" i="4"/>
  <c r="D81" i="4"/>
  <c r="M81" i="4"/>
  <c r="D80" i="4"/>
  <c r="M80" i="4"/>
  <c r="D79" i="4"/>
  <c r="M79" i="4"/>
  <c r="D78" i="4"/>
  <c r="M78" i="4"/>
  <c r="D77" i="4"/>
  <c r="M77" i="4"/>
  <c r="D76" i="4"/>
  <c r="M76" i="4"/>
  <c r="D75" i="4"/>
  <c r="M75" i="4"/>
  <c r="D74" i="4"/>
  <c r="M74" i="4"/>
  <c r="D73" i="4"/>
  <c r="M73" i="4"/>
  <c r="D72" i="4"/>
  <c r="M72" i="4"/>
  <c r="D71" i="4"/>
  <c r="M71" i="4"/>
  <c r="D70" i="4"/>
  <c r="M70" i="4"/>
  <c r="D69" i="4"/>
  <c r="M69" i="4"/>
  <c r="D68" i="4"/>
  <c r="M68" i="4"/>
  <c r="D67" i="4"/>
  <c r="M67" i="4"/>
  <c r="D66" i="4"/>
  <c r="M66" i="4"/>
  <c r="D65" i="4"/>
  <c r="M65" i="4"/>
  <c r="D64" i="4"/>
  <c r="M64" i="4"/>
  <c r="D63" i="4"/>
  <c r="M63" i="4"/>
  <c r="D62" i="4"/>
  <c r="M62" i="4"/>
  <c r="D61" i="4"/>
  <c r="M61" i="4"/>
  <c r="D60" i="4"/>
  <c r="M60" i="4"/>
  <c r="D59" i="4"/>
  <c r="M59" i="4"/>
  <c r="D58" i="4"/>
  <c r="M58" i="4"/>
  <c r="D57" i="4"/>
  <c r="M57" i="4"/>
  <c r="D56" i="4"/>
  <c r="M56" i="4"/>
  <c r="D55" i="4"/>
  <c r="M55" i="4"/>
  <c r="D54" i="4"/>
  <c r="M54" i="4"/>
  <c r="D53" i="4"/>
  <c r="M53" i="4"/>
  <c r="D52" i="4"/>
  <c r="M52" i="4"/>
  <c r="D51" i="4"/>
  <c r="M51" i="4"/>
  <c r="D50" i="4"/>
  <c r="M50" i="4"/>
  <c r="D49" i="4"/>
  <c r="M49" i="4"/>
  <c r="D48" i="4"/>
  <c r="M48" i="4"/>
  <c r="D47" i="4"/>
  <c r="M47" i="4"/>
  <c r="D46" i="4"/>
  <c r="M46" i="4"/>
  <c r="D45" i="4"/>
  <c r="M45" i="4"/>
  <c r="D44" i="4"/>
  <c r="M44" i="4"/>
  <c r="D43" i="4"/>
  <c r="M43" i="4"/>
  <c r="D42" i="4"/>
  <c r="M42" i="4"/>
  <c r="D41" i="4"/>
  <c r="M41" i="4"/>
  <c r="D40" i="4"/>
  <c r="M40" i="4"/>
  <c r="D39" i="4"/>
  <c r="M39" i="4"/>
  <c r="D38" i="4"/>
  <c r="M38" i="4"/>
  <c r="D37" i="4"/>
  <c r="M37" i="4"/>
  <c r="D36" i="4"/>
  <c r="M36" i="4"/>
  <c r="D35" i="4"/>
  <c r="M35" i="4"/>
  <c r="D34" i="4"/>
  <c r="M34" i="4"/>
  <c r="D33" i="4"/>
  <c r="M33" i="4"/>
  <c r="D32" i="4"/>
  <c r="M32" i="4"/>
  <c r="D31" i="4"/>
  <c r="M31" i="4"/>
  <c r="D30" i="4"/>
  <c r="M30" i="4"/>
  <c r="D29" i="4"/>
  <c r="M29" i="4"/>
  <c r="D28" i="4"/>
  <c r="M28" i="4"/>
  <c r="D27" i="4"/>
  <c r="M27" i="4"/>
  <c r="D26" i="4"/>
  <c r="M26" i="4"/>
  <c r="D25" i="4"/>
  <c r="M25" i="4"/>
  <c r="D24" i="4"/>
  <c r="M24" i="4"/>
  <c r="D23" i="4"/>
  <c r="M23" i="4"/>
  <c r="D22" i="4"/>
  <c r="M22" i="4"/>
  <c r="D21" i="4"/>
  <c r="M21" i="4"/>
  <c r="D20" i="4"/>
  <c r="M20" i="4"/>
  <c r="D19" i="4"/>
  <c r="M19" i="4"/>
  <c r="D18" i="4"/>
  <c r="M18" i="4"/>
  <c r="D17" i="4"/>
  <c r="M17" i="4"/>
  <c r="D16" i="4"/>
  <c r="M16" i="4"/>
  <c r="D15" i="4"/>
  <c r="M15" i="4"/>
  <c r="D14" i="4"/>
  <c r="M14" i="4"/>
  <c r="D13" i="4"/>
  <c r="M13" i="4"/>
  <c r="D12" i="4"/>
  <c r="M12" i="4"/>
  <c r="D11" i="4"/>
  <c r="M11" i="4"/>
  <c r="D10" i="4"/>
  <c r="M10" i="4"/>
  <c r="D9" i="4"/>
  <c r="M9" i="4"/>
  <c r="D8" i="4"/>
  <c r="M8" i="4"/>
  <c r="D7" i="4"/>
  <c r="M7" i="4"/>
  <c r="D6" i="4"/>
  <c r="M6" i="4"/>
  <c r="D5" i="4"/>
  <c r="M5" i="4"/>
  <c r="D4" i="4"/>
  <c r="M4" i="4"/>
  <c r="D3" i="4"/>
  <c r="M3" i="4"/>
  <c r="D2" i="4"/>
  <c r="M2" i="4"/>
  <c r="O23" i="1"/>
  <c r="H19" i="2"/>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E525" i="4"/>
  <c r="E524" i="4"/>
  <c r="E523" i="4"/>
  <c r="E522" i="4"/>
  <c r="E521" i="4"/>
  <c r="E520" i="4"/>
  <c r="E519" i="4"/>
  <c r="E518" i="4"/>
  <c r="E517" i="4"/>
  <c r="E516" i="4"/>
  <c r="E515" i="4"/>
  <c r="E514" i="4"/>
  <c r="E513" i="4"/>
  <c r="E512" i="4"/>
  <c r="E511" i="4"/>
  <c r="E510" i="4"/>
  <c r="E509" i="4"/>
  <c r="E508" i="4"/>
  <c r="E507" i="4"/>
  <c r="E506" i="4"/>
  <c r="E505" i="4"/>
  <c r="E504" i="4"/>
  <c r="E503" i="4"/>
  <c r="E502" i="4"/>
  <c r="E501" i="4"/>
  <c r="E500" i="4"/>
  <c r="E499" i="4"/>
  <c r="E498" i="4"/>
  <c r="E497" i="4"/>
  <c r="E496" i="4"/>
  <c r="E495" i="4"/>
  <c r="E494" i="4"/>
  <c r="E493" i="4"/>
  <c r="E492" i="4"/>
  <c r="E491" i="4"/>
  <c r="E490" i="4"/>
  <c r="E489" i="4"/>
  <c r="E488" i="4"/>
  <c r="E487" i="4"/>
  <c r="E486" i="4"/>
  <c r="E485" i="4"/>
  <c r="E484" i="4"/>
  <c r="E483" i="4"/>
  <c r="E482" i="4"/>
  <c r="E481" i="4"/>
  <c r="E480" i="4"/>
  <c r="E479" i="4"/>
  <c r="E478" i="4"/>
  <c r="E477" i="4"/>
  <c r="E476" i="4"/>
  <c r="E475" i="4"/>
  <c r="E474" i="4"/>
  <c r="E473" i="4"/>
  <c r="E472" i="4"/>
  <c r="E471" i="4"/>
  <c r="E470" i="4"/>
  <c r="E469" i="4"/>
  <c r="E468" i="4"/>
  <c r="E467" i="4"/>
  <c r="E466" i="4"/>
  <c r="E465" i="4"/>
  <c r="E464" i="4"/>
  <c r="E463" i="4"/>
  <c r="E462" i="4"/>
  <c r="E461" i="4"/>
  <c r="E460" i="4"/>
  <c r="E459" i="4"/>
  <c r="E458" i="4"/>
  <c r="E457" i="4"/>
  <c r="E456" i="4"/>
  <c r="E455" i="4"/>
  <c r="E454" i="4"/>
  <c r="E453" i="4"/>
  <c r="E452" i="4"/>
  <c r="E451" i="4"/>
  <c r="E450" i="4"/>
  <c r="E449" i="4"/>
  <c r="E448" i="4"/>
  <c r="E447" i="4"/>
  <c r="E446" i="4"/>
  <c r="E445" i="4"/>
  <c r="E444" i="4"/>
  <c r="E443" i="4"/>
  <c r="E442" i="4"/>
  <c r="E441" i="4"/>
  <c r="E440" i="4"/>
  <c r="E439" i="4"/>
  <c r="E438" i="4"/>
  <c r="E437" i="4"/>
  <c r="E436" i="4"/>
  <c r="E435" i="4"/>
  <c r="E434" i="4"/>
  <c r="E433" i="4"/>
  <c r="E432" i="4"/>
  <c r="E431" i="4"/>
  <c r="E430" i="4"/>
  <c r="E429" i="4"/>
  <c r="E428" i="4"/>
  <c r="E427" i="4"/>
  <c r="E426" i="4"/>
  <c r="E425" i="4"/>
  <c r="E424" i="4"/>
  <c r="E423" i="4"/>
  <c r="E422" i="4"/>
  <c r="E421" i="4"/>
  <c r="E420" i="4"/>
  <c r="E419" i="4"/>
  <c r="E418" i="4"/>
  <c r="E417" i="4"/>
  <c r="E416" i="4"/>
  <c r="E415" i="4"/>
  <c r="E414" i="4"/>
  <c r="E413" i="4"/>
  <c r="E412" i="4"/>
  <c r="E411" i="4"/>
  <c r="E410" i="4"/>
  <c r="E409" i="4"/>
  <c r="E408" i="4"/>
  <c r="E407" i="4"/>
  <c r="E406" i="4"/>
  <c r="E405" i="4"/>
  <c r="E404" i="4"/>
  <c r="E403" i="4"/>
  <c r="E402" i="4"/>
  <c r="E401" i="4"/>
  <c r="E400" i="4"/>
  <c r="E399" i="4"/>
  <c r="E398" i="4"/>
  <c r="E397" i="4"/>
  <c r="E396" i="4"/>
  <c r="E395" i="4"/>
  <c r="E394" i="4"/>
  <c r="E393" i="4"/>
  <c r="E392" i="4"/>
  <c r="E391" i="4"/>
  <c r="E390" i="4"/>
  <c r="E389" i="4"/>
  <c r="E388" i="4"/>
  <c r="E387" i="4"/>
  <c r="E386" i="4"/>
  <c r="E385" i="4"/>
  <c r="E384" i="4"/>
  <c r="E383" i="4"/>
  <c r="E382" i="4"/>
  <c r="E381" i="4"/>
  <c r="E380" i="4"/>
  <c r="E379" i="4"/>
  <c r="E378" i="4"/>
  <c r="E377" i="4"/>
  <c r="E376" i="4"/>
  <c r="E375" i="4"/>
  <c r="E374" i="4"/>
  <c r="E373" i="4"/>
  <c r="E372" i="4"/>
  <c r="E371" i="4"/>
  <c r="E370" i="4"/>
  <c r="E369" i="4"/>
  <c r="E368" i="4"/>
  <c r="E367" i="4"/>
  <c r="E366" i="4"/>
  <c r="E365" i="4"/>
  <c r="E364" i="4"/>
  <c r="E363" i="4"/>
  <c r="E362" i="4"/>
  <c r="E361" i="4"/>
  <c r="E360" i="4"/>
  <c r="E359" i="4"/>
  <c r="E358" i="4"/>
  <c r="E357" i="4"/>
  <c r="E356" i="4"/>
  <c r="E355" i="4"/>
  <c r="E354" i="4"/>
  <c r="E353" i="4"/>
  <c r="E352" i="4"/>
  <c r="E351" i="4"/>
  <c r="E350" i="4"/>
  <c r="E349" i="4"/>
  <c r="E348" i="4"/>
  <c r="E347" i="4"/>
  <c r="E346" i="4"/>
  <c r="E345" i="4"/>
  <c r="E344" i="4"/>
  <c r="E343" i="4"/>
  <c r="E342" i="4"/>
  <c r="E341" i="4"/>
  <c r="E340" i="4"/>
  <c r="E339" i="4"/>
  <c r="E338" i="4"/>
  <c r="E337" i="4"/>
  <c r="E336" i="4"/>
  <c r="E335" i="4"/>
  <c r="E334" i="4"/>
  <c r="E333" i="4"/>
  <c r="E332" i="4"/>
  <c r="E331" i="4"/>
  <c r="E330" i="4"/>
  <c r="E329" i="4"/>
  <c r="E328" i="4"/>
  <c r="E327" i="4"/>
  <c r="E326" i="4"/>
  <c r="E325" i="4"/>
  <c r="E324" i="4"/>
  <c r="E323" i="4"/>
  <c r="E322" i="4"/>
  <c r="E321" i="4"/>
  <c r="E320" i="4"/>
  <c r="E319" i="4"/>
  <c r="E318" i="4"/>
  <c r="E317" i="4"/>
  <c r="E316" i="4"/>
  <c r="E315" i="4"/>
  <c r="E314" i="4"/>
  <c r="E313" i="4"/>
  <c r="E312" i="4"/>
  <c r="E311" i="4"/>
  <c r="E310" i="4"/>
  <c r="E309" i="4"/>
  <c r="E308" i="4"/>
  <c r="E307" i="4"/>
  <c r="E306" i="4"/>
  <c r="E305" i="4"/>
  <c r="E304" i="4"/>
  <c r="E303" i="4"/>
  <c r="E302" i="4"/>
  <c r="E301" i="4"/>
  <c r="E300" i="4"/>
  <c r="E299" i="4"/>
  <c r="E298" i="4"/>
  <c r="E297" i="4"/>
  <c r="E296" i="4"/>
  <c r="E295" i="4"/>
  <c r="E294" i="4"/>
  <c r="E293" i="4"/>
  <c r="E292" i="4"/>
  <c r="E291" i="4"/>
  <c r="E290" i="4"/>
  <c r="E289" i="4"/>
  <c r="E288" i="4"/>
  <c r="E287" i="4"/>
  <c r="E286" i="4"/>
  <c r="E285" i="4"/>
  <c r="E284" i="4"/>
  <c r="E283" i="4"/>
  <c r="E282" i="4"/>
  <c r="E281" i="4"/>
  <c r="E280" i="4"/>
  <c r="E279" i="4"/>
  <c r="E278" i="4"/>
  <c r="E277" i="4"/>
  <c r="E276" i="4"/>
  <c r="E275" i="4"/>
  <c r="E274" i="4"/>
  <c r="E273" i="4"/>
  <c r="E272" i="4"/>
  <c r="E271" i="4"/>
  <c r="E270" i="4"/>
  <c r="E269" i="4"/>
  <c r="E268" i="4"/>
  <c r="E267" i="4"/>
  <c r="E266" i="4"/>
  <c r="E265" i="4"/>
  <c r="E264" i="4"/>
  <c r="E263" i="4"/>
  <c r="E262" i="4"/>
  <c r="E261" i="4"/>
  <c r="E260" i="4"/>
  <c r="E259" i="4"/>
  <c r="E258" i="4"/>
  <c r="E257" i="4"/>
  <c r="E256" i="4"/>
  <c r="E255" i="4"/>
  <c r="E254" i="4"/>
  <c r="E253" i="4"/>
  <c r="E252" i="4"/>
  <c r="E251" i="4"/>
  <c r="E250" i="4"/>
  <c r="E249" i="4"/>
  <c r="E248" i="4"/>
  <c r="E247" i="4"/>
  <c r="E246" i="4"/>
  <c r="E245" i="4"/>
  <c r="E244" i="4"/>
  <c r="E243" i="4"/>
  <c r="E242" i="4"/>
  <c r="E241" i="4"/>
  <c r="E240" i="4"/>
  <c r="E239" i="4"/>
  <c r="E238" i="4"/>
  <c r="E237" i="4"/>
  <c r="E236" i="4"/>
  <c r="E235" i="4"/>
  <c r="E234" i="4"/>
  <c r="E233" i="4"/>
  <c r="E232" i="4"/>
  <c r="E231" i="4"/>
  <c r="E230" i="4"/>
  <c r="E229" i="4"/>
  <c r="E228" i="4"/>
  <c r="E227"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92" i="4"/>
  <c r="E191" i="4"/>
  <c r="E190" i="4"/>
  <c r="E189" i="4"/>
  <c r="E188" i="4"/>
  <c r="E187" i="4"/>
  <c r="E186" i="4"/>
  <c r="E185" i="4"/>
  <c r="E184" i="4"/>
  <c r="E183" i="4"/>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J525" i="4"/>
  <c r="K525" i="4"/>
  <c r="I525" i="4"/>
  <c r="G525" i="4"/>
  <c r="F525" i="4"/>
  <c r="C525" i="4"/>
  <c r="J524" i="4"/>
  <c r="K524" i="4"/>
  <c r="I524" i="4"/>
  <c r="H524" i="4"/>
  <c r="G524" i="4"/>
  <c r="F524" i="4"/>
  <c r="C524" i="4"/>
  <c r="J523" i="4"/>
  <c r="K523" i="4"/>
  <c r="I523" i="4"/>
  <c r="H523" i="4"/>
  <c r="G523" i="4"/>
  <c r="F523" i="4"/>
  <c r="C523" i="4"/>
  <c r="J522" i="4"/>
  <c r="K522" i="4"/>
  <c r="I522" i="4"/>
  <c r="H522" i="4"/>
  <c r="G522" i="4"/>
  <c r="F522" i="4"/>
  <c r="C522" i="4"/>
  <c r="J521" i="4"/>
  <c r="K521" i="4"/>
  <c r="I521" i="4"/>
  <c r="H521" i="4"/>
  <c r="G521" i="4"/>
  <c r="F521" i="4"/>
  <c r="C521" i="4"/>
  <c r="J520" i="4"/>
  <c r="K520" i="4"/>
  <c r="I520" i="4"/>
  <c r="H520" i="4"/>
  <c r="G520" i="4"/>
  <c r="F520" i="4"/>
  <c r="C520" i="4"/>
  <c r="J519" i="4"/>
  <c r="K519" i="4"/>
  <c r="I519" i="4"/>
  <c r="H519" i="4"/>
  <c r="G519" i="4"/>
  <c r="F519" i="4"/>
  <c r="C519" i="4"/>
  <c r="J518" i="4"/>
  <c r="K518" i="4"/>
  <c r="I518" i="4"/>
  <c r="H518" i="4"/>
  <c r="G518" i="4"/>
  <c r="F518" i="4"/>
  <c r="C518" i="4"/>
  <c r="J517" i="4"/>
  <c r="K517" i="4"/>
  <c r="I517" i="4"/>
  <c r="H517" i="4"/>
  <c r="G517" i="4"/>
  <c r="F517" i="4"/>
  <c r="C517" i="4"/>
  <c r="J516" i="4"/>
  <c r="K516" i="4"/>
  <c r="I516" i="4"/>
  <c r="H516" i="4"/>
  <c r="G516" i="4"/>
  <c r="F516" i="4"/>
  <c r="C516" i="4"/>
  <c r="J515" i="4"/>
  <c r="K515" i="4"/>
  <c r="I515" i="4"/>
  <c r="H515" i="4"/>
  <c r="G515" i="4"/>
  <c r="F515" i="4"/>
  <c r="C515" i="4"/>
  <c r="J514" i="4"/>
  <c r="K514" i="4"/>
  <c r="I514" i="4"/>
  <c r="H514" i="4"/>
  <c r="G514" i="4"/>
  <c r="F514" i="4"/>
  <c r="C514" i="4"/>
  <c r="J513" i="4"/>
  <c r="K513" i="4"/>
  <c r="I513" i="4"/>
  <c r="H513" i="4"/>
  <c r="G513" i="4"/>
  <c r="F513" i="4"/>
  <c r="C513" i="4"/>
  <c r="J512" i="4"/>
  <c r="K512" i="4"/>
  <c r="I512" i="4"/>
  <c r="H512" i="4"/>
  <c r="G512" i="4"/>
  <c r="F512" i="4"/>
  <c r="C512" i="4"/>
  <c r="J511" i="4"/>
  <c r="K511" i="4"/>
  <c r="I511" i="4"/>
  <c r="H511" i="4"/>
  <c r="G511" i="4"/>
  <c r="F511" i="4"/>
  <c r="C511" i="4"/>
  <c r="J510" i="4"/>
  <c r="K510" i="4"/>
  <c r="I510" i="4"/>
  <c r="H510" i="4"/>
  <c r="G510" i="4"/>
  <c r="F510" i="4"/>
  <c r="C510" i="4"/>
  <c r="J509" i="4"/>
  <c r="K509" i="4"/>
  <c r="I509" i="4"/>
  <c r="H509" i="4"/>
  <c r="G509" i="4"/>
  <c r="F509" i="4"/>
  <c r="C509" i="4"/>
  <c r="J508" i="4"/>
  <c r="K508" i="4"/>
  <c r="I508" i="4"/>
  <c r="H508" i="4"/>
  <c r="G508" i="4"/>
  <c r="F508" i="4"/>
  <c r="C508" i="4"/>
  <c r="J507" i="4"/>
  <c r="K507" i="4"/>
  <c r="I507" i="4"/>
  <c r="H507" i="4"/>
  <c r="G507" i="4"/>
  <c r="F507" i="4"/>
  <c r="C507" i="4"/>
  <c r="J506" i="4"/>
  <c r="K506" i="4"/>
  <c r="I506" i="4"/>
  <c r="H506" i="4"/>
  <c r="G506" i="4"/>
  <c r="F506" i="4"/>
  <c r="C506" i="4"/>
  <c r="J505" i="4"/>
  <c r="K505" i="4"/>
  <c r="I505" i="4"/>
  <c r="H505" i="4"/>
  <c r="G505" i="4"/>
  <c r="F505" i="4"/>
  <c r="C505" i="4"/>
  <c r="J504" i="4"/>
  <c r="K504" i="4"/>
  <c r="I504" i="4"/>
  <c r="H504" i="4"/>
  <c r="G504" i="4"/>
  <c r="F504" i="4"/>
  <c r="C504" i="4"/>
  <c r="J503" i="4"/>
  <c r="K503" i="4"/>
  <c r="I503" i="4"/>
  <c r="H503" i="4"/>
  <c r="G503" i="4"/>
  <c r="F503" i="4"/>
  <c r="C503" i="4"/>
  <c r="J502" i="4"/>
  <c r="K502" i="4"/>
  <c r="I502" i="4"/>
  <c r="H502" i="4"/>
  <c r="G502" i="4"/>
  <c r="F502" i="4"/>
  <c r="C502" i="4"/>
  <c r="J501" i="4"/>
  <c r="K501" i="4"/>
  <c r="I501" i="4"/>
  <c r="H501" i="4"/>
  <c r="G501" i="4"/>
  <c r="F501" i="4"/>
  <c r="C501" i="4"/>
  <c r="J500" i="4"/>
  <c r="K500" i="4"/>
  <c r="I500" i="4"/>
  <c r="H500" i="4"/>
  <c r="G500" i="4"/>
  <c r="F500" i="4"/>
  <c r="C500" i="4"/>
  <c r="J499" i="4"/>
  <c r="K499" i="4"/>
  <c r="I499" i="4"/>
  <c r="H499" i="4"/>
  <c r="G499" i="4"/>
  <c r="F499" i="4"/>
  <c r="C499" i="4"/>
  <c r="J498" i="4"/>
  <c r="K498" i="4"/>
  <c r="I498" i="4"/>
  <c r="H498" i="4"/>
  <c r="G498" i="4"/>
  <c r="F498" i="4"/>
  <c r="C498" i="4"/>
  <c r="J497" i="4"/>
  <c r="K497" i="4"/>
  <c r="I497" i="4"/>
  <c r="H497" i="4"/>
  <c r="G497" i="4"/>
  <c r="F497" i="4"/>
  <c r="C497" i="4"/>
  <c r="J496" i="4"/>
  <c r="K496" i="4"/>
  <c r="I496" i="4"/>
  <c r="H496" i="4"/>
  <c r="G496" i="4"/>
  <c r="F496" i="4"/>
  <c r="C496" i="4"/>
  <c r="J495" i="4"/>
  <c r="K495" i="4"/>
  <c r="I495" i="4"/>
  <c r="H495" i="4"/>
  <c r="G495" i="4"/>
  <c r="F495" i="4"/>
  <c r="C495" i="4"/>
  <c r="J494" i="4"/>
  <c r="K494" i="4"/>
  <c r="I494" i="4"/>
  <c r="H494" i="4"/>
  <c r="G494" i="4"/>
  <c r="F494" i="4"/>
  <c r="C494" i="4"/>
  <c r="J493" i="4"/>
  <c r="K493" i="4"/>
  <c r="I493" i="4"/>
  <c r="H493" i="4"/>
  <c r="G493" i="4"/>
  <c r="F493" i="4"/>
  <c r="C493" i="4"/>
  <c r="J492" i="4"/>
  <c r="K492" i="4"/>
  <c r="I492" i="4"/>
  <c r="H492" i="4"/>
  <c r="G492" i="4"/>
  <c r="F492" i="4"/>
  <c r="C492" i="4"/>
  <c r="J491" i="4"/>
  <c r="K491" i="4"/>
  <c r="I491" i="4"/>
  <c r="H491" i="4"/>
  <c r="G491" i="4"/>
  <c r="F491" i="4"/>
  <c r="C491" i="4"/>
  <c r="J490" i="4"/>
  <c r="K490" i="4"/>
  <c r="I490" i="4"/>
  <c r="H490" i="4"/>
  <c r="G490" i="4"/>
  <c r="F490" i="4"/>
  <c r="C490" i="4"/>
  <c r="J489" i="4"/>
  <c r="K489" i="4"/>
  <c r="I489" i="4"/>
  <c r="H489" i="4"/>
  <c r="G489" i="4"/>
  <c r="F489" i="4"/>
  <c r="C489" i="4"/>
  <c r="J488" i="4"/>
  <c r="K488" i="4"/>
  <c r="I488" i="4"/>
  <c r="H488" i="4"/>
  <c r="G488" i="4"/>
  <c r="F488" i="4"/>
  <c r="C488" i="4"/>
  <c r="J487" i="4"/>
  <c r="K487" i="4"/>
  <c r="I487" i="4"/>
  <c r="H487" i="4"/>
  <c r="G487" i="4"/>
  <c r="F487" i="4"/>
  <c r="C487" i="4"/>
  <c r="J486" i="4"/>
  <c r="K486" i="4"/>
  <c r="I486" i="4"/>
  <c r="H486" i="4"/>
  <c r="G486" i="4"/>
  <c r="F486" i="4"/>
  <c r="C486" i="4"/>
  <c r="J485" i="4"/>
  <c r="K485" i="4"/>
  <c r="I485" i="4"/>
  <c r="H485" i="4"/>
  <c r="G485" i="4"/>
  <c r="F485" i="4"/>
  <c r="C485" i="4"/>
  <c r="J484" i="4"/>
  <c r="K484" i="4"/>
  <c r="I484" i="4"/>
  <c r="H484" i="4"/>
  <c r="G484" i="4"/>
  <c r="F484" i="4"/>
  <c r="C484" i="4"/>
  <c r="J483" i="4"/>
  <c r="K483" i="4"/>
  <c r="I483" i="4"/>
  <c r="H483" i="4"/>
  <c r="G483" i="4"/>
  <c r="F483" i="4"/>
  <c r="C483" i="4"/>
  <c r="J482" i="4"/>
  <c r="K482" i="4"/>
  <c r="I482" i="4"/>
  <c r="H482" i="4"/>
  <c r="G482" i="4"/>
  <c r="F482" i="4"/>
  <c r="C482" i="4"/>
  <c r="J481" i="4"/>
  <c r="K481" i="4"/>
  <c r="I481" i="4"/>
  <c r="H481" i="4"/>
  <c r="G481" i="4"/>
  <c r="F481" i="4"/>
  <c r="C481" i="4"/>
  <c r="J480" i="4"/>
  <c r="K480" i="4"/>
  <c r="I480" i="4"/>
  <c r="H480" i="4"/>
  <c r="G480" i="4"/>
  <c r="F480" i="4"/>
  <c r="C480" i="4"/>
  <c r="J479" i="4"/>
  <c r="K479" i="4"/>
  <c r="I479" i="4"/>
  <c r="H479" i="4"/>
  <c r="G479" i="4"/>
  <c r="F479" i="4"/>
  <c r="C479" i="4"/>
  <c r="J478" i="4"/>
  <c r="K478" i="4"/>
  <c r="I478" i="4"/>
  <c r="H478" i="4"/>
  <c r="G478" i="4"/>
  <c r="F478" i="4"/>
  <c r="C478" i="4"/>
  <c r="J477" i="4"/>
  <c r="K477" i="4"/>
  <c r="I477" i="4"/>
  <c r="H477" i="4"/>
  <c r="G477" i="4"/>
  <c r="F477" i="4"/>
  <c r="C477" i="4"/>
  <c r="J476" i="4"/>
  <c r="K476" i="4"/>
  <c r="I476" i="4"/>
  <c r="H476" i="4"/>
  <c r="G476" i="4"/>
  <c r="F476" i="4"/>
  <c r="C476" i="4"/>
  <c r="J475" i="4"/>
  <c r="K475" i="4"/>
  <c r="I475" i="4"/>
  <c r="H475" i="4"/>
  <c r="G475" i="4"/>
  <c r="F475" i="4"/>
  <c r="C475" i="4"/>
  <c r="J474" i="4"/>
  <c r="K474" i="4"/>
  <c r="I474" i="4"/>
  <c r="H474" i="4"/>
  <c r="G474" i="4"/>
  <c r="F474" i="4"/>
  <c r="C474" i="4"/>
  <c r="J473" i="4"/>
  <c r="K473" i="4"/>
  <c r="I473" i="4"/>
  <c r="H473" i="4"/>
  <c r="G473" i="4"/>
  <c r="F473" i="4"/>
  <c r="C473" i="4"/>
  <c r="J472" i="4"/>
  <c r="K472" i="4"/>
  <c r="I472" i="4"/>
  <c r="H472" i="4"/>
  <c r="G472" i="4"/>
  <c r="F472" i="4"/>
  <c r="C472" i="4"/>
  <c r="J471" i="4"/>
  <c r="K471" i="4"/>
  <c r="I471" i="4"/>
  <c r="H471" i="4"/>
  <c r="G471" i="4"/>
  <c r="F471" i="4"/>
  <c r="C471" i="4"/>
  <c r="J470" i="4"/>
  <c r="K470" i="4"/>
  <c r="I470" i="4"/>
  <c r="H470" i="4"/>
  <c r="G470" i="4"/>
  <c r="F470" i="4"/>
  <c r="C470" i="4"/>
  <c r="J469" i="4"/>
  <c r="K469" i="4"/>
  <c r="I469" i="4"/>
  <c r="H469" i="4"/>
  <c r="G469" i="4"/>
  <c r="F469" i="4"/>
  <c r="C469" i="4"/>
  <c r="J468" i="4"/>
  <c r="K468" i="4"/>
  <c r="I468" i="4"/>
  <c r="H468" i="4"/>
  <c r="G468" i="4"/>
  <c r="F468" i="4"/>
  <c r="C468" i="4"/>
  <c r="J467" i="4"/>
  <c r="K467" i="4"/>
  <c r="I467" i="4"/>
  <c r="H467" i="4"/>
  <c r="G467" i="4"/>
  <c r="F467" i="4"/>
  <c r="C467" i="4"/>
  <c r="J466" i="4"/>
  <c r="K466" i="4"/>
  <c r="I466" i="4"/>
  <c r="H466" i="4"/>
  <c r="G466" i="4"/>
  <c r="F466" i="4"/>
  <c r="C466" i="4"/>
  <c r="J465" i="4"/>
  <c r="K465" i="4"/>
  <c r="I465" i="4"/>
  <c r="H465" i="4"/>
  <c r="G465" i="4"/>
  <c r="F465" i="4"/>
  <c r="C465" i="4"/>
  <c r="J464" i="4"/>
  <c r="K464" i="4"/>
  <c r="I464" i="4"/>
  <c r="H464" i="4"/>
  <c r="G464" i="4"/>
  <c r="F464" i="4"/>
  <c r="C464" i="4"/>
  <c r="J463" i="4"/>
  <c r="K463" i="4"/>
  <c r="I463" i="4"/>
  <c r="H463" i="4"/>
  <c r="G463" i="4"/>
  <c r="F463" i="4"/>
  <c r="C463" i="4"/>
  <c r="J462" i="4"/>
  <c r="K462" i="4"/>
  <c r="I462" i="4"/>
  <c r="H462" i="4"/>
  <c r="G462" i="4"/>
  <c r="F462" i="4"/>
  <c r="C462" i="4"/>
  <c r="J461" i="4"/>
  <c r="K461" i="4"/>
  <c r="I461" i="4"/>
  <c r="H461" i="4"/>
  <c r="G461" i="4"/>
  <c r="F461" i="4"/>
  <c r="C461" i="4"/>
  <c r="J460" i="4"/>
  <c r="K460" i="4"/>
  <c r="I460" i="4"/>
  <c r="H460" i="4"/>
  <c r="G460" i="4"/>
  <c r="F460" i="4"/>
  <c r="C460" i="4"/>
  <c r="J459" i="4"/>
  <c r="K459" i="4"/>
  <c r="I459" i="4"/>
  <c r="H459" i="4"/>
  <c r="G459" i="4"/>
  <c r="F459" i="4"/>
  <c r="C459" i="4"/>
  <c r="J458" i="4"/>
  <c r="K458" i="4"/>
  <c r="I458" i="4"/>
  <c r="H458" i="4"/>
  <c r="G458" i="4"/>
  <c r="F458" i="4"/>
  <c r="C458" i="4"/>
  <c r="J457" i="4"/>
  <c r="K457" i="4"/>
  <c r="I457" i="4"/>
  <c r="H457" i="4"/>
  <c r="G457" i="4"/>
  <c r="F457" i="4"/>
  <c r="C457" i="4"/>
  <c r="J456" i="4"/>
  <c r="K456" i="4"/>
  <c r="I456" i="4"/>
  <c r="H456" i="4"/>
  <c r="G456" i="4"/>
  <c r="F456" i="4"/>
  <c r="C456" i="4"/>
  <c r="J455" i="4"/>
  <c r="K455" i="4"/>
  <c r="I455" i="4"/>
  <c r="H455" i="4"/>
  <c r="G455" i="4"/>
  <c r="F455" i="4"/>
  <c r="C455" i="4"/>
  <c r="J454" i="4"/>
  <c r="K454" i="4"/>
  <c r="I454" i="4"/>
  <c r="H454" i="4"/>
  <c r="G454" i="4"/>
  <c r="F454" i="4"/>
  <c r="C454" i="4"/>
  <c r="J453" i="4"/>
  <c r="K453" i="4"/>
  <c r="I453" i="4"/>
  <c r="H453" i="4"/>
  <c r="G453" i="4"/>
  <c r="F453" i="4"/>
  <c r="C453" i="4"/>
  <c r="J452" i="4"/>
  <c r="K452" i="4"/>
  <c r="I452" i="4"/>
  <c r="H452" i="4"/>
  <c r="G452" i="4"/>
  <c r="F452" i="4"/>
  <c r="C452" i="4"/>
  <c r="J451" i="4"/>
  <c r="K451" i="4"/>
  <c r="I451" i="4"/>
  <c r="H451" i="4"/>
  <c r="G451" i="4"/>
  <c r="F451" i="4"/>
  <c r="C451" i="4"/>
  <c r="J450" i="4"/>
  <c r="K450" i="4"/>
  <c r="I450" i="4"/>
  <c r="H450" i="4"/>
  <c r="G450" i="4"/>
  <c r="F450" i="4"/>
  <c r="C450" i="4"/>
  <c r="J449" i="4"/>
  <c r="K449" i="4"/>
  <c r="I449" i="4"/>
  <c r="H449" i="4"/>
  <c r="G449" i="4"/>
  <c r="F449" i="4"/>
  <c r="C449" i="4"/>
  <c r="J448" i="4"/>
  <c r="K448" i="4"/>
  <c r="I448" i="4"/>
  <c r="H448" i="4"/>
  <c r="G448" i="4"/>
  <c r="F448" i="4"/>
  <c r="C448" i="4"/>
  <c r="J447" i="4"/>
  <c r="K447" i="4"/>
  <c r="I447" i="4"/>
  <c r="H447" i="4"/>
  <c r="G447" i="4"/>
  <c r="F447" i="4"/>
  <c r="C447" i="4"/>
  <c r="J446" i="4"/>
  <c r="K446" i="4"/>
  <c r="I446" i="4"/>
  <c r="H446" i="4"/>
  <c r="G446" i="4"/>
  <c r="F446" i="4"/>
  <c r="C446" i="4"/>
  <c r="J445" i="4"/>
  <c r="K445" i="4"/>
  <c r="I445" i="4"/>
  <c r="H445" i="4"/>
  <c r="G445" i="4"/>
  <c r="F445" i="4"/>
  <c r="C445" i="4"/>
  <c r="J444" i="4"/>
  <c r="K444" i="4"/>
  <c r="I444" i="4"/>
  <c r="H444" i="4"/>
  <c r="G444" i="4"/>
  <c r="F444" i="4"/>
  <c r="C444" i="4"/>
  <c r="J443" i="4"/>
  <c r="K443" i="4"/>
  <c r="I443" i="4"/>
  <c r="H443" i="4"/>
  <c r="G443" i="4"/>
  <c r="F443" i="4"/>
  <c r="C443" i="4"/>
  <c r="J442" i="4"/>
  <c r="K442" i="4"/>
  <c r="I442" i="4"/>
  <c r="H442" i="4"/>
  <c r="G442" i="4"/>
  <c r="F442" i="4"/>
  <c r="C442" i="4"/>
  <c r="J441" i="4"/>
  <c r="K441" i="4"/>
  <c r="I441" i="4"/>
  <c r="H441" i="4"/>
  <c r="G441" i="4"/>
  <c r="F441" i="4"/>
  <c r="C441" i="4"/>
  <c r="J440" i="4"/>
  <c r="K440" i="4"/>
  <c r="I440" i="4"/>
  <c r="H440" i="4"/>
  <c r="G440" i="4"/>
  <c r="F440" i="4"/>
  <c r="C440" i="4"/>
  <c r="J439" i="4"/>
  <c r="K439" i="4"/>
  <c r="I439" i="4"/>
  <c r="H439" i="4"/>
  <c r="G439" i="4"/>
  <c r="F439" i="4"/>
  <c r="C439" i="4"/>
  <c r="J438" i="4"/>
  <c r="K438" i="4"/>
  <c r="I438" i="4"/>
  <c r="H438" i="4"/>
  <c r="G438" i="4"/>
  <c r="F438" i="4"/>
  <c r="C438" i="4"/>
  <c r="J437" i="4"/>
  <c r="K437" i="4"/>
  <c r="I437" i="4"/>
  <c r="H437" i="4"/>
  <c r="G437" i="4"/>
  <c r="F437" i="4"/>
  <c r="C437" i="4"/>
  <c r="J436" i="4"/>
  <c r="K436" i="4"/>
  <c r="I436" i="4"/>
  <c r="H436" i="4"/>
  <c r="G436" i="4"/>
  <c r="F436" i="4"/>
  <c r="C436" i="4"/>
  <c r="J435" i="4"/>
  <c r="K435" i="4"/>
  <c r="I435" i="4"/>
  <c r="H435" i="4"/>
  <c r="G435" i="4"/>
  <c r="F435" i="4"/>
  <c r="C435" i="4"/>
  <c r="J434" i="4"/>
  <c r="K434" i="4"/>
  <c r="I434" i="4"/>
  <c r="H434" i="4"/>
  <c r="G434" i="4"/>
  <c r="F434" i="4"/>
  <c r="C434" i="4"/>
  <c r="J433" i="4"/>
  <c r="K433" i="4"/>
  <c r="I433" i="4"/>
  <c r="H433" i="4"/>
  <c r="G433" i="4"/>
  <c r="F433" i="4"/>
  <c r="C433" i="4"/>
  <c r="J432" i="4"/>
  <c r="K432" i="4"/>
  <c r="I432" i="4"/>
  <c r="H432" i="4"/>
  <c r="G432" i="4"/>
  <c r="F432" i="4"/>
  <c r="C432" i="4"/>
  <c r="J431" i="4"/>
  <c r="K431" i="4"/>
  <c r="I431" i="4"/>
  <c r="H431" i="4"/>
  <c r="G431" i="4"/>
  <c r="F431" i="4"/>
  <c r="C431" i="4"/>
  <c r="J430" i="4"/>
  <c r="K430" i="4"/>
  <c r="I430" i="4"/>
  <c r="H430" i="4"/>
  <c r="G430" i="4"/>
  <c r="F430" i="4"/>
  <c r="C430" i="4"/>
  <c r="J429" i="4"/>
  <c r="K429" i="4"/>
  <c r="I429" i="4"/>
  <c r="H429" i="4"/>
  <c r="G429" i="4"/>
  <c r="F429" i="4"/>
  <c r="C429" i="4"/>
  <c r="J428" i="4"/>
  <c r="K428" i="4"/>
  <c r="I428" i="4"/>
  <c r="H428" i="4"/>
  <c r="G428" i="4"/>
  <c r="F428" i="4"/>
  <c r="C428" i="4"/>
  <c r="J427" i="4"/>
  <c r="K427" i="4"/>
  <c r="I427" i="4"/>
  <c r="H427" i="4"/>
  <c r="G427" i="4"/>
  <c r="F427" i="4"/>
  <c r="C427" i="4"/>
  <c r="J426" i="4"/>
  <c r="K426" i="4"/>
  <c r="I426" i="4"/>
  <c r="H426" i="4"/>
  <c r="G426" i="4"/>
  <c r="F426" i="4"/>
  <c r="C426" i="4"/>
  <c r="J425" i="4"/>
  <c r="K425" i="4"/>
  <c r="I425" i="4"/>
  <c r="H425" i="4"/>
  <c r="G425" i="4"/>
  <c r="F425" i="4"/>
  <c r="C425" i="4"/>
  <c r="J424" i="4"/>
  <c r="K424" i="4"/>
  <c r="I424" i="4"/>
  <c r="H424" i="4"/>
  <c r="G424" i="4"/>
  <c r="F424" i="4"/>
  <c r="C424" i="4"/>
  <c r="J423" i="4"/>
  <c r="K423" i="4"/>
  <c r="I423" i="4"/>
  <c r="H423" i="4"/>
  <c r="G423" i="4"/>
  <c r="F423" i="4"/>
  <c r="C423" i="4"/>
  <c r="J422" i="4"/>
  <c r="K422" i="4"/>
  <c r="I422" i="4"/>
  <c r="H422" i="4"/>
  <c r="G422" i="4"/>
  <c r="F422" i="4"/>
  <c r="C422" i="4"/>
  <c r="J421" i="4"/>
  <c r="K421" i="4"/>
  <c r="I421" i="4"/>
  <c r="H421" i="4"/>
  <c r="G421" i="4"/>
  <c r="F421" i="4"/>
  <c r="C421" i="4"/>
  <c r="J420" i="4"/>
  <c r="K420" i="4"/>
  <c r="I420" i="4"/>
  <c r="H420" i="4"/>
  <c r="G420" i="4"/>
  <c r="F420" i="4"/>
  <c r="C420" i="4"/>
  <c r="J419" i="4"/>
  <c r="K419" i="4"/>
  <c r="I419" i="4"/>
  <c r="H419" i="4"/>
  <c r="G419" i="4"/>
  <c r="F419" i="4"/>
  <c r="C419" i="4"/>
  <c r="J418" i="4"/>
  <c r="K418" i="4"/>
  <c r="I418" i="4"/>
  <c r="H418" i="4"/>
  <c r="G418" i="4"/>
  <c r="F418" i="4"/>
  <c r="C418" i="4"/>
  <c r="J417" i="4"/>
  <c r="K417" i="4"/>
  <c r="I417" i="4"/>
  <c r="H417" i="4"/>
  <c r="G417" i="4"/>
  <c r="F417" i="4"/>
  <c r="C417" i="4"/>
  <c r="J416" i="4"/>
  <c r="K416" i="4"/>
  <c r="I416" i="4"/>
  <c r="H416" i="4"/>
  <c r="G416" i="4"/>
  <c r="F416" i="4"/>
  <c r="C416" i="4"/>
  <c r="J415" i="4"/>
  <c r="K415" i="4"/>
  <c r="I415" i="4"/>
  <c r="H415" i="4"/>
  <c r="G415" i="4"/>
  <c r="F415" i="4"/>
  <c r="C415" i="4"/>
  <c r="J414" i="4"/>
  <c r="K414" i="4"/>
  <c r="I414" i="4"/>
  <c r="H414" i="4"/>
  <c r="G414" i="4"/>
  <c r="F414" i="4"/>
  <c r="C414" i="4"/>
  <c r="J413" i="4"/>
  <c r="K413" i="4"/>
  <c r="I413" i="4"/>
  <c r="H413" i="4"/>
  <c r="G413" i="4"/>
  <c r="F413" i="4"/>
  <c r="C413" i="4"/>
  <c r="J412" i="4"/>
  <c r="K412" i="4"/>
  <c r="I412" i="4"/>
  <c r="H412" i="4"/>
  <c r="G412" i="4"/>
  <c r="F412" i="4"/>
  <c r="C412" i="4"/>
  <c r="J411" i="4"/>
  <c r="K411" i="4"/>
  <c r="I411" i="4"/>
  <c r="H411" i="4"/>
  <c r="G411" i="4"/>
  <c r="F411" i="4"/>
  <c r="C411" i="4"/>
  <c r="J410" i="4"/>
  <c r="K410" i="4"/>
  <c r="I410" i="4"/>
  <c r="H410" i="4"/>
  <c r="G410" i="4"/>
  <c r="F410" i="4"/>
  <c r="C410" i="4"/>
  <c r="J409" i="4"/>
  <c r="K409" i="4"/>
  <c r="I409" i="4"/>
  <c r="H409" i="4"/>
  <c r="G409" i="4"/>
  <c r="F409" i="4"/>
  <c r="C409" i="4"/>
  <c r="J408" i="4"/>
  <c r="K408" i="4"/>
  <c r="I408" i="4"/>
  <c r="H408" i="4"/>
  <c r="G408" i="4"/>
  <c r="F408" i="4"/>
  <c r="C408" i="4"/>
  <c r="J407" i="4"/>
  <c r="K407" i="4"/>
  <c r="I407" i="4"/>
  <c r="H407" i="4"/>
  <c r="G407" i="4"/>
  <c r="F407" i="4"/>
  <c r="C407" i="4"/>
  <c r="J406" i="4"/>
  <c r="K406" i="4"/>
  <c r="I406" i="4"/>
  <c r="H406" i="4"/>
  <c r="G406" i="4"/>
  <c r="F406" i="4"/>
  <c r="C406" i="4"/>
  <c r="J405" i="4"/>
  <c r="K405" i="4"/>
  <c r="I405" i="4"/>
  <c r="H405" i="4"/>
  <c r="G405" i="4"/>
  <c r="F405" i="4"/>
  <c r="C405" i="4"/>
  <c r="J404" i="4"/>
  <c r="K404" i="4"/>
  <c r="I404" i="4"/>
  <c r="H404" i="4"/>
  <c r="G404" i="4"/>
  <c r="F404" i="4"/>
  <c r="C404" i="4"/>
  <c r="J403" i="4"/>
  <c r="K403" i="4"/>
  <c r="I403" i="4"/>
  <c r="H403" i="4"/>
  <c r="G403" i="4"/>
  <c r="F403" i="4"/>
  <c r="C403" i="4"/>
  <c r="J402" i="4"/>
  <c r="K402" i="4"/>
  <c r="I402" i="4"/>
  <c r="H402" i="4"/>
  <c r="G402" i="4"/>
  <c r="F402" i="4"/>
  <c r="C402" i="4"/>
  <c r="J401" i="4"/>
  <c r="K401" i="4"/>
  <c r="I401" i="4"/>
  <c r="H401" i="4"/>
  <c r="G401" i="4"/>
  <c r="F401" i="4"/>
  <c r="C401" i="4"/>
  <c r="J400" i="4"/>
  <c r="K400" i="4"/>
  <c r="I400" i="4"/>
  <c r="H400" i="4"/>
  <c r="G400" i="4"/>
  <c r="F400" i="4"/>
  <c r="C400" i="4"/>
  <c r="J399" i="4"/>
  <c r="K399" i="4"/>
  <c r="I399" i="4"/>
  <c r="H399" i="4"/>
  <c r="G399" i="4"/>
  <c r="F399" i="4"/>
  <c r="C399" i="4"/>
  <c r="J398" i="4"/>
  <c r="K398" i="4"/>
  <c r="I398" i="4"/>
  <c r="H398" i="4"/>
  <c r="G398" i="4"/>
  <c r="F398" i="4"/>
  <c r="C398" i="4"/>
  <c r="J397" i="4"/>
  <c r="K397" i="4"/>
  <c r="I397" i="4"/>
  <c r="H397" i="4"/>
  <c r="G397" i="4"/>
  <c r="F397" i="4"/>
  <c r="C397" i="4"/>
  <c r="J396" i="4"/>
  <c r="K396" i="4"/>
  <c r="I396" i="4"/>
  <c r="H396" i="4"/>
  <c r="G396" i="4"/>
  <c r="F396" i="4"/>
  <c r="C396" i="4"/>
  <c r="J395" i="4"/>
  <c r="K395" i="4"/>
  <c r="I395" i="4"/>
  <c r="H395" i="4"/>
  <c r="G395" i="4"/>
  <c r="F395" i="4"/>
  <c r="C395" i="4"/>
  <c r="J394" i="4"/>
  <c r="K394" i="4"/>
  <c r="I394" i="4"/>
  <c r="H394" i="4"/>
  <c r="G394" i="4"/>
  <c r="F394" i="4"/>
  <c r="C394" i="4"/>
  <c r="J393" i="4"/>
  <c r="K393" i="4"/>
  <c r="I393" i="4"/>
  <c r="H393" i="4"/>
  <c r="G393" i="4"/>
  <c r="F393" i="4"/>
  <c r="C393" i="4"/>
  <c r="J392" i="4"/>
  <c r="K392" i="4"/>
  <c r="I392" i="4"/>
  <c r="H392" i="4"/>
  <c r="G392" i="4"/>
  <c r="F392" i="4"/>
  <c r="C392" i="4"/>
  <c r="J391" i="4"/>
  <c r="K391" i="4"/>
  <c r="I391" i="4"/>
  <c r="H391" i="4"/>
  <c r="G391" i="4"/>
  <c r="F391" i="4"/>
  <c r="C391" i="4"/>
  <c r="J390" i="4"/>
  <c r="K390" i="4"/>
  <c r="I390" i="4"/>
  <c r="H390" i="4"/>
  <c r="G390" i="4"/>
  <c r="F390" i="4"/>
  <c r="C390" i="4"/>
  <c r="J389" i="4"/>
  <c r="K389" i="4"/>
  <c r="I389" i="4"/>
  <c r="H389" i="4"/>
  <c r="G389" i="4"/>
  <c r="F389" i="4"/>
  <c r="C389" i="4"/>
  <c r="J388" i="4"/>
  <c r="K388" i="4"/>
  <c r="I388" i="4"/>
  <c r="H388" i="4"/>
  <c r="G388" i="4"/>
  <c r="F388" i="4"/>
  <c r="C388" i="4"/>
  <c r="J387" i="4"/>
  <c r="K387" i="4"/>
  <c r="I387" i="4"/>
  <c r="H387" i="4"/>
  <c r="G387" i="4"/>
  <c r="F387" i="4"/>
  <c r="C387" i="4"/>
  <c r="J386" i="4"/>
  <c r="K386" i="4"/>
  <c r="I386" i="4"/>
  <c r="H386" i="4"/>
  <c r="G386" i="4"/>
  <c r="F386" i="4"/>
  <c r="C386" i="4"/>
  <c r="J385" i="4"/>
  <c r="K385" i="4"/>
  <c r="I385" i="4"/>
  <c r="H385" i="4"/>
  <c r="G385" i="4"/>
  <c r="F385" i="4"/>
  <c r="C385" i="4"/>
  <c r="J384" i="4"/>
  <c r="K384" i="4"/>
  <c r="I384" i="4"/>
  <c r="H384" i="4"/>
  <c r="G384" i="4"/>
  <c r="F384" i="4"/>
  <c r="C384" i="4"/>
  <c r="J383" i="4"/>
  <c r="K383" i="4"/>
  <c r="I383" i="4"/>
  <c r="H383" i="4"/>
  <c r="G383" i="4"/>
  <c r="F383" i="4"/>
  <c r="C383" i="4"/>
  <c r="J382" i="4"/>
  <c r="K382" i="4"/>
  <c r="I382" i="4"/>
  <c r="H382" i="4"/>
  <c r="G382" i="4"/>
  <c r="F382" i="4"/>
  <c r="C382" i="4"/>
  <c r="J381" i="4"/>
  <c r="K381" i="4"/>
  <c r="I381" i="4"/>
  <c r="H381" i="4"/>
  <c r="G381" i="4"/>
  <c r="F381" i="4"/>
  <c r="C381" i="4"/>
  <c r="J380" i="4"/>
  <c r="K380" i="4"/>
  <c r="I380" i="4"/>
  <c r="H380" i="4"/>
  <c r="G380" i="4"/>
  <c r="F380" i="4"/>
  <c r="C380" i="4"/>
  <c r="J379" i="4"/>
  <c r="K379" i="4"/>
  <c r="I379" i="4"/>
  <c r="H379" i="4"/>
  <c r="G379" i="4"/>
  <c r="F379" i="4"/>
  <c r="C379" i="4"/>
  <c r="J378" i="4"/>
  <c r="K378" i="4"/>
  <c r="I378" i="4"/>
  <c r="H378" i="4"/>
  <c r="G378" i="4"/>
  <c r="F378" i="4"/>
  <c r="C378" i="4"/>
  <c r="J377" i="4"/>
  <c r="K377" i="4"/>
  <c r="I377" i="4"/>
  <c r="H377" i="4"/>
  <c r="G377" i="4"/>
  <c r="F377" i="4"/>
  <c r="C377" i="4"/>
  <c r="J376" i="4"/>
  <c r="K376" i="4"/>
  <c r="I376" i="4"/>
  <c r="H376" i="4"/>
  <c r="G376" i="4"/>
  <c r="F376" i="4"/>
  <c r="C376" i="4"/>
  <c r="J375" i="4"/>
  <c r="K375" i="4"/>
  <c r="I375" i="4"/>
  <c r="H375" i="4"/>
  <c r="G375" i="4"/>
  <c r="F375" i="4"/>
  <c r="C375" i="4"/>
  <c r="J374" i="4"/>
  <c r="K374" i="4"/>
  <c r="I374" i="4"/>
  <c r="H374" i="4"/>
  <c r="G374" i="4"/>
  <c r="F374" i="4"/>
  <c r="C374" i="4"/>
  <c r="J373" i="4"/>
  <c r="K373" i="4"/>
  <c r="I373" i="4"/>
  <c r="H373" i="4"/>
  <c r="G373" i="4"/>
  <c r="F373" i="4"/>
  <c r="C373" i="4"/>
  <c r="J372" i="4"/>
  <c r="K372" i="4"/>
  <c r="I372" i="4"/>
  <c r="H372" i="4"/>
  <c r="G372" i="4"/>
  <c r="F372" i="4"/>
  <c r="C372" i="4"/>
  <c r="J371" i="4"/>
  <c r="K371" i="4"/>
  <c r="I371" i="4"/>
  <c r="H371" i="4"/>
  <c r="G371" i="4"/>
  <c r="F371" i="4"/>
  <c r="C371" i="4"/>
  <c r="J370" i="4"/>
  <c r="K370" i="4"/>
  <c r="I370" i="4"/>
  <c r="H370" i="4"/>
  <c r="G370" i="4"/>
  <c r="F370" i="4"/>
  <c r="C370" i="4"/>
  <c r="J369" i="4"/>
  <c r="K369" i="4"/>
  <c r="I369" i="4"/>
  <c r="H369" i="4"/>
  <c r="G369" i="4"/>
  <c r="F369" i="4"/>
  <c r="C369" i="4"/>
  <c r="J368" i="4"/>
  <c r="K368" i="4"/>
  <c r="I368" i="4"/>
  <c r="H368" i="4"/>
  <c r="G368" i="4"/>
  <c r="F368" i="4"/>
  <c r="C368" i="4"/>
  <c r="J367" i="4"/>
  <c r="K367" i="4"/>
  <c r="I367" i="4"/>
  <c r="H367" i="4"/>
  <c r="G367" i="4"/>
  <c r="F367" i="4"/>
  <c r="C367" i="4"/>
  <c r="J366" i="4"/>
  <c r="K366" i="4"/>
  <c r="I366" i="4"/>
  <c r="H366" i="4"/>
  <c r="G366" i="4"/>
  <c r="F366" i="4"/>
  <c r="C366" i="4"/>
  <c r="J365" i="4"/>
  <c r="K365" i="4"/>
  <c r="I365" i="4"/>
  <c r="H365" i="4"/>
  <c r="G365" i="4"/>
  <c r="F365" i="4"/>
  <c r="C365" i="4"/>
  <c r="J364" i="4"/>
  <c r="K364" i="4"/>
  <c r="I364" i="4"/>
  <c r="H364" i="4"/>
  <c r="G364" i="4"/>
  <c r="F364" i="4"/>
  <c r="C364" i="4"/>
  <c r="J363" i="4"/>
  <c r="K363" i="4"/>
  <c r="I363" i="4"/>
  <c r="H363" i="4"/>
  <c r="G363" i="4"/>
  <c r="F363" i="4"/>
  <c r="C363" i="4"/>
  <c r="J362" i="4"/>
  <c r="K362" i="4"/>
  <c r="I362" i="4"/>
  <c r="H362" i="4"/>
  <c r="G362" i="4"/>
  <c r="F362" i="4"/>
  <c r="C362" i="4"/>
  <c r="J361" i="4"/>
  <c r="K361" i="4"/>
  <c r="I361" i="4"/>
  <c r="H361" i="4"/>
  <c r="G361" i="4"/>
  <c r="F361" i="4"/>
  <c r="C361" i="4"/>
  <c r="J360" i="4"/>
  <c r="K360" i="4"/>
  <c r="I360" i="4"/>
  <c r="H360" i="4"/>
  <c r="G360" i="4"/>
  <c r="F360" i="4"/>
  <c r="C360" i="4"/>
  <c r="J359" i="4"/>
  <c r="K359" i="4"/>
  <c r="I359" i="4"/>
  <c r="H359" i="4"/>
  <c r="G359" i="4"/>
  <c r="F359" i="4"/>
  <c r="C359" i="4"/>
  <c r="J358" i="4"/>
  <c r="K358" i="4"/>
  <c r="I358" i="4"/>
  <c r="H358" i="4"/>
  <c r="G358" i="4"/>
  <c r="F358" i="4"/>
  <c r="C358" i="4"/>
  <c r="J357" i="4"/>
  <c r="K357" i="4"/>
  <c r="I357" i="4"/>
  <c r="H357" i="4"/>
  <c r="G357" i="4"/>
  <c r="F357" i="4"/>
  <c r="C357" i="4"/>
  <c r="J356" i="4"/>
  <c r="K356" i="4"/>
  <c r="I356" i="4"/>
  <c r="H356" i="4"/>
  <c r="G356" i="4"/>
  <c r="F356" i="4"/>
  <c r="C356" i="4"/>
  <c r="J355" i="4"/>
  <c r="K355" i="4"/>
  <c r="I355" i="4"/>
  <c r="H355" i="4"/>
  <c r="G355" i="4"/>
  <c r="F355" i="4"/>
  <c r="C355" i="4"/>
  <c r="J354" i="4"/>
  <c r="K354" i="4"/>
  <c r="I354" i="4"/>
  <c r="H354" i="4"/>
  <c r="G354" i="4"/>
  <c r="F354" i="4"/>
  <c r="C354" i="4"/>
  <c r="J353" i="4"/>
  <c r="K353" i="4"/>
  <c r="I353" i="4"/>
  <c r="H353" i="4"/>
  <c r="G353" i="4"/>
  <c r="F353" i="4"/>
  <c r="C353" i="4"/>
  <c r="J352" i="4"/>
  <c r="K352" i="4"/>
  <c r="I352" i="4"/>
  <c r="H352" i="4"/>
  <c r="G352" i="4"/>
  <c r="F352" i="4"/>
  <c r="C352" i="4"/>
  <c r="J351" i="4"/>
  <c r="K351" i="4"/>
  <c r="I351" i="4"/>
  <c r="H351" i="4"/>
  <c r="G351" i="4"/>
  <c r="F351" i="4"/>
  <c r="C351" i="4"/>
  <c r="J350" i="4"/>
  <c r="K350" i="4"/>
  <c r="I350" i="4"/>
  <c r="H350" i="4"/>
  <c r="G350" i="4"/>
  <c r="F350" i="4"/>
  <c r="C350" i="4"/>
  <c r="J349" i="4"/>
  <c r="K349" i="4"/>
  <c r="I349" i="4"/>
  <c r="H349" i="4"/>
  <c r="G349" i="4"/>
  <c r="F349" i="4"/>
  <c r="C349" i="4"/>
  <c r="J348" i="4"/>
  <c r="K348" i="4"/>
  <c r="I348" i="4"/>
  <c r="H348" i="4"/>
  <c r="G348" i="4"/>
  <c r="F348" i="4"/>
  <c r="C348" i="4"/>
  <c r="J347" i="4"/>
  <c r="K347" i="4"/>
  <c r="I347" i="4"/>
  <c r="H347" i="4"/>
  <c r="G347" i="4"/>
  <c r="F347" i="4"/>
  <c r="C347" i="4"/>
  <c r="J346" i="4"/>
  <c r="K346" i="4"/>
  <c r="I346" i="4"/>
  <c r="H346" i="4"/>
  <c r="G346" i="4"/>
  <c r="F346" i="4"/>
  <c r="C346" i="4"/>
  <c r="J345" i="4"/>
  <c r="K345" i="4"/>
  <c r="I345" i="4"/>
  <c r="H345" i="4"/>
  <c r="G345" i="4"/>
  <c r="F345" i="4"/>
  <c r="C345" i="4"/>
  <c r="J344" i="4"/>
  <c r="K344" i="4"/>
  <c r="I344" i="4"/>
  <c r="H344" i="4"/>
  <c r="G344" i="4"/>
  <c r="F344" i="4"/>
  <c r="C344" i="4"/>
  <c r="J343" i="4"/>
  <c r="K343" i="4"/>
  <c r="I343" i="4"/>
  <c r="H343" i="4"/>
  <c r="G343" i="4"/>
  <c r="F343" i="4"/>
  <c r="C343" i="4"/>
  <c r="J342" i="4"/>
  <c r="K342" i="4"/>
  <c r="I342" i="4"/>
  <c r="H342" i="4"/>
  <c r="G342" i="4"/>
  <c r="F342" i="4"/>
  <c r="C342" i="4"/>
  <c r="J341" i="4"/>
  <c r="K341" i="4"/>
  <c r="I341" i="4"/>
  <c r="H341" i="4"/>
  <c r="G341" i="4"/>
  <c r="F341" i="4"/>
  <c r="C341" i="4"/>
  <c r="J340" i="4"/>
  <c r="K340" i="4"/>
  <c r="I340" i="4"/>
  <c r="H340" i="4"/>
  <c r="G340" i="4"/>
  <c r="F340" i="4"/>
  <c r="C340" i="4"/>
  <c r="J339" i="4"/>
  <c r="K339" i="4"/>
  <c r="I339" i="4"/>
  <c r="H339" i="4"/>
  <c r="G339" i="4"/>
  <c r="F339" i="4"/>
  <c r="C339" i="4"/>
  <c r="J338" i="4"/>
  <c r="K338" i="4"/>
  <c r="I338" i="4"/>
  <c r="H338" i="4"/>
  <c r="G338" i="4"/>
  <c r="F338" i="4"/>
  <c r="C338" i="4"/>
  <c r="J337" i="4"/>
  <c r="K337" i="4"/>
  <c r="I337" i="4"/>
  <c r="H337" i="4"/>
  <c r="G337" i="4"/>
  <c r="F337" i="4"/>
  <c r="C337" i="4"/>
  <c r="J336" i="4"/>
  <c r="K336" i="4"/>
  <c r="I336" i="4"/>
  <c r="H336" i="4"/>
  <c r="G336" i="4"/>
  <c r="F336" i="4"/>
  <c r="C336" i="4"/>
  <c r="J335" i="4"/>
  <c r="K335" i="4"/>
  <c r="I335" i="4"/>
  <c r="H335" i="4"/>
  <c r="G335" i="4"/>
  <c r="F335" i="4"/>
  <c r="C335" i="4"/>
  <c r="J334" i="4"/>
  <c r="K334" i="4"/>
  <c r="I334" i="4"/>
  <c r="H334" i="4"/>
  <c r="G334" i="4"/>
  <c r="F334" i="4"/>
  <c r="C334" i="4"/>
  <c r="J333" i="4"/>
  <c r="K333" i="4"/>
  <c r="I333" i="4"/>
  <c r="H333" i="4"/>
  <c r="G333" i="4"/>
  <c r="F333" i="4"/>
  <c r="C333" i="4"/>
  <c r="J332" i="4"/>
  <c r="K332" i="4"/>
  <c r="I332" i="4"/>
  <c r="H332" i="4"/>
  <c r="G332" i="4"/>
  <c r="F332" i="4"/>
  <c r="C332" i="4"/>
  <c r="J331" i="4"/>
  <c r="K331" i="4"/>
  <c r="I331" i="4"/>
  <c r="H331" i="4"/>
  <c r="G331" i="4"/>
  <c r="F331" i="4"/>
  <c r="C331" i="4"/>
  <c r="J330" i="4"/>
  <c r="K330" i="4"/>
  <c r="I330" i="4"/>
  <c r="H330" i="4"/>
  <c r="G330" i="4"/>
  <c r="F330" i="4"/>
  <c r="C330" i="4"/>
  <c r="J329" i="4"/>
  <c r="K329" i="4"/>
  <c r="I329" i="4"/>
  <c r="H329" i="4"/>
  <c r="G329" i="4"/>
  <c r="F329" i="4"/>
  <c r="C329" i="4"/>
  <c r="J328" i="4"/>
  <c r="K328" i="4"/>
  <c r="I328" i="4"/>
  <c r="H328" i="4"/>
  <c r="G328" i="4"/>
  <c r="F328" i="4"/>
  <c r="C328" i="4"/>
  <c r="J327" i="4"/>
  <c r="K327" i="4"/>
  <c r="I327" i="4"/>
  <c r="H327" i="4"/>
  <c r="G327" i="4"/>
  <c r="F327" i="4"/>
  <c r="C327" i="4"/>
  <c r="J326" i="4"/>
  <c r="K326" i="4"/>
  <c r="I326" i="4"/>
  <c r="H326" i="4"/>
  <c r="G326" i="4"/>
  <c r="F326" i="4"/>
  <c r="C326" i="4"/>
  <c r="J325" i="4"/>
  <c r="K325" i="4"/>
  <c r="I325" i="4"/>
  <c r="H325" i="4"/>
  <c r="G325" i="4"/>
  <c r="F325" i="4"/>
  <c r="C325" i="4"/>
  <c r="J324" i="4"/>
  <c r="K324" i="4"/>
  <c r="I324" i="4"/>
  <c r="H324" i="4"/>
  <c r="G324" i="4"/>
  <c r="F324" i="4"/>
  <c r="C324" i="4"/>
  <c r="J323" i="4"/>
  <c r="K323" i="4"/>
  <c r="I323" i="4"/>
  <c r="H323" i="4"/>
  <c r="G323" i="4"/>
  <c r="F323" i="4"/>
  <c r="C323" i="4"/>
  <c r="J322" i="4"/>
  <c r="K322" i="4"/>
  <c r="I322" i="4"/>
  <c r="H322" i="4"/>
  <c r="G322" i="4"/>
  <c r="F322" i="4"/>
  <c r="C322" i="4"/>
  <c r="J321" i="4"/>
  <c r="K321" i="4"/>
  <c r="I321" i="4"/>
  <c r="H321" i="4"/>
  <c r="G321" i="4"/>
  <c r="F321" i="4"/>
  <c r="C321" i="4"/>
  <c r="J320" i="4"/>
  <c r="K320" i="4"/>
  <c r="I320" i="4"/>
  <c r="H320" i="4"/>
  <c r="G320" i="4"/>
  <c r="F320" i="4"/>
  <c r="C320" i="4"/>
  <c r="J319" i="4"/>
  <c r="K319" i="4"/>
  <c r="I319" i="4"/>
  <c r="H319" i="4"/>
  <c r="G319" i="4"/>
  <c r="F319" i="4"/>
  <c r="C319" i="4"/>
  <c r="J318" i="4"/>
  <c r="K318" i="4"/>
  <c r="I318" i="4"/>
  <c r="H318" i="4"/>
  <c r="G318" i="4"/>
  <c r="F318" i="4"/>
  <c r="C318" i="4"/>
  <c r="J317" i="4"/>
  <c r="K317" i="4"/>
  <c r="I317" i="4"/>
  <c r="H317" i="4"/>
  <c r="G317" i="4"/>
  <c r="F317" i="4"/>
  <c r="C317" i="4"/>
  <c r="J316" i="4"/>
  <c r="K316" i="4"/>
  <c r="I316" i="4"/>
  <c r="H316" i="4"/>
  <c r="G316" i="4"/>
  <c r="F316" i="4"/>
  <c r="C316" i="4"/>
  <c r="J315" i="4"/>
  <c r="K315" i="4"/>
  <c r="I315" i="4"/>
  <c r="H315" i="4"/>
  <c r="G315" i="4"/>
  <c r="F315" i="4"/>
  <c r="C315" i="4"/>
  <c r="J314" i="4"/>
  <c r="K314" i="4"/>
  <c r="I314" i="4"/>
  <c r="H314" i="4"/>
  <c r="G314" i="4"/>
  <c r="F314" i="4"/>
  <c r="C314" i="4"/>
  <c r="J313" i="4"/>
  <c r="K313" i="4"/>
  <c r="I313" i="4"/>
  <c r="H313" i="4"/>
  <c r="G313" i="4"/>
  <c r="F313" i="4"/>
  <c r="C313" i="4"/>
  <c r="J312" i="4"/>
  <c r="K312" i="4"/>
  <c r="I312" i="4"/>
  <c r="H312" i="4"/>
  <c r="G312" i="4"/>
  <c r="F312" i="4"/>
  <c r="C312" i="4"/>
  <c r="J311" i="4"/>
  <c r="K311" i="4"/>
  <c r="I311" i="4"/>
  <c r="H311" i="4"/>
  <c r="G311" i="4"/>
  <c r="F311" i="4"/>
  <c r="C311" i="4"/>
  <c r="J310" i="4"/>
  <c r="K310" i="4"/>
  <c r="I310" i="4"/>
  <c r="H310" i="4"/>
  <c r="G310" i="4"/>
  <c r="F310" i="4"/>
  <c r="C310" i="4"/>
  <c r="J309" i="4"/>
  <c r="K309" i="4"/>
  <c r="I309" i="4"/>
  <c r="H309" i="4"/>
  <c r="G309" i="4"/>
  <c r="F309" i="4"/>
  <c r="C309" i="4"/>
  <c r="J308" i="4"/>
  <c r="K308" i="4"/>
  <c r="I308" i="4"/>
  <c r="H308" i="4"/>
  <c r="G308" i="4"/>
  <c r="F308" i="4"/>
  <c r="C308" i="4"/>
  <c r="J307" i="4"/>
  <c r="K307" i="4"/>
  <c r="I307" i="4"/>
  <c r="H307" i="4"/>
  <c r="G307" i="4"/>
  <c r="F307" i="4"/>
  <c r="C307" i="4"/>
  <c r="J306" i="4"/>
  <c r="K306" i="4"/>
  <c r="I306" i="4"/>
  <c r="H306" i="4"/>
  <c r="G306" i="4"/>
  <c r="F306" i="4"/>
  <c r="C306" i="4"/>
  <c r="J305" i="4"/>
  <c r="K305" i="4"/>
  <c r="I305" i="4"/>
  <c r="H305" i="4"/>
  <c r="G305" i="4"/>
  <c r="F305" i="4"/>
  <c r="C305" i="4"/>
  <c r="J304" i="4"/>
  <c r="K304" i="4"/>
  <c r="I304" i="4"/>
  <c r="H304" i="4"/>
  <c r="G304" i="4"/>
  <c r="F304" i="4"/>
  <c r="C304" i="4"/>
  <c r="J303" i="4"/>
  <c r="K303" i="4"/>
  <c r="I303" i="4"/>
  <c r="H303" i="4"/>
  <c r="G303" i="4"/>
  <c r="F303" i="4"/>
  <c r="C303" i="4"/>
  <c r="J302" i="4"/>
  <c r="K302" i="4"/>
  <c r="I302" i="4"/>
  <c r="H302" i="4"/>
  <c r="G302" i="4"/>
  <c r="F302" i="4"/>
  <c r="C302" i="4"/>
  <c r="J301" i="4"/>
  <c r="K301" i="4"/>
  <c r="I301" i="4"/>
  <c r="H301" i="4"/>
  <c r="G301" i="4"/>
  <c r="F301" i="4"/>
  <c r="C301" i="4"/>
  <c r="J300" i="4"/>
  <c r="K300" i="4"/>
  <c r="I300" i="4"/>
  <c r="H300" i="4"/>
  <c r="G300" i="4"/>
  <c r="F300" i="4"/>
  <c r="C300" i="4"/>
  <c r="J299" i="4"/>
  <c r="K299" i="4"/>
  <c r="I299" i="4"/>
  <c r="H299" i="4"/>
  <c r="G299" i="4"/>
  <c r="F299" i="4"/>
  <c r="C299" i="4"/>
  <c r="J298" i="4"/>
  <c r="K298" i="4"/>
  <c r="I298" i="4"/>
  <c r="H298" i="4"/>
  <c r="G298" i="4"/>
  <c r="F298" i="4"/>
  <c r="C298" i="4"/>
  <c r="J297" i="4"/>
  <c r="K297" i="4"/>
  <c r="I297" i="4"/>
  <c r="H297" i="4"/>
  <c r="G297" i="4"/>
  <c r="F297" i="4"/>
  <c r="C297" i="4"/>
  <c r="J296" i="4"/>
  <c r="K296" i="4"/>
  <c r="I296" i="4"/>
  <c r="H296" i="4"/>
  <c r="G296" i="4"/>
  <c r="F296" i="4"/>
  <c r="C296" i="4"/>
  <c r="J295" i="4"/>
  <c r="K295" i="4"/>
  <c r="I295" i="4"/>
  <c r="H295" i="4"/>
  <c r="G295" i="4"/>
  <c r="F295" i="4"/>
  <c r="C295" i="4"/>
  <c r="J294" i="4"/>
  <c r="K294" i="4"/>
  <c r="I294" i="4"/>
  <c r="H294" i="4"/>
  <c r="G294" i="4"/>
  <c r="F294" i="4"/>
  <c r="C294" i="4"/>
  <c r="J293" i="4"/>
  <c r="K293" i="4"/>
  <c r="I293" i="4"/>
  <c r="H293" i="4"/>
  <c r="G293" i="4"/>
  <c r="F293" i="4"/>
  <c r="C293" i="4"/>
  <c r="J292" i="4"/>
  <c r="K292" i="4"/>
  <c r="I292" i="4"/>
  <c r="H292" i="4"/>
  <c r="G292" i="4"/>
  <c r="F292" i="4"/>
  <c r="C292" i="4"/>
  <c r="J291" i="4"/>
  <c r="K291" i="4"/>
  <c r="I291" i="4"/>
  <c r="H291" i="4"/>
  <c r="G291" i="4"/>
  <c r="F291" i="4"/>
  <c r="C291" i="4"/>
  <c r="J290" i="4"/>
  <c r="K290" i="4"/>
  <c r="I290" i="4"/>
  <c r="H290" i="4"/>
  <c r="G290" i="4"/>
  <c r="F290" i="4"/>
  <c r="C290" i="4"/>
  <c r="J289" i="4"/>
  <c r="K289" i="4"/>
  <c r="I289" i="4"/>
  <c r="H289" i="4"/>
  <c r="G289" i="4"/>
  <c r="F289" i="4"/>
  <c r="C289" i="4"/>
  <c r="J288" i="4"/>
  <c r="K288" i="4"/>
  <c r="I288" i="4"/>
  <c r="H288" i="4"/>
  <c r="G288" i="4"/>
  <c r="F288" i="4"/>
  <c r="C288" i="4"/>
  <c r="J287" i="4"/>
  <c r="K287" i="4"/>
  <c r="I287" i="4"/>
  <c r="H287" i="4"/>
  <c r="G287" i="4"/>
  <c r="F287" i="4"/>
  <c r="C287" i="4"/>
  <c r="J286" i="4"/>
  <c r="K286" i="4"/>
  <c r="I286" i="4"/>
  <c r="H286" i="4"/>
  <c r="G286" i="4"/>
  <c r="F286" i="4"/>
  <c r="C286" i="4"/>
  <c r="J285" i="4"/>
  <c r="K285" i="4"/>
  <c r="I285" i="4"/>
  <c r="H285" i="4"/>
  <c r="G285" i="4"/>
  <c r="F285" i="4"/>
  <c r="C285" i="4"/>
  <c r="J284" i="4"/>
  <c r="K284" i="4"/>
  <c r="I284" i="4"/>
  <c r="H284" i="4"/>
  <c r="G284" i="4"/>
  <c r="F284" i="4"/>
  <c r="C284" i="4"/>
  <c r="J283" i="4"/>
  <c r="K283" i="4"/>
  <c r="I283" i="4"/>
  <c r="H283" i="4"/>
  <c r="G283" i="4"/>
  <c r="F283" i="4"/>
  <c r="C283" i="4"/>
  <c r="J282" i="4"/>
  <c r="K282" i="4"/>
  <c r="I282" i="4"/>
  <c r="H282" i="4"/>
  <c r="G282" i="4"/>
  <c r="F282" i="4"/>
  <c r="C282" i="4"/>
  <c r="J281" i="4"/>
  <c r="K281" i="4"/>
  <c r="I281" i="4"/>
  <c r="H281" i="4"/>
  <c r="G281" i="4"/>
  <c r="F281" i="4"/>
  <c r="C281" i="4"/>
  <c r="J280" i="4"/>
  <c r="K280" i="4"/>
  <c r="I280" i="4"/>
  <c r="H280" i="4"/>
  <c r="G280" i="4"/>
  <c r="F280" i="4"/>
  <c r="C280" i="4"/>
  <c r="J279" i="4"/>
  <c r="K279" i="4"/>
  <c r="I279" i="4"/>
  <c r="H279" i="4"/>
  <c r="G279" i="4"/>
  <c r="F279" i="4"/>
  <c r="C279" i="4"/>
  <c r="J278" i="4"/>
  <c r="K278" i="4"/>
  <c r="I278" i="4"/>
  <c r="H278" i="4"/>
  <c r="G278" i="4"/>
  <c r="F278" i="4"/>
  <c r="C278" i="4"/>
  <c r="J277" i="4"/>
  <c r="K277" i="4"/>
  <c r="I277" i="4"/>
  <c r="H277" i="4"/>
  <c r="G277" i="4"/>
  <c r="F277" i="4"/>
  <c r="C277" i="4"/>
  <c r="J276" i="4"/>
  <c r="K276" i="4"/>
  <c r="I276" i="4"/>
  <c r="H276" i="4"/>
  <c r="G276" i="4"/>
  <c r="F276" i="4"/>
  <c r="C276" i="4"/>
  <c r="J275" i="4"/>
  <c r="K275" i="4"/>
  <c r="I275" i="4"/>
  <c r="H275" i="4"/>
  <c r="G275" i="4"/>
  <c r="F275" i="4"/>
  <c r="C275" i="4"/>
  <c r="J274" i="4"/>
  <c r="K274" i="4"/>
  <c r="I274" i="4"/>
  <c r="H274" i="4"/>
  <c r="G274" i="4"/>
  <c r="F274" i="4"/>
  <c r="C274" i="4"/>
  <c r="J273" i="4"/>
  <c r="K273" i="4"/>
  <c r="I273" i="4"/>
  <c r="H273" i="4"/>
  <c r="G273" i="4"/>
  <c r="F273" i="4"/>
  <c r="C273" i="4"/>
  <c r="J272" i="4"/>
  <c r="K272" i="4"/>
  <c r="I272" i="4"/>
  <c r="H272" i="4"/>
  <c r="G272" i="4"/>
  <c r="F272" i="4"/>
  <c r="C272" i="4"/>
  <c r="J271" i="4"/>
  <c r="K271" i="4"/>
  <c r="I271" i="4"/>
  <c r="H271" i="4"/>
  <c r="G271" i="4"/>
  <c r="F271" i="4"/>
  <c r="C271" i="4"/>
  <c r="J270" i="4"/>
  <c r="K270" i="4"/>
  <c r="I270" i="4"/>
  <c r="H270" i="4"/>
  <c r="G270" i="4"/>
  <c r="F270" i="4"/>
  <c r="C270" i="4"/>
  <c r="J269" i="4"/>
  <c r="K269" i="4"/>
  <c r="I269" i="4"/>
  <c r="H269" i="4"/>
  <c r="G269" i="4"/>
  <c r="F269" i="4"/>
  <c r="C269" i="4"/>
  <c r="J268" i="4"/>
  <c r="K268" i="4"/>
  <c r="I268" i="4"/>
  <c r="H268" i="4"/>
  <c r="G268" i="4"/>
  <c r="F268" i="4"/>
  <c r="C268" i="4"/>
  <c r="J267" i="4"/>
  <c r="K267" i="4"/>
  <c r="I267" i="4"/>
  <c r="H267" i="4"/>
  <c r="G267" i="4"/>
  <c r="F267" i="4"/>
  <c r="C267" i="4"/>
  <c r="J266" i="4"/>
  <c r="K266" i="4"/>
  <c r="I266" i="4"/>
  <c r="H266" i="4"/>
  <c r="G266" i="4"/>
  <c r="F266" i="4"/>
  <c r="C266" i="4"/>
  <c r="J265" i="4"/>
  <c r="K265" i="4"/>
  <c r="I265" i="4"/>
  <c r="H265" i="4"/>
  <c r="G265" i="4"/>
  <c r="F265" i="4"/>
  <c r="C265" i="4"/>
  <c r="J264" i="4"/>
  <c r="K264" i="4"/>
  <c r="I264" i="4"/>
  <c r="H264" i="4"/>
  <c r="G264" i="4"/>
  <c r="F264" i="4"/>
  <c r="C264" i="4"/>
  <c r="J263" i="4"/>
  <c r="K263" i="4"/>
  <c r="I263" i="4"/>
  <c r="H263" i="4"/>
  <c r="G263" i="4"/>
  <c r="F263" i="4"/>
  <c r="C263" i="4"/>
  <c r="J262" i="4"/>
  <c r="K262" i="4"/>
  <c r="I262" i="4"/>
  <c r="H262" i="4"/>
  <c r="G262" i="4"/>
  <c r="F262" i="4"/>
  <c r="C262" i="4"/>
  <c r="J261" i="4"/>
  <c r="K261" i="4"/>
  <c r="I261" i="4"/>
  <c r="H261" i="4"/>
  <c r="G261" i="4"/>
  <c r="F261" i="4"/>
  <c r="C261" i="4"/>
  <c r="J260" i="4"/>
  <c r="K260" i="4"/>
  <c r="I260" i="4"/>
  <c r="H260" i="4"/>
  <c r="G260" i="4"/>
  <c r="F260" i="4"/>
  <c r="C260" i="4"/>
  <c r="J259" i="4"/>
  <c r="K259" i="4"/>
  <c r="I259" i="4"/>
  <c r="H259" i="4"/>
  <c r="G259" i="4"/>
  <c r="F259" i="4"/>
  <c r="C259" i="4"/>
  <c r="J258" i="4"/>
  <c r="K258" i="4"/>
  <c r="I258" i="4"/>
  <c r="H258" i="4"/>
  <c r="G258" i="4"/>
  <c r="F258" i="4"/>
  <c r="C258" i="4"/>
  <c r="J257" i="4"/>
  <c r="K257" i="4"/>
  <c r="I257" i="4"/>
  <c r="H257" i="4"/>
  <c r="G257" i="4"/>
  <c r="F257" i="4"/>
  <c r="C257" i="4"/>
  <c r="J256" i="4"/>
  <c r="K256" i="4"/>
  <c r="I256" i="4"/>
  <c r="H256" i="4"/>
  <c r="G256" i="4"/>
  <c r="F256" i="4"/>
  <c r="C256" i="4"/>
  <c r="J255" i="4"/>
  <c r="K255" i="4"/>
  <c r="I255" i="4"/>
  <c r="H255" i="4"/>
  <c r="G255" i="4"/>
  <c r="F255" i="4"/>
  <c r="C255" i="4"/>
  <c r="J254" i="4"/>
  <c r="K254" i="4"/>
  <c r="I254" i="4"/>
  <c r="H254" i="4"/>
  <c r="G254" i="4"/>
  <c r="F254" i="4"/>
  <c r="C254" i="4"/>
  <c r="J253" i="4"/>
  <c r="K253" i="4"/>
  <c r="I253" i="4"/>
  <c r="H253" i="4"/>
  <c r="G253" i="4"/>
  <c r="F253" i="4"/>
  <c r="C253" i="4"/>
  <c r="J252" i="4"/>
  <c r="K252" i="4"/>
  <c r="I252" i="4"/>
  <c r="H252" i="4"/>
  <c r="G252" i="4"/>
  <c r="F252" i="4"/>
  <c r="C252" i="4"/>
  <c r="J251" i="4"/>
  <c r="K251" i="4"/>
  <c r="I251" i="4"/>
  <c r="H251" i="4"/>
  <c r="G251" i="4"/>
  <c r="F251" i="4"/>
  <c r="C251" i="4"/>
  <c r="J250" i="4"/>
  <c r="K250" i="4"/>
  <c r="I250" i="4"/>
  <c r="H250" i="4"/>
  <c r="G250" i="4"/>
  <c r="F250" i="4"/>
  <c r="C250" i="4"/>
  <c r="J249" i="4"/>
  <c r="K249" i="4"/>
  <c r="I249" i="4"/>
  <c r="H249" i="4"/>
  <c r="G249" i="4"/>
  <c r="F249" i="4"/>
  <c r="C249" i="4"/>
  <c r="J248" i="4"/>
  <c r="K248" i="4"/>
  <c r="I248" i="4"/>
  <c r="H248" i="4"/>
  <c r="G248" i="4"/>
  <c r="F248" i="4"/>
  <c r="C248" i="4"/>
  <c r="J247" i="4"/>
  <c r="K247" i="4"/>
  <c r="I247" i="4"/>
  <c r="H247" i="4"/>
  <c r="G247" i="4"/>
  <c r="F247" i="4"/>
  <c r="C247" i="4"/>
  <c r="J246" i="4"/>
  <c r="K246" i="4"/>
  <c r="I246" i="4"/>
  <c r="H246" i="4"/>
  <c r="G246" i="4"/>
  <c r="F246" i="4"/>
  <c r="C246" i="4"/>
  <c r="J245" i="4"/>
  <c r="K245" i="4"/>
  <c r="I245" i="4"/>
  <c r="H245" i="4"/>
  <c r="G245" i="4"/>
  <c r="F245" i="4"/>
  <c r="C245" i="4"/>
  <c r="J244" i="4"/>
  <c r="K244" i="4"/>
  <c r="I244" i="4"/>
  <c r="H244" i="4"/>
  <c r="G244" i="4"/>
  <c r="F244" i="4"/>
  <c r="C244" i="4"/>
  <c r="J243" i="4"/>
  <c r="K243" i="4"/>
  <c r="I243" i="4"/>
  <c r="H243" i="4"/>
  <c r="G243" i="4"/>
  <c r="F243" i="4"/>
  <c r="C243" i="4"/>
  <c r="J242" i="4"/>
  <c r="K242" i="4"/>
  <c r="I242" i="4"/>
  <c r="H242" i="4"/>
  <c r="G242" i="4"/>
  <c r="F242" i="4"/>
  <c r="C242" i="4"/>
  <c r="J241" i="4"/>
  <c r="K241" i="4"/>
  <c r="I241" i="4"/>
  <c r="H241" i="4"/>
  <c r="G241" i="4"/>
  <c r="F241" i="4"/>
  <c r="C241" i="4"/>
  <c r="J240" i="4"/>
  <c r="K240" i="4"/>
  <c r="I240" i="4"/>
  <c r="H240" i="4"/>
  <c r="G240" i="4"/>
  <c r="F240" i="4"/>
  <c r="C240" i="4"/>
  <c r="J239" i="4"/>
  <c r="K239" i="4"/>
  <c r="I239" i="4"/>
  <c r="H239" i="4"/>
  <c r="G239" i="4"/>
  <c r="F239" i="4"/>
  <c r="C239" i="4"/>
  <c r="J238" i="4"/>
  <c r="K238" i="4"/>
  <c r="I238" i="4"/>
  <c r="H238" i="4"/>
  <c r="G238" i="4"/>
  <c r="F238" i="4"/>
  <c r="C238" i="4"/>
  <c r="J237" i="4"/>
  <c r="K237" i="4"/>
  <c r="I237" i="4"/>
  <c r="H237" i="4"/>
  <c r="G237" i="4"/>
  <c r="F237" i="4"/>
  <c r="C237" i="4"/>
  <c r="J236" i="4"/>
  <c r="K236" i="4"/>
  <c r="I236" i="4"/>
  <c r="H236" i="4"/>
  <c r="G236" i="4"/>
  <c r="F236" i="4"/>
  <c r="C236" i="4"/>
  <c r="J235" i="4"/>
  <c r="K235" i="4"/>
  <c r="I235" i="4"/>
  <c r="H235" i="4"/>
  <c r="G235" i="4"/>
  <c r="F235" i="4"/>
  <c r="C235" i="4"/>
  <c r="J234" i="4"/>
  <c r="K234" i="4"/>
  <c r="I234" i="4"/>
  <c r="H234" i="4"/>
  <c r="G234" i="4"/>
  <c r="F234" i="4"/>
  <c r="C234" i="4"/>
  <c r="J233" i="4"/>
  <c r="K233" i="4"/>
  <c r="I233" i="4"/>
  <c r="H233" i="4"/>
  <c r="G233" i="4"/>
  <c r="F233" i="4"/>
  <c r="C233" i="4"/>
  <c r="J232" i="4"/>
  <c r="K232" i="4"/>
  <c r="I232" i="4"/>
  <c r="H232" i="4"/>
  <c r="G232" i="4"/>
  <c r="F232" i="4"/>
  <c r="C232" i="4"/>
  <c r="J231" i="4"/>
  <c r="K231" i="4"/>
  <c r="I231" i="4"/>
  <c r="H231" i="4"/>
  <c r="G231" i="4"/>
  <c r="F231" i="4"/>
  <c r="C231" i="4"/>
  <c r="J230" i="4"/>
  <c r="K230" i="4"/>
  <c r="I230" i="4"/>
  <c r="H230" i="4"/>
  <c r="G230" i="4"/>
  <c r="F230" i="4"/>
  <c r="C230" i="4"/>
  <c r="J229" i="4"/>
  <c r="K229" i="4"/>
  <c r="I229" i="4"/>
  <c r="H229" i="4"/>
  <c r="G229" i="4"/>
  <c r="F229" i="4"/>
  <c r="C229" i="4"/>
  <c r="J228" i="4"/>
  <c r="K228" i="4"/>
  <c r="I228" i="4"/>
  <c r="H228" i="4"/>
  <c r="G228" i="4"/>
  <c r="F228" i="4"/>
  <c r="C228" i="4"/>
  <c r="J227" i="4"/>
  <c r="K227" i="4"/>
  <c r="I227" i="4"/>
  <c r="H227" i="4"/>
  <c r="G227" i="4"/>
  <c r="F227" i="4"/>
  <c r="C227" i="4"/>
  <c r="J226" i="4"/>
  <c r="K226" i="4"/>
  <c r="I226" i="4"/>
  <c r="H226" i="4"/>
  <c r="G226" i="4"/>
  <c r="F226" i="4"/>
  <c r="C226" i="4"/>
  <c r="J225" i="4"/>
  <c r="K225" i="4"/>
  <c r="I225" i="4"/>
  <c r="H225" i="4"/>
  <c r="G225" i="4"/>
  <c r="F225" i="4"/>
  <c r="C225" i="4"/>
  <c r="J224" i="4"/>
  <c r="K224" i="4"/>
  <c r="I224" i="4"/>
  <c r="H224" i="4"/>
  <c r="G224" i="4"/>
  <c r="F224" i="4"/>
  <c r="C224" i="4"/>
  <c r="J223" i="4"/>
  <c r="K223" i="4"/>
  <c r="I223" i="4"/>
  <c r="H223" i="4"/>
  <c r="G223" i="4"/>
  <c r="F223" i="4"/>
  <c r="C223" i="4"/>
  <c r="J222" i="4"/>
  <c r="K222" i="4"/>
  <c r="I222" i="4"/>
  <c r="H222" i="4"/>
  <c r="G222" i="4"/>
  <c r="F222" i="4"/>
  <c r="C222" i="4"/>
  <c r="J221" i="4"/>
  <c r="K221" i="4"/>
  <c r="I221" i="4"/>
  <c r="H221" i="4"/>
  <c r="G221" i="4"/>
  <c r="F221" i="4"/>
  <c r="C221" i="4"/>
  <c r="J220" i="4"/>
  <c r="K220" i="4"/>
  <c r="I220" i="4"/>
  <c r="H220" i="4"/>
  <c r="G220" i="4"/>
  <c r="F220" i="4"/>
  <c r="C220" i="4"/>
  <c r="J219" i="4"/>
  <c r="K219" i="4"/>
  <c r="I219" i="4"/>
  <c r="H219" i="4"/>
  <c r="G219" i="4"/>
  <c r="F219" i="4"/>
  <c r="C219" i="4"/>
  <c r="J218" i="4"/>
  <c r="K218" i="4"/>
  <c r="I218" i="4"/>
  <c r="H218" i="4"/>
  <c r="G218" i="4"/>
  <c r="F218" i="4"/>
  <c r="C218" i="4"/>
  <c r="J217" i="4"/>
  <c r="K217" i="4"/>
  <c r="I217" i="4"/>
  <c r="H217" i="4"/>
  <c r="G217" i="4"/>
  <c r="F217" i="4"/>
  <c r="C217" i="4"/>
  <c r="J216" i="4"/>
  <c r="K216" i="4"/>
  <c r="I216" i="4"/>
  <c r="H216" i="4"/>
  <c r="G216" i="4"/>
  <c r="F216" i="4"/>
  <c r="C216" i="4"/>
  <c r="J215" i="4"/>
  <c r="K215" i="4"/>
  <c r="I215" i="4"/>
  <c r="H215" i="4"/>
  <c r="G215" i="4"/>
  <c r="F215" i="4"/>
  <c r="C215" i="4"/>
  <c r="J214" i="4"/>
  <c r="K214" i="4"/>
  <c r="I214" i="4"/>
  <c r="H214" i="4"/>
  <c r="G214" i="4"/>
  <c r="F214" i="4"/>
  <c r="C214" i="4"/>
  <c r="J213" i="4"/>
  <c r="K213" i="4"/>
  <c r="I213" i="4"/>
  <c r="H213" i="4"/>
  <c r="G213" i="4"/>
  <c r="F213" i="4"/>
  <c r="C213" i="4"/>
  <c r="J212" i="4"/>
  <c r="K212" i="4"/>
  <c r="I212" i="4"/>
  <c r="H212" i="4"/>
  <c r="G212" i="4"/>
  <c r="F212" i="4"/>
  <c r="C212" i="4"/>
  <c r="J211" i="4"/>
  <c r="K211" i="4"/>
  <c r="I211" i="4"/>
  <c r="H211" i="4"/>
  <c r="G211" i="4"/>
  <c r="F211" i="4"/>
  <c r="C211" i="4"/>
  <c r="J210" i="4"/>
  <c r="K210" i="4"/>
  <c r="I210" i="4"/>
  <c r="H210" i="4"/>
  <c r="G210" i="4"/>
  <c r="F210" i="4"/>
  <c r="C210" i="4"/>
  <c r="J209" i="4"/>
  <c r="K209" i="4"/>
  <c r="I209" i="4"/>
  <c r="H209" i="4"/>
  <c r="G209" i="4"/>
  <c r="F209" i="4"/>
  <c r="C209" i="4"/>
  <c r="J208" i="4"/>
  <c r="K208" i="4"/>
  <c r="I208" i="4"/>
  <c r="H208" i="4"/>
  <c r="G208" i="4"/>
  <c r="F208" i="4"/>
  <c r="C208" i="4"/>
  <c r="J207" i="4"/>
  <c r="K207" i="4"/>
  <c r="I207" i="4"/>
  <c r="H207" i="4"/>
  <c r="G207" i="4"/>
  <c r="F207" i="4"/>
  <c r="C207" i="4"/>
  <c r="J206" i="4"/>
  <c r="K206" i="4"/>
  <c r="I206" i="4"/>
  <c r="H206" i="4"/>
  <c r="G206" i="4"/>
  <c r="F206" i="4"/>
  <c r="C206" i="4"/>
  <c r="J205" i="4"/>
  <c r="K205" i="4"/>
  <c r="I205" i="4"/>
  <c r="H205" i="4"/>
  <c r="G205" i="4"/>
  <c r="F205" i="4"/>
  <c r="C205" i="4"/>
  <c r="J204" i="4"/>
  <c r="K204" i="4"/>
  <c r="I204" i="4"/>
  <c r="H204" i="4"/>
  <c r="G204" i="4"/>
  <c r="F204" i="4"/>
  <c r="C204" i="4"/>
  <c r="J203" i="4"/>
  <c r="K203" i="4"/>
  <c r="I203" i="4"/>
  <c r="H203" i="4"/>
  <c r="G203" i="4"/>
  <c r="F203" i="4"/>
  <c r="C203" i="4"/>
  <c r="J202" i="4"/>
  <c r="K202" i="4"/>
  <c r="I202" i="4"/>
  <c r="H202" i="4"/>
  <c r="G202" i="4"/>
  <c r="F202" i="4"/>
  <c r="C202" i="4"/>
  <c r="J201" i="4"/>
  <c r="K201" i="4"/>
  <c r="I201" i="4"/>
  <c r="H201" i="4"/>
  <c r="G201" i="4"/>
  <c r="F201" i="4"/>
  <c r="C201" i="4"/>
  <c r="J200" i="4"/>
  <c r="K200" i="4"/>
  <c r="I200" i="4"/>
  <c r="H200" i="4"/>
  <c r="G200" i="4"/>
  <c r="F200" i="4"/>
  <c r="C200" i="4"/>
  <c r="J199" i="4"/>
  <c r="K199" i="4"/>
  <c r="I199" i="4"/>
  <c r="H199" i="4"/>
  <c r="G199" i="4"/>
  <c r="F199" i="4"/>
  <c r="C199" i="4"/>
  <c r="J198" i="4"/>
  <c r="K198" i="4"/>
  <c r="I198" i="4"/>
  <c r="H198" i="4"/>
  <c r="G198" i="4"/>
  <c r="F198" i="4"/>
  <c r="C198" i="4"/>
  <c r="J197" i="4"/>
  <c r="K197" i="4"/>
  <c r="I197" i="4"/>
  <c r="H197" i="4"/>
  <c r="G197" i="4"/>
  <c r="F197" i="4"/>
  <c r="C197" i="4"/>
  <c r="J196" i="4"/>
  <c r="K196" i="4"/>
  <c r="I196" i="4"/>
  <c r="H196" i="4"/>
  <c r="G196" i="4"/>
  <c r="F196" i="4"/>
  <c r="C196" i="4"/>
  <c r="J195" i="4"/>
  <c r="K195" i="4"/>
  <c r="I195" i="4"/>
  <c r="H195" i="4"/>
  <c r="G195" i="4"/>
  <c r="F195" i="4"/>
  <c r="C195" i="4"/>
  <c r="J194" i="4"/>
  <c r="K194" i="4"/>
  <c r="I194" i="4"/>
  <c r="H194" i="4"/>
  <c r="G194" i="4"/>
  <c r="F194" i="4"/>
  <c r="C194" i="4"/>
  <c r="J193" i="4"/>
  <c r="K193" i="4"/>
  <c r="I193" i="4"/>
  <c r="H193" i="4"/>
  <c r="G193" i="4"/>
  <c r="F193" i="4"/>
  <c r="C193" i="4"/>
  <c r="J192" i="4"/>
  <c r="K192" i="4"/>
  <c r="I192" i="4"/>
  <c r="H192" i="4"/>
  <c r="G192" i="4"/>
  <c r="F192" i="4"/>
  <c r="C192" i="4"/>
  <c r="J191" i="4"/>
  <c r="K191" i="4"/>
  <c r="I191" i="4"/>
  <c r="H191" i="4"/>
  <c r="G191" i="4"/>
  <c r="F191" i="4"/>
  <c r="C191" i="4"/>
  <c r="J190" i="4"/>
  <c r="K190" i="4"/>
  <c r="I190" i="4"/>
  <c r="H190" i="4"/>
  <c r="G190" i="4"/>
  <c r="F190" i="4"/>
  <c r="C190" i="4"/>
  <c r="J189" i="4"/>
  <c r="K189" i="4"/>
  <c r="I189" i="4"/>
  <c r="H189" i="4"/>
  <c r="G189" i="4"/>
  <c r="F189" i="4"/>
  <c r="C189" i="4"/>
  <c r="J188" i="4"/>
  <c r="K188" i="4"/>
  <c r="I188" i="4"/>
  <c r="H188" i="4"/>
  <c r="G188" i="4"/>
  <c r="F188" i="4"/>
  <c r="C188" i="4"/>
  <c r="J187" i="4"/>
  <c r="K187" i="4"/>
  <c r="I187" i="4"/>
  <c r="H187" i="4"/>
  <c r="G187" i="4"/>
  <c r="F187" i="4"/>
  <c r="C187" i="4"/>
  <c r="J186" i="4"/>
  <c r="K186" i="4"/>
  <c r="I186" i="4"/>
  <c r="H186" i="4"/>
  <c r="G186" i="4"/>
  <c r="F186" i="4"/>
  <c r="C186" i="4"/>
  <c r="J185" i="4"/>
  <c r="K185" i="4"/>
  <c r="I185" i="4"/>
  <c r="H185" i="4"/>
  <c r="G185" i="4"/>
  <c r="F185" i="4"/>
  <c r="C185" i="4"/>
  <c r="J184" i="4"/>
  <c r="K184" i="4"/>
  <c r="I184" i="4"/>
  <c r="H184" i="4"/>
  <c r="G184" i="4"/>
  <c r="F184" i="4"/>
  <c r="C184" i="4"/>
  <c r="J183" i="4"/>
  <c r="K183" i="4"/>
  <c r="I183" i="4"/>
  <c r="H183" i="4"/>
  <c r="G183" i="4"/>
  <c r="F183" i="4"/>
  <c r="C183" i="4"/>
  <c r="J182" i="4"/>
  <c r="K182" i="4"/>
  <c r="I182" i="4"/>
  <c r="H182" i="4"/>
  <c r="G182" i="4"/>
  <c r="F182" i="4"/>
  <c r="C182" i="4"/>
  <c r="J181" i="4"/>
  <c r="K181" i="4"/>
  <c r="I181" i="4"/>
  <c r="H181" i="4"/>
  <c r="G181" i="4"/>
  <c r="F181" i="4"/>
  <c r="C181" i="4"/>
  <c r="J180" i="4"/>
  <c r="K180" i="4"/>
  <c r="I180" i="4"/>
  <c r="H180" i="4"/>
  <c r="G180" i="4"/>
  <c r="F180" i="4"/>
  <c r="C180" i="4"/>
  <c r="J179" i="4"/>
  <c r="K179" i="4"/>
  <c r="I179" i="4"/>
  <c r="H179" i="4"/>
  <c r="G179" i="4"/>
  <c r="F179" i="4"/>
  <c r="C179" i="4"/>
  <c r="J178" i="4"/>
  <c r="K178" i="4"/>
  <c r="I178" i="4"/>
  <c r="H178" i="4"/>
  <c r="G178" i="4"/>
  <c r="F178" i="4"/>
  <c r="C178" i="4"/>
  <c r="J177" i="4"/>
  <c r="K177" i="4"/>
  <c r="I177" i="4"/>
  <c r="H177" i="4"/>
  <c r="G177" i="4"/>
  <c r="F177" i="4"/>
  <c r="C177" i="4"/>
  <c r="J176" i="4"/>
  <c r="K176" i="4"/>
  <c r="I176" i="4"/>
  <c r="H176" i="4"/>
  <c r="G176" i="4"/>
  <c r="F176" i="4"/>
  <c r="C176" i="4"/>
  <c r="J175" i="4"/>
  <c r="K175" i="4"/>
  <c r="I175" i="4"/>
  <c r="H175" i="4"/>
  <c r="G175" i="4"/>
  <c r="F175" i="4"/>
  <c r="C175" i="4"/>
  <c r="J174" i="4"/>
  <c r="K174" i="4"/>
  <c r="I174" i="4"/>
  <c r="H174" i="4"/>
  <c r="G174" i="4"/>
  <c r="F174" i="4"/>
  <c r="C174" i="4"/>
  <c r="J173" i="4"/>
  <c r="K173" i="4"/>
  <c r="I173" i="4"/>
  <c r="H173" i="4"/>
  <c r="G173" i="4"/>
  <c r="F173" i="4"/>
  <c r="C173" i="4"/>
  <c r="J172" i="4"/>
  <c r="K172" i="4"/>
  <c r="I172" i="4"/>
  <c r="H172" i="4"/>
  <c r="G172" i="4"/>
  <c r="F172" i="4"/>
  <c r="C172" i="4"/>
  <c r="J171" i="4"/>
  <c r="K171" i="4"/>
  <c r="I171" i="4"/>
  <c r="H171" i="4"/>
  <c r="G171" i="4"/>
  <c r="F171" i="4"/>
  <c r="C171" i="4"/>
  <c r="J170" i="4"/>
  <c r="K170" i="4"/>
  <c r="I170" i="4"/>
  <c r="H170" i="4"/>
  <c r="G170" i="4"/>
  <c r="F170" i="4"/>
  <c r="C170" i="4"/>
  <c r="J169" i="4"/>
  <c r="K169" i="4"/>
  <c r="I169" i="4"/>
  <c r="H169" i="4"/>
  <c r="G169" i="4"/>
  <c r="F169" i="4"/>
  <c r="C169" i="4"/>
  <c r="J168" i="4"/>
  <c r="K168" i="4"/>
  <c r="I168" i="4"/>
  <c r="H168" i="4"/>
  <c r="G168" i="4"/>
  <c r="F168" i="4"/>
  <c r="C168" i="4"/>
  <c r="J167" i="4"/>
  <c r="K167" i="4"/>
  <c r="I167" i="4"/>
  <c r="H167" i="4"/>
  <c r="G167" i="4"/>
  <c r="F167" i="4"/>
  <c r="C167" i="4"/>
  <c r="J166" i="4"/>
  <c r="K166" i="4"/>
  <c r="I166" i="4"/>
  <c r="H166" i="4"/>
  <c r="G166" i="4"/>
  <c r="F166" i="4"/>
  <c r="C166" i="4"/>
  <c r="J165" i="4"/>
  <c r="K165" i="4"/>
  <c r="I165" i="4"/>
  <c r="H165" i="4"/>
  <c r="G165" i="4"/>
  <c r="F165" i="4"/>
  <c r="C165" i="4"/>
  <c r="J164" i="4"/>
  <c r="K164" i="4"/>
  <c r="I164" i="4"/>
  <c r="H164" i="4"/>
  <c r="G164" i="4"/>
  <c r="F164" i="4"/>
  <c r="C164" i="4"/>
  <c r="J163" i="4"/>
  <c r="K163" i="4"/>
  <c r="I163" i="4"/>
  <c r="H163" i="4"/>
  <c r="G163" i="4"/>
  <c r="F163" i="4"/>
  <c r="C163" i="4"/>
  <c r="J162" i="4"/>
  <c r="K162" i="4"/>
  <c r="I162" i="4"/>
  <c r="H162" i="4"/>
  <c r="G162" i="4"/>
  <c r="F162" i="4"/>
  <c r="C162" i="4"/>
  <c r="J161" i="4"/>
  <c r="K161" i="4"/>
  <c r="I161" i="4"/>
  <c r="H161" i="4"/>
  <c r="G161" i="4"/>
  <c r="F161" i="4"/>
  <c r="C161" i="4"/>
  <c r="J160" i="4"/>
  <c r="K160" i="4"/>
  <c r="I160" i="4"/>
  <c r="H160" i="4"/>
  <c r="G160" i="4"/>
  <c r="F160" i="4"/>
  <c r="C160" i="4"/>
  <c r="J159" i="4"/>
  <c r="K159" i="4"/>
  <c r="I159" i="4"/>
  <c r="H159" i="4"/>
  <c r="G159" i="4"/>
  <c r="F159" i="4"/>
  <c r="C159" i="4"/>
  <c r="J158" i="4"/>
  <c r="K158" i="4"/>
  <c r="I158" i="4"/>
  <c r="H158" i="4"/>
  <c r="G158" i="4"/>
  <c r="F158" i="4"/>
  <c r="C158" i="4"/>
  <c r="J157" i="4"/>
  <c r="K157" i="4"/>
  <c r="I157" i="4"/>
  <c r="H157" i="4"/>
  <c r="G157" i="4"/>
  <c r="F157" i="4"/>
  <c r="C157" i="4"/>
  <c r="J156" i="4"/>
  <c r="K156" i="4"/>
  <c r="I156" i="4"/>
  <c r="H156" i="4"/>
  <c r="G156" i="4"/>
  <c r="F156" i="4"/>
  <c r="C156" i="4"/>
  <c r="J155" i="4"/>
  <c r="K155" i="4"/>
  <c r="I155" i="4"/>
  <c r="H155" i="4"/>
  <c r="G155" i="4"/>
  <c r="F155" i="4"/>
  <c r="C155" i="4"/>
  <c r="J154" i="4"/>
  <c r="K154" i="4"/>
  <c r="I154" i="4"/>
  <c r="H154" i="4"/>
  <c r="G154" i="4"/>
  <c r="F154" i="4"/>
  <c r="C154" i="4"/>
  <c r="J153" i="4"/>
  <c r="K153" i="4"/>
  <c r="I153" i="4"/>
  <c r="H153" i="4"/>
  <c r="G153" i="4"/>
  <c r="F153" i="4"/>
  <c r="C153" i="4"/>
  <c r="J152" i="4"/>
  <c r="K152" i="4"/>
  <c r="I152" i="4"/>
  <c r="H152" i="4"/>
  <c r="G152" i="4"/>
  <c r="F152" i="4"/>
  <c r="C152" i="4"/>
  <c r="J151" i="4"/>
  <c r="K151" i="4"/>
  <c r="I151" i="4"/>
  <c r="H151" i="4"/>
  <c r="G151" i="4"/>
  <c r="F151" i="4"/>
  <c r="C151" i="4"/>
  <c r="J150" i="4"/>
  <c r="K150" i="4"/>
  <c r="I150" i="4"/>
  <c r="H150" i="4"/>
  <c r="G150" i="4"/>
  <c r="F150" i="4"/>
  <c r="C150" i="4"/>
  <c r="J149" i="4"/>
  <c r="K149" i="4"/>
  <c r="I149" i="4"/>
  <c r="H149" i="4"/>
  <c r="G149" i="4"/>
  <c r="F149" i="4"/>
  <c r="C149" i="4"/>
  <c r="J148" i="4"/>
  <c r="K148" i="4"/>
  <c r="I148" i="4"/>
  <c r="H148" i="4"/>
  <c r="G148" i="4"/>
  <c r="F148" i="4"/>
  <c r="C148" i="4"/>
  <c r="J147" i="4"/>
  <c r="K147" i="4"/>
  <c r="I147" i="4"/>
  <c r="H147" i="4"/>
  <c r="G147" i="4"/>
  <c r="F147" i="4"/>
  <c r="C147" i="4"/>
  <c r="J146" i="4"/>
  <c r="K146" i="4"/>
  <c r="I146" i="4"/>
  <c r="H146" i="4"/>
  <c r="G146" i="4"/>
  <c r="F146" i="4"/>
  <c r="C146" i="4"/>
  <c r="J145" i="4"/>
  <c r="K145" i="4"/>
  <c r="I145" i="4"/>
  <c r="H145" i="4"/>
  <c r="G145" i="4"/>
  <c r="F145" i="4"/>
  <c r="C145" i="4"/>
  <c r="J144" i="4"/>
  <c r="K144" i="4"/>
  <c r="I144" i="4"/>
  <c r="H144" i="4"/>
  <c r="G144" i="4"/>
  <c r="F144" i="4"/>
  <c r="C144" i="4"/>
  <c r="J143" i="4"/>
  <c r="K143" i="4"/>
  <c r="I143" i="4"/>
  <c r="H143" i="4"/>
  <c r="G143" i="4"/>
  <c r="F143" i="4"/>
  <c r="C143" i="4"/>
  <c r="J142" i="4"/>
  <c r="K142" i="4"/>
  <c r="I142" i="4"/>
  <c r="H142" i="4"/>
  <c r="G142" i="4"/>
  <c r="F142" i="4"/>
  <c r="C142" i="4"/>
  <c r="J141" i="4"/>
  <c r="K141" i="4"/>
  <c r="I141" i="4"/>
  <c r="H141" i="4"/>
  <c r="G141" i="4"/>
  <c r="F141" i="4"/>
  <c r="C141" i="4"/>
  <c r="J140" i="4"/>
  <c r="K140" i="4"/>
  <c r="I140" i="4"/>
  <c r="H140" i="4"/>
  <c r="G140" i="4"/>
  <c r="F140" i="4"/>
  <c r="C140" i="4"/>
  <c r="J139" i="4"/>
  <c r="K139" i="4"/>
  <c r="I139" i="4"/>
  <c r="H139" i="4"/>
  <c r="G139" i="4"/>
  <c r="F139" i="4"/>
  <c r="C139" i="4"/>
  <c r="J138" i="4"/>
  <c r="K138" i="4"/>
  <c r="I138" i="4"/>
  <c r="H138" i="4"/>
  <c r="G138" i="4"/>
  <c r="F138" i="4"/>
  <c r="C138" i="4"/>
  <c r="J137" i="4"/>
  <c r="K137" i="4"/>
  <c r="I137" i="4"/>
  <c r="H137" i="4"/>
  <c r="G137" i="4"/>
  <c r="F137" i="4"/>
  <c r="C137" i="4"/>
  <c r="J136" i="4"/>
  <c r="K136" i="4"/>
  <c r="I136" i="4"/>
  <c r="H136" i="4"/>
  <c r="G136" i="4"/>
  <c r="F136" i="4"/>
  <c r="C136" i="4"/>
  <c r="J135" i="4"/>
  <c r="K135" i="4"/>
  <c r="I135" i="4"/>
  <c r="H135" i="4"/>
  <c r="G135" i="4"/>
  <c r="F135" i="4"/>
  <c r="C135" i="4"/>
  <c r="J134" i="4"/>
  <c r="K134" i="4"/>
  <c r="I134" i="4"/>
  <c r="H134" i="4"/>
  <c r="G134" i="4"/>
  <c r="F134" i="4"/>
  <c r="C134" i="4"/>
  <c r="J133" i="4"/>
  <c r="K133" i="4"/>
  <c r="I133" i="4"/>
  <c r="H133" i="4"/>
  <c r="G133" i="4"/>
  <c r="F133" i="4"/>
  <c r="C133" i="4"/>
  <c r="J132" i="4"/>
  <c r="K132" i="4"/>
  <c r="I132" i="4"/>
  <c r="H132" i="4"/>
  <c r="G132" i="4"/>
  <c r="F132" i="4"/>
  <c r="C132" i="4"/>
  <c r="J131" i="4"/>
  <c r="K131" i="4"/>
  <c r="I131" i="4"/>
  <c r="H131" i="4"/>
  <c r="G131" i="4"/>
  <c r="F131" i="4"/>
  <c r="C131" i="4"/>
  <c r="J130" i="4"/>
  <c r="K130" i="4"/>
  <c r="I130" i="4"/>
  <c r="H130" i="4"/>
  <c r="G130" i="4"/>
  <c r="F130" i="4"/>
  <c r="C130" i="4"/>
  <c r="J129" i="4"/>
  <c r="K129" i="4"/>
  <c r="I129" i="4"/>
  <c r="H129" i="4"/>
  <c r="G129" i="4"/>
  <c r="F129" i="4"/>
  <c r="C129" i="4"/>
  <c r="J128" i="4"/>
  <c r="K128" i="4"/>
  <c r="I128" i="4"/>
  <c r="H128" i="4"/>
  <c r="G128" i="4"/>
  <c r="F128" i="4"/>
  <c r="C128" i="4"/>
  <c r="J127" i="4"/>
  <c r="K127" i="4"/>
  <c r="I127" i="4"/>
  <c r="H127" i="4"/>
  <c r="G127" i="4"/>
  <c r="F127" i="4"/>
  <c r="C127" i="4"/>
  <c r="J126" i="4"/>
  <c r="K126" i="4"/>
  <c r="I126" i="4"/>
  <c r="H126" i="4"/>
  <c r="G126" i="4"/>
  <c r="F126" i="4"/>
  <c r="C126" i="4"/>
  <c r="J125" i="4"/>
  <c r="K125" i="4"/>
  <c r="I125" i="4"/>
  <c r="H125" i="4"/>
  <c r="G125" i="4"/>
  <c r="F125" i="4"/>
  <c r="C125" i="4"/>
  <c r="J124" i="4"/>
  <c r="K124" i="4"/>
  <c r="I124" i="4"/>
  <c r="H124" i="4"/>
  <c r="G124" i="4"/>
  <c r="F124" i="4"/>
  <c r="C124" i="4"/>
  <c r="J123" i="4"/>
  <c r="K123" i="4"/>
  <c r="I123" i="4"/>
  <c r="H123" i="4"/>
  <c r="G123" i="4"/>
  <c r="F123" i="4"/>
  <c r="C123" i="4"/>
  <c r="J122" i="4"/>
  <c r="K122" i="4"/>
  <c r="I122" i="4"/>
  <c r="H122" i="4"/>
  <c r="G122" i="4"/>
  <c r="F122" i="4"/>
  <c r="C122" i="4"/>
  <c r="J121" i="4"/>
  <c r="K121" i="4"/>
  <c r="I121" i="4"/>
  <c r="H121" i="4"/>
  <c r="G121" i="4"/>
  <c r="F121" i="4"/>
  <c r="C121" i="4"/>
  <c r="J120" i="4"/>
  <c r="K120" i="4"/>
  <c r="I120" i="4"/>
  <c r="H120" i="4"/>
  <c r="G120" i="4"/>
  <c r="F120" i="4"/>
  <c r="C120" i="4"/>
  <c r="J119" i="4"/>
  <c r="K119" i="4"/>
  <c r="I119" i="4"/>
  <c r="H119" i="4"/>
  <c r="G119" i="4"/>
  <c r="F119" i="4"/>
  <c r="C119" i="4"/>
  <c r="J118" i="4"/>
  <c r="K118" i="4"/>
  <c r="I118" i="4"/>
  <c r="H118" i="4"/>
  <c r="G118" i="4"/>
  <c r="F118" i="4"/>
  <c r="C118" i="4"/>
  <c r="J117" i="4"/>
  <c r="K117" i="4"/>
  <c r="I117" i="4"/>
  <c r="H117" i="4"/>
  <c r="G117" i="4"/>
  <c r="F117" i="4"/>
  <c r="C117" i="4"/>
  <c r="J116" i="4"/>
  <c r="K116" i="4"/>
  <c r="I116" i="4"/>
  <c r="H116" i="4"/>
  <c r="G116" i="4"/>
  <c r="F116" i="4"/>
  <c r="C116" i="4"/>
  <c r="J115" i="4"/>
  <c r="K115" i="4"/>
  <c r="I115" i="4"/>
  <c r="H115" i="4"/>
  <c r="G115" i="4"/>
  <c r="F115" i="4"/>
  <c r="C115" i="4"/>
  <c r="J114" i="4"/>
  <c r="K114" i="4"/>
  <c r="I114" i="4"/>
  <c r="H114" i="4"/>
  <c r="G114" i="4"/>
  <c r="F114" i="4"/>
  <c r="C114" i="4"/>
  <c r="J113" i="4"/>
  <c r="K113" i="4"/>
  <c r="I113" i="4"/>
  <c r="H113" i="4"/>
  <c r="G113" i="4"/>
  <c r="F113" i="4"/>
  <c r="C113" i="4"/>
  <c r="J112" i="4"/>
  <c r="K112" i="4"/>
  <c r="I112" i="4"/>
  <c r="H112" i="4"/>
  <c r="G112" i="4"/>
  <c r="F112" i="4"/>
  <c r="C112" i="4"/>
  <c r="J111" i="4"/>
  <c r="K111" i="4"/>
  <c r="I111" i="4"/>
  <c r="H111" i="4"/>
  <c r="G111" i="4"/>
  <c r="F111" i="4"/>
  <c r="C111" i="4"/>
  <c r="J110" i="4"/>
  <c r="K110" i="4"/>
  <c r="I110" i="4"/>
  <c r="H110" i="4"/>
  <c r="G110" i="4"/>
  <c r="F110" i="4"/>
  <c r="C110" i="4"/>
  <c r="J109" i="4"/>
  <c r="K109" i="4"/>
  <c r="I109" i="4"/>
  <c r="H109" i="4"/>
  <c r="G109" i="4"/>
  <c r="F109" i="4"/>
  <c r="C109" i="4"/>
  <c r="J108" i="4"/>
  <c r="K108" i="4"/>
  <c r="I108" i="4"/>
  <c r="H108" i="4"/>
  <c r="G108" i="4"/>
  <c r="F108" i="4"/>
  <c r="C108" i="4"/>
  <c r="J107" i="4"/>
  <c r="K107" i="4"/>
  <c r="I107" i="4"/>
  <c r="H107" i="4"/>
  <c r="G107" i="4"/>
  <c r="F107" i="4"/>
  <c r="C107" i="4"/>
  <c r="J106" i="4"/>
  <c r="K106" i="4"/>
  <c r="I106" i="4"/>
  <c r="H106" i="4"/>
  <c r="G106" i="4"/>
  <c r="F106" i="4"/>
  <c r="C106" i="4"/>
  <c r="J105" i="4"/>
  <c r="K105" i="4"/>
  <c r="I105" i="4"/>
  <c r="H105" i="4"/>
  <c r="G105" i="4"/>
  <c r="F105" i="4"/>
  <c r="C105" i="4"/>
  <c r="J104" i="4"/>
  <c r="K104" i="4"/>
  <c r="I104" i="4"/>
  <c r="H104" i="4"/>
  <c r="G104" i="4"/>
  <c r="F104" i="4"/>
  <c r="C104" i="4"/>
  <c r="J103" i="4"/>
  <c r="K103" i="4"/>
  <c r="I103" i="4"/>
  <c r="H103" i="4"/>
  <c r="G103" i="4"/>
  <c r="F103" i="4"/>
  <c r="C103" i="4"/>
  <c r="J102" i="4"/>
  <c r="K102" i="4"/>
  <c r="I102" i="4"/>
  <c r="H102" i="4"/>
  <c r="G102" i="4"/>
  <c r="F102" i="4"/>
  <c r="C102" i="4"/>
  <c r="J101" i="4"/>
  <c r="K101" i="4"/>
  <c r="I101" i="4"/>
  <c r="H101" i="4"/>
  <c r="G101" i="4"/>
  <c r="F101" i="4"/>
  <c r="C101" i="4"/>
  <c r="J100" i="4"/>
  <c r="K100" i="4"/>
  <c r="I100" i="4"/>
  <c r="H100" i="4"/>
  <c r="G100" i="4"/>
  <c r="F100" i="4"/>
  <c r="C100" i="4"/>
  <c r="J99" i="4"/>
  <c r="K99" i="4"/>
  <c r="I99" i="4"/>
  <c r="H99" i="4"/>
  <c r="G99" i="4"/>
  <c r="F99" i="4"/>
  <c r="C99" i="4"/>
  <c r="J98" i="4"/>
  <c r="K98" i="4"/>
  <c r="I98" i="4"/>
  <c r="H98" i="4"/>
  <c r="G98" i="4"/>
  <c r="F98" i="4"/>
  <c r="C98" i="4"/>
  <c r="J97" i="4"/>
  <c r="K97" i="4"/>
  <c r="I97" i="4"/>
  <c r="H97" i="4"/>
  <c r="G97" i="4"/>
  <c r="F97" i="4"/>
  <c r="C97" i="4"/>
  <c r="J96" i="4"/>
  <c r="K96" i="4"/>
  <c r="I96" i="4"/>
  <c r="H96" i="4"/>
  <c r="G96" i="4"/>
  <c r="F96" i="4"/>
  <c r="C96" i="4"/>
  <c r="J95" i="4"/>
  <c r="K95" i="4"/>
  <c r="I95" i="4"/>
  <c r="H95" i="4"/>
  <c r="G95" i="4"/>
  <c r="F95" i="4"/>
  <c r="C95" i="4"/>
  <c r="J94" i="4"/>
  <c r="K94" i="4"/>
  <c r="I94" i="4"/>
  <c r="H94" i="4"/>
  <c r="G94" i="4"/>
  <c r="F94" i="4"/>
  <c r="C94" i="4"/>
  <c r="J93" i="4"/>
  <c r="K93" i="4"/>
  <c r="I93" i="4"/>
  <c r="H93" i="4"/>
  <c r="G93" i="4"/>
  <c r="F93" i="4"/>
  <c r="C93" i="4"/>
  <c r="J92" i="4"/>
  <c r="K92" i="4"/>
  <c r="I92" i="4"/>
  <c r="H92" i="4"/>
  <c r="G92" i="4"/>
  <c r="F92" i="4"/>
  <c r="C92" i="4"/>
  <c r="J91" i="4"/>
  <c r="K91" i="4"/>
  <c r="I91" i="4"/>
  <c r="H91" i="4"/>
  <c r="G91" i="4"/>
  <c r="F91" i="4"/>
  <c r="C91" i="4"/>
  <c r="J90" i="4"/>
  <c r="K90" i="4"/>
  <c r="I90" i="4"/>
  <c r="H90" i="4"/>
  <c r="G90" i="4"/>
  <c r="F90" i="4"/>
  <c r="C90" i="4"/>
  <c r="J89" i="4"/>
  <c r="K89" i="4"/>
  <c r="I89" i="4"/>
  <c r="H89" i="4"/>
  <c r="G89" i="4"/>
  <c r="F89" i="4"/>
  <c r="C89" i="4"/>
  <c r="J88" i="4"/>
  <c r="K88" i="4"/>
  <c r="I88" i="4"/>
  <c r="H88" i="4"/>
  <c r="G88" i="4"/>
  <c r="F88" i="4"/>
  <c r="C88" i="4"/>
  <c r="J87" i="4"/>
  <c r="K87" i="4"/>
  <c r="I87" i="4"/>
  <c r="H87" i="4"/>
  <c r="G87" i="4"/>
  <c r="F87" i="4"/>
  <c r="C87" i="4"/>
  <c r="J86" i="4"/>
  <c r="K86" i="4"/>
  <c r="I86" i="4"/>
  <c r="H86" i="4"/>
  <c r="G86" i="4"/>
  <c r="F86" i="4"/>
  <c r="C86" i="4"/>
  <c r="J85" i="4"/>
  <c r="K85" i="4"/>
  <c r="I85" i="4"/>
  <c r="H85" i="4"/>
  <c r="G85" i="4"/>
  <c r="F85" i="4"/>
  <c r="C85" i="4"/>
  <c r="J84" i="4"/>
  <c r="K84" i="4"/>
  <c r="I84" i="4"/>
  <c r="H84" i="4"/>
  <c r="G84" i="4"/>
  <c r="F84" i="4"/>
  <c r="C84" i="4"/>
  <c r="J83" i="4"/>
  <c r="K83" i="4"/>
  <c r="I83" i="4"/>
  <c r="H83" i="4"/>
  <c r="G83" i="4"/>
  <c r="F83" i="4"/>
  <c r="C83" i="4"/>
  <c r="J82" i="4"/>
  <c r="K82" i="4"/>
  <c r="I82" i="4"/>
  <c r="H82" i="4"/>
  <c r="G82" i="4"/>
  <c r="F82" i="4"/>
  <c r="C82" i="4"/>
  <c r="J81" i="4"/>
  <c r="K81" i="4"/>
  <c r="I81" i="4"/>
  <c r="H81" i="4"/>
  <c r="G81" i="4"/>
  <c r="F81" i="4"/>
  <c r="C81" i="4"/>
  <c r="J80" i="4"/>
  <c r="K80" i="4"/>
  <c r="I80" i="4"/>
  <c r="H80" i="4"/>
  <c r="G80" i="4"/>
  <c r="F80" i="4"/>
  <c r="C80" i="4"/>
  <c r="J79" i="4"/>
  <c r="K79" i="4"/>
  <c r="I79" i="4"/>
  <c r="H79" i="4"/>
  <c r="G79" i="4"/>
  <c r="F79" i="4"/>
  <c r="C79" i="4"/>
  <c r="J78" i="4"/>
  <c r="K78" i="4"/>
  <c r="I78" i="4"/>
  <c r="H78" i="4"/>
  <c r="G78" i="4"/>
  <c r="F78" i="4"/>
  <c r="C78" i="4"/>
  <c r="J77" i="4"/>
  <c r="K77" i="4"/>
  <c r="I77" i="4"/>
  <c r="H77" i="4"/>
  <c r="G77" i="4"/>
  <c r="F77" i="4"/>
  <c r="C77" i="4"/>
  <c r="J76" i="4"/>
  <c r="K76" i="4"/>
  <c r="I76" i="4"/>
  <c r="H76" i="4"/>
  <c r="G76" i="4"/>
  <c r="F76" i="4"/>
  <c r="C76" i="4"/>
  <c r="J75" i="4"/>
  <c r="K75" i="4"/>
  <c r="I75" i="4"/>
  <c r="H75" i="4"/>
  <c r="G75" i="4"/>
  <c r="F75" i="4"/>
  <c r="C75" i="4"/>
  <c r="J74" i="4"/>
  <c r="K74" i="4"/>
  <c r="I74" i="4"/>
  <c r="H74" i="4"/>
  <c r="G74" i="4"/>
  <c r="F74" i="4"/>
  <c r="C74" i="4"/>
  <c r="J73" i="4"/>
  <c r="K73" i="4"/>
  <c r="I73" i="4"/>
  <c r="H73" i="4"/>
  <c r="G73" i="4"/>
  <c r="F73" i="4"/>
  <c r="C73" i="4"/>
  <c r="J72" i="4"/>
  <c r="K72" i="4"/>
  <c r="I72" i="4"/>
  <c r="H72" i="4"/>
  <c r="G72" i="4"/>
  <c r="F72" i="4"/>
  <c r="C72" i="4"/>
  <c r="J71" i="4"/>
  <c r="K71" i="4"/>
  <c r="I71" i="4"/>
  <c r="H71" i="4"/>
  <c r="G71" i="4"/>
  <c r="F71" i="4"/>
  <c r="C71" i="4"/>
  <c r="J70" i="4"/>
  <c r="K70" i="4"/>
  <c r="I70" i="4"/>
  <c r="H70" i="4"/>
  <c r="G70" i="4"/>
  <c r="F70" i="4"/>
  <c r="C70" i="4"/>
  <c r="J69" i="4"/>
  <c r="K69" i="4"/>
  <c r="I69" i="4"/>
  <c r="H69" i="4"/>
  <c r="G69" i="4"/>
  <c r="F69" i="4"/>
  <c r="C69" i="4"/>
  <c r="J68" i="4"/>
  <c r="K68" i="4"/>
  <c r="I68" i="4"/>
  <c r="H68" i="4"/>
  <c r="G68" i="4"/>
  <c r="F68" i="4"/>
  <c r="C68" i="4"/>
  <c r="J67" i="4"/>
  <c r="K67" i="4"/>
  <c r="I67" i="4"/>
  <c r="H67" i="4"/>
  <c r="G67" i="4"/>
  <c r="F67" i="4"/>
  <c r="C67" i="4"/>
  <c r="J66" i="4"/>
  <c r="K66" i="4"/>
  <c r="I66" i="4"/>
  <c r="H66" i="4"/>
  <c r="G66" i="4"/>
  <c r="F66" i="4"/>
  <c r="C66" i="4"/>
  <c r="J65" i="4"/>
  <c r="K65" i="4"/>
  <c r="I65" i="4"/>
  <c r="H65" i="4"/>
  <c r="G65" i="4"/>
  <c r="F65" i="4"/>
  <c r="C65" i="4"/>
  <c r="J64" i="4"/>
  <c r="K64" i="4"/>
  <c r="I64" i="4"/>
  <c r="H64" i="4"/>
  <c r="G64" i="4"/>
  <c r="F64" i="4"/>
  <c r="C64" i="4"/>
  <c r="J63" i="4"/>
  <c r="K63" i="4"/>
  <c r="I63" i="4"/>
  <c r="H63" i="4"/>
  <c r="G63" i="4"/>
  <c r="F63" i="4"/>
  <c r="C63" i="4"/>
  <c r="J62" i="4"/>
  <c r="K62" i="4"/>
  <c r="I62" i="4"/>
  <c r="H62" i="4"/>
  <c r="G62" i="4"/>
  <c r="F62" i="4"/>
  <c r="C62" i="4"/>
  <c r="J61" i="4"/>
  <c r="K61" i="4"/>
  <c r="I61" i="4"/>
  <c r="H61" i="4"/>
  <c r="G61" i="4"/>
  <c r="F61" i="4"/>
  <c r="C61" i="4"/>
  <c r="J60" i="4"/>
  <c r="K60" i="4"/>
  <c r="I60" i="4"/>
  <c r="H60" i="4"/>
  <c r="G60" i="4"/>
  <c r="F60" i="4"/>
  <c r="C60" i="4"/>
  <c r="J59" i="4"/>
  <c r="K59" i="4"/>
  <c r="I59" i="4"/>
  <c r="H59" i="4"/>
  <c r="G59" i="4"/>
  <c r="F59" i="4"/>
  <c r="C59" i="4"/>
  <c r="J58" i="4"/>
  <c r="K58" i="4"/>
  <c r="I58" i="4"/>
  <c r="H58" i="4"/>
  <c r="G58" i="4"/>
  <c r="F58" i="4"/>
  <c r="C58" i="4"/>
  <c r="J57" i="4"/>
  <c r="K57" i="4"/>
  <c r="I57" i="4"/>
  <c r="H57" i="4"/>
  <c r="G57" i="4"/>
  <c r="F57" i="4"/>
  <c r="C57" i="4"/>
  <c r="J56" i="4"/>
  <c r="K56" i="4"/>
  <c r="I56" i="4"/>
  <c r="H56" i="4"/>
  <c r="G56" i="4"/>
  <c r="F56" i="4"/>
  <c r="C56" i="4"/>
  <c r="J55" i="4"/>
  <c r="K55" i="4"/>
  <c r="I55" i="4"/>
  <c r="H55" i="4"/>
  <c r="G55" i="4"/>
  <c r="F55" i="4"/>
  <c r="C55" i="4"/>
  <c r="J54" i="4"/>
  <c r="K54" i="4"/>
  <c r="I54" i="4"/>
  <c r="H54" i="4"/>
  <c r="G54" i="4"/>
  <c r="F54" i="4"/>
  <c r="C54" i="4"/>
  <c r="J53" i="4"/>
  <c r="K53" i="4"/>
  <c r="I53" i="4"/>
  <c r="H53" i="4"/>
  <c r="G53" i="4"/>
  <c r="F53" i="4"/>
  <c r="C53" i="4"/>
  <c r="J52" i="4"/>
  <c r="K52" i="4"/>
  <c r="I52" i="4"/>
  <c r="H52" i="4"/>
  <c r="G52" i="4"/>
  <c r="F52" i="4"/>
  <c r="C52" i="4"/>
  <c r="J51" i="4"/>
  <c r="K51" i="4"/>
  <c r="I51" i="4"/>
  <c r="H51" i="4"/>
  <c r="G51" i="4"/>
  <c r="F51" i="4"/>
  <c r="C51" i="4"/>
  <c r="J50" i="4"/>
  <c r="K50" i="4"/>
  <c r="I50" i="4"/>
  <c r="H50" i="4"/>
  <c r="G50" i="4"/>
  <c r="F50" i="4"/>
  <c r="C50" i="4"/>
  <c r="J49" i="4"/>
  <c r="K49" i="4"/>
  <c r="I49" i="4"/>
  <c r="H49" i="4"/>
  <c r="G49" i="4"/>
  <c r="F49" i="4"/>
  <c r="C49" i="4"/>
  <c r="J48" i="4"/>
  <c r="K48" i="4"/>
  <c r="I48" i="4"/>
  <c r="H48" i="4"/>
  <c r="G48" i="4"/>
  <c r="F48" i="4"/>
  <c r="C48" i="4"/>
  <c r="J47" i="4"/>
  <c r="K47" i="4"/>
  <c r="I47" i="4"/>
  <c r="H47" i="4"/>
  <c r="G47" i="4"/>
  <c r="F47" i="4"/>
  <c r="C47" i="4"/>
  <c r="J46" i="4"/>
  <c r="K46" i="4"/>
  <c r="I46" i="4"/>
  <c r="H46" i="4"/>
  <c r="G46" i="4"/>
  <c r="F46" i="4"/>
  <c r="C46" i="4"/>
  <c r="J45" i="4"/>
  <c r="K45" i="4"/>
  <c r="I45" i="4"/>
  <c r="H45" i="4"/>
  <c r="G45" i="4"/>
  <c r="F45" i="4"/>
  <c r="C45" i="4"/>
  <c r="J44" i="4"/>
  <c r="K44" i="4"/>
  <c r="I44" i="4"/>
  <c r="H44" i="4"/>
  <c r="G44" i="4"/>
  <c r="F44" i="4"/>
  <c r="C44" i="4"/>
  <c r="J43" i="4"/>
  <c r="K43" i="4"/>
  <c r="I43" i="4"/>
  <c r="H43" i="4"/>
  <c r="G43" i="4"/>
  <c r="F43" i="4"/>
  <c r="C43" i="4"/>
  <c r="J42" i="4"/>
  <c r="K42" i="4"/>
  <c r="I42" i="4"/>
  <c r="H42" i="4"/>
  <c r="G42" i="4"/>
  <c r="F42" i="4"/>
  <c r="C42" i="4"/>
  <c r="J41" i="4"/>
  <c r="K41" i="4"/>
  <c r="I41" i="4"/>
  <c r="H41" i="4"/>
  <c r="G41" i="4"/>
  <c r="F41" i="4"/>
  <c r="C41" i="4"/>
  <c r="J40" i="4"/>
  <c r="K40" i="4"/>
  <c r="I40" i="4"/>
  <c r="H40" i="4"/>
  <c r="G40" i="4"/>
  <c r="F40" i="4"/>
  <c r="C40" i="4"/>
  <c r="J39" i="4"/>
  <c r="K39" i="4"/>
  <c r="I39" i="4"/>
  <c r="H39" i="4"/>
  <c r="G39" i="4"/>
  <c r="F39" i="4"/>
  <c r="C39" i="4"/>
  <c r="J38" i="4"/>
  <c r="K38" i="4"/>
  <c r="I38" i="4"/>
  <c r="H38" i="4"/>
  <c r="G38" i="4"/>
  <c r="F38" i="4"/>
  <c r="C38" i="4"/>
  <c r="J37" i="4"/>
  <c r="K37" i="4"/>
  <c r="I37" i="4"/>
  <c r="H37" i="4"/>
  <c r="G37" i="4"/>
  <c r="F37" i="4"/>
  <c r="C37" i="4"/>
  <c r="J36" i="4"/>
  <c r="K36" i="4"/>
  <c r="I36" i="4"/>
  <c r="H36" i="4"/>
  <c r="G36" i="4"/>
  <c r="F36" i="4"/>
  <c r="C36" i="4"/>
  <c r="J35" i="4"/>
  <c r="K35" i="4"/>
  <c r="I35" i="4"/>
  <c r="H35" i="4"/>
  <c r="G35" i="4"/>
  <c r="F35" i="4"/>
  <c r="C35" i="4"/>
  <c r="J34" i="4"/>
  <c r="K34" i="4"/>
  <c r="I34" i="4"/>
  <c r="H34" i="4"/>
  <c r="G34" i="4"/>
  <c r="F34" i="4"/>
  <c r="C34" i="4"/>
  <c r="J33" i="4"/>
  <c r="K33" i="4"/>
  <c r="I33" i="4"/>
  <c r="H33" i="4"/>
  <c r="G33" i="4"/>
  <c r="F33" i="4"/>
  <c r="C33" i="4"/>
  <c r="J32" i="4"/>
  <c r="K32" i="4"/>
  <c r="I32" i="4"/>
  <c r="H32" i="4"/>
  <c r="G32" i="4"/>
  <c r="F32" i="4"/>
  <c r="C32" i="4"/>
  <c r="J31" i="4"/>
  <c r="K31" i="4"/>
  <c r="I31" i="4"/>
  <c r="H31" i="4"/>
  <c r="G31" i="4"/>
  <c r="F31" i="4"/>
  <c r="C31" i="4"/>
  <c r="J30" i="4"/>
  <c r="K30" i="4"/>
  <c r="I30" i="4"/>
  <c r="H30" i="4"/>
  <c r="G30" i="4"/>
  <c r="F30" i="4"/>
  <c r="C30" i="4"/>
  <c r="J29" i="4"/>
  <c r="K29" i="4"/>
  <c r="I29" i="4"/>
  <c r="H29" i="4"/>
  <c r="G29" i="4"/>
  <c r="F29" i="4"/>
  <c r="C29" i="4"/>
  <c r="J28" i="4"/>
  <c r="K28" i="4"/>
  <c r="I28" i="4"/>
  <c r="H28" i="4"/>
  <c r="G28" i="4"/>
  <c r="F28" i="4"/>
  <c r="C28" i="4"/>
  <c r="J27" i="4"/>
  <c r="K27" i="4"/>
  <c r="I27" i="4"/>
  <c r="H27" i="4"/>
  <c r="G27" i="4"/>
  <c r="F27" i="4"/>
  <c r="C27" i="4"/>
  <c r="J26" i="4"/>
  <c r="K26" i="4"/>
  <c r="I26" i="4"/>
  <c r="H26" i="4"/>
  <c r="G26" i="4"/>
  <c r="F26" i="4"/>
  <c r="C26" i="4"/>
  <c r="J25" i="4"/>
  <c r="K25" i="4"/>
  <c r="I25" i="4"/>
  <c r="H25" i="4"/>
  <c r="G25" i="4"/>
  <c r="F25" i="4"/>
  <c r="C25" i="4"/>
  <c r="J24" i="4"/>
  <c r="K24" i="4"/>
  <c r="I24" i="4"/>
  <c r="H24" i="4"/>
  <c r="G24" i="4"/>
  <c r="F24" i="4"/>
  <c r="C24" i="4"/>
  <c r="J23" i="4"/>
  <c r="K23" i="4"/>
  <c r="I23" i="4"/>
  <c r="H23" i="4"/>
  <c r="G23" i="4"/>
  <c r="F23" i="4"/>
  <c r="C23" i="4"/>
  <c r="J22" i="4"/>
  <c r="K22" i="4"/>
  <c r="I22" i="4"/>
  <c r="H22" i="4"/>
  <c r="G22" i="4"/>
  <c r="F22" i="4"/>
  <c r="C22" i="4"/>
  <c r="J21" i="4"/>
  <c r="K21" i="4"/>
  <c r="I21" i="4"/>
  <c r="H21" i="4"/>
  <c r="G21" i="4"/>
  <c r="F21" i="4"/>
  <c r="C21" i="4"/>
  <c r="J20" i="4"/>
  <c r="K20" i="4"/>
  <c r="I20" i="4"/>
  <c r="H20" i="4"/>
  <c r="G20" i="4"/>
  <c r="F20" i="4"/>
  <c r="C20" i="4"/>
  <c r="J19" i="4"/>
  <c r="K19" i="4"/>
  <c r="I19" i="4"/>
  <c r="H19" i="4"/>
  <c r="G19" i="4"/>
  <c r="F19" i="4"/>
  <c r="C19" i="4"/>
  <c r="J18" i="4"/>
  <c r="K18" i="4"/>
  <c r="I18" i="4"/>
  <c r="H18" i="4"/>
  <c r="G18" i="4"/>
  <c r="F18" i="4"/>
  <c r="C18" i="4"/>
  <c r="J17" i="4"/>
  <c r="K17" i="4"/>
  <c r="I17" i="4"/>
  <c r="H17" i="4"/>
  <c r="G17" i="4"/>
  <c r="F17" i="4"/>
  <c r="C17" i="4"/>
  <c r="J16" i="4"/>
  <c r="K16" i="4"/>
  <c r="I16" i="4"/>
  <c r="H16" i="4"/>
  <c r="G16" i="4"/>
  <c r="F16" i="4"/>
  <c r="C16" i="4"/>
  <c r="J15" i="4"/>
  <c r="K15" i="4"/>
  <c r="I15" i="4"/>
  <c r="H15" i="4"/>
  <c r="G15" i="4"/>
  <c r="F15" i="4"/>
  <c r="C15" i="4"/>
  <c r="J14" i="4"/>
  <c r="K14" i="4"/>
  <c r="I14" i="4"/>
  <c r="H14" i="4"/>
  <c r="G14" i="4"/>
  <c r="F14" i="4"/>
  <c r="C14" i="4"/>
  <c r="J13" i="4"/>
  <c r="K13" i="4"/>
  <c r="I13" i="4"/>
  <c r="H13" i="4"/>
  <c r="G13" i="4"/>
  <c r="F13" i="4"/>
  <c r="C13" i="4"/>
  <c r="J12" i="4"/>
  <c r="K12" i="4"/>
  <c r="I12" i="4"/>
  <c r="H12" i="4"/>
  <c r="G12" i="4"/>
  <c r="F12" i="4"/>
  <c r="C12" i="4"/>
  <c r="J11" i="4"/>
  <c r="K11" i="4"/>
  <c r="I11" i="4"/>
  <c r="H11" i="4"/>
  <c r="G11" i="4"/>
  <c r="F11" i="4"/>
  <c r="C11" i="4"/>
  <c r="J10" i="4"/>
  <c r="K10" i="4"/>
  <c r="I10" i="4"/>
  <c r="H10" i="4"/>
  <c r="G10" i="4"/>
  <c r="F10" i="4"/>
  <c r="C10" i="4"/>
  <c r="J9" i="4"/>
  <c r="K9" i="4"/>
  <c r="I9" i="4"/>
  <c r="H9" i="4"/>
  <c r="G9" i="4"/>
  <c r="F9" i="4"/>
  <c r="C9" i="4"/>
  <c r="J8" i="4"/>
  <c r="K8" i="4"/>
  <c r="I8" i="4"/>
  <c r="H8" i="4"/>
  <c r="G8" i="4"/>
  <c r="F8" i="4"/>
  <c r="C8" i="4"/>
  <c r="J7" i="4"/>
  <c r="K7" i="4"/>
  <c r="I7" i="4"/>
  <c r="H7" i="4"/>
  <c r="G7" i="4"/>
  <c r="F7" i="4"/>
  <c r="C7" i="4"/>
  <c r="J6" i="4"/>
  <c r="K6" i="4"/>
  <c r="I6" i="4"/>
  <c r="H6" i="4"/>
  <c r="G6" i="4"/>
  <c r="F6" i="4"/>
  <c r="C6" i="4"/>
  <c r="J5" i="4"/>
  <c r="K5" i="4"/>
  <c r="I5" i="4"/>
  <c r="H5" i="4"/>
  <c r="G5" i="4"/>
  <c r="F5" i="4"/>
  <c r="C5" i="4"/>
  <c r="J4" i="4"/>
  <c r="K4" i="4"/>
  <c r="I4" i="4"/>
  <c r="H4" i="4"/>
  <c r="G4" i="4"/>
  <c r="F4" i="4"/>
  <c r="C4" i="4"/>
  <c r="J3" i="4"/>
  <c r="K3" i="4"/>
  <c r="I3" i="4"/>
  <c r="H3" i="4"/>
  <c r="G3" i="4"/>
  <c r="F3" i="4"/>
  <c r="C3" i="4"/>
  <c r="H70" i="2"/>
  <c r="G70" i="2"/>
  <c r="F70" i="2"/>
  <c r="E70" i="2"/>
  <c r="H69" i="2"/>
  <c r="G69" i="2"/>
  <c r="F69" i="2"/>
  <c r="E69" i="2"/>
  <c r="H68" i="2"/>
  <c r="G68" i="2"/>
  <c r="F68" i="2"/>
  <c r="E68" i="2"/>
  <c r="H67" i="2"/>
  <c r="G67" i="2"/>
  <c r="F67" i="2"/>
  <c r="E67" i="2"/>
  <c r="H66" i="2"/>
  <c r="G66" i="2"/>
  <c r="F66" i="2"/>
  <c r="E66" i="2"/>
  <c r="H65" i="2"/>
  <c r="G65" i="2"/>
  <c r="F65" i="2"/>
  <c r="E65" i="2"/>
  <c r="H64" i="2"/>
  <c r="G64" i="2"/>
  <c r="F64" i="2"/>
  <c r="E64" i="2"/>
  <c r="H63" i="2"/>
  <c r="G63" i="2"/>
  <c r="F63" i="2"/>
  <c r="E63" i="2"/>
  <c r="H62" i="2"/>
  <c r="G62" i="2"/>
  <c r="F62" i="2"/>
  <c r="E62" i="2"/>
  <c r="H61" i="2"/>
  <c r="G61" i="2"/>
  <c r="F61" i="2"/>
  <c r="E61" i="2"/>
  <c r="H60" i="2"/>
  <c r="G60" i="2"/>
  <c r="F60" i="2"/>
  <c r="E60" i="2"/>
  <c r="H59" i="2"/>
  <c r="G59" i="2"/>
  <c r="F59" i="2"/>
  <c r="E59" i="2"/>
  <c r="H58" i="2"/>
  <c r="G58" i="2"/>
  <c r="F58" i="2"/>
  <c r="E58" i="2"/>
  <c r="H57" i="2"/>
  <c r="G57" i="2"/>
  <c r="F57" i="2"/>
  <c r="E57" i="2"/>
  <c r="H56" i="2"/>
  <c r="G56" i="2"/>
  <c r="F56" i="2"/>
  <c r="E56" i="2"/>
  <c r="H55" i="2"/>
  <c r="G55" i="2"/>
  <c r="F55" i="2"/>
  <c r="E55" i="2"/>
  <c r="H54" i="2"/>
  <c r="G54" i="2"/>
  <c r="F54" i="2"/>
  <c r="E54" i="2"/>
  <c r="H53" i="2"/>
  <c r="G53" i="2"/>
  <c r="F53" i="2"/>
  <c r="E53" i="2"/>
  <c r="H52" i="2"/>
  <c r="G52" i="2"/>
  <c r="F52" i="2"/>
  <c r="E52" i="2"/>
  <c r="H51" i="2"/>
  <c r="G51" i="2"/>
  <c r="F51" i="2"/>
  <c r="E51" i="2"/>
  <c r="H50" i="2"/>
  <c r="G50" i="2"/>
  <c r="F50" i="2"/>
  <c r="E50" i="2"/>
  <c r="H49" i="2"/>
  <c r="G49" i="2"/>
  <c r="F49" i="2"/>
  <c r="E49" i="2"/>
  <c r="H48" i="2"/>
  <c r="G48" i="2"/>
  <c r="F48" i="2"/>
  <c r="E48" i="2"/>
  <c r="H47" i="2"/>
  <c r="G47" i="2"/>
  <c r="F47" i="2"/>
  <c r="E47" i="2"/>
  <c r="H46" i="2"/>
  <c r="G46" i="2"/>
  <c r="F46" i="2"/>
  <c r="E46" i="2"/>
  <c r="H45" i="2"/>
  <c r="G45" i="2"/>
  <c r="F45" i="2"/>
  <c r="E45" i="2"/>
  <c r="H44" i="2"/>
  <c r="G44" i="2"/>
  <c r="F44" i="2"/>
  <c r="E44" i="2"/>
  <c r="H43" i="2"/>
  <c r="G43" i="2"/>
  <c r="F43" i="2"/>
  <c r="E43" i="2"/>
  <c r="H42" i="2"/>
  <c r="G42" i="2"/>
  <c r="F42" i="2"/>
  <c r="E42" i="2"/>
  <c r="H41" i="2"/>
  <c r="G41" i="2"/>
  <c r="F41" i="2"/>
  <c r="E41" i="2"/>
  <c r="H40" i="2"/>
  <c r="G40" i="2"/>
  <c r="F40" i="2"/>
  <c r="E40" i="2"/>
  <c r="H39" i="2"/>
  <c r="G39" i="2"/>
  <c r="F39" i="2"/>
  <c r="E39" i="2"/>
  <c r="H38" i="2"/>
  <c r="G38" i="2"/>
  <c r="F38" i="2"/>
  <c r="E38" i="2"/>
  <c r="H37" i="2"/>
  <c r="G37" i="2"/>
  <c r="F37" i="2"/>
  <c r="E37" i="2"/>
  <c r="H36" i="2"/>
  <c r="G36" i="2"/>
  <c r="F36" i="2"/>
  <c r="E36" i="2"/>
  <c r="H35" i="2"/>
  <c r="G35" i="2"/>
  <c r="F35" i="2"/>
  <c r="E35" i="2"/>
  <c r="H34" i="2"/>
  <c r="G34" i="2"/>
  <c r="F34" i="2"/>
  <c r="E34" i="2"/>
  <c r="H33" i="2"/>
  <c r="G33" i="2"/>
  <c r="F33" i="2"/>
  <c r="E33" i="2"/>
  <c r="H32" i="2"/>
  <c r="G32" i="2"/>
  <c r="F32" i="2"/>
  <c r="E32" i="2"/>
  <c r="H31" i="2"/>
  <c r="G31" i="2"/>
  <c r="F31" i="2"/>
  <c r="E31" i="2"/>
  <c r="H30" i="2"/>
  <c r="G30" i="2"/>
  <c r="F30" i="2"/>
  <c r="E30" i="2"/>
  <c r="H29" i="2"/>
  <c r="G29" i="2"/>
  <c r="F29" i="2"/>
  <c r="E29" i="2"/>
  <c r="H28" i="2"/>
  <c r="G28" i="2"/>
  <c r="F28" i="2"/>
  <c r="E28" i="2"/>
  <c r="H27" i="2"/>
  <c r="G27" i="2"/>
  <c r="F27" i="2"/>
  <c r="E27" i="2"/>
  <c r="H26" i="2"/>
  <c r="G26" i="2"/>
  <c r="F26" i="2"/>
  <c r="E26" i="2"/>
  <c r="H25" i="2"/>
  <c r="G25" i="2"/>
  <c r="F25" i="2"/>
  <c r="E25" i="2"/>
  <c r="H24" i="2"/>
  <c r="G24" i="2"/>
  <c r="F24" i="2"/>
  <c r="E24" i="2"/>
  <c r="H23" i="2"/>
  <c r="G23" i="2"/>
  <c r="F23" i="2"/>
  <c r="E23" i="2"/>
  <c r="H22" i="2"/>
  <c r="G22" i="2"/>
  <c r="F22" i="2"/>
  <c r="E22" i="2"/>
  <c r="H21" i="2"/>
  <c r="G21" i="2"/>
  <c r="F21" i="2"/>
  <c r="E21" i="2"/>
  <c r="H20" i="2"/>
  <c r="G20" i="2"/>
  <c r="F20" i="2"/>
  <c r="E20" i="2"/>
  <c r="G19" i="2"/>
  <c r="F19" i="2"/>
  <c r="E19" i="2"/>
  <c r="H18" i="2"/>
  <c r="G18" i="2"/>
  <c r="F18" i="2"/>
  <c r="E18" i="2"/>
  <c r="H17" i="2"/>
  <c r="G17" i="2"/>
  <c r="F17" i="2"/>
  <c r="E17" i="2"/>
  <c r="H16" i="2"/>
  <c r="G16" i="2"/>
  <c r="F16" i="2"/>
  <c r="E16" i="2"/>
  <c r="H15" i="2"/>
  <c r="G15" i="2"/>
  <c r="F15" i="2"/>
  <c r="E15" i="2"/>
  <c r="O540" i="1"/>
  <c r="O539" i="1"/>
  <c r="O538" i="1"/>
  <c r="J7" i="2"/>
  <c r="K7" i="2"/>
  <c r="L7" i="2"/>
  <c r="M7" i="2"/>
  <c r="I7" i="2"/>
  <c r="J6" i="2"/>
  <c r="K6" i="2"/>
  <c r="L6" i="2"/>
  <c r="M6" i="2"/>
  <c r="I6" i="2"/>
  <c r="M8" i="2"/>
  <c r="L8" i="2"/>
  <c r="K8" i="2"/>
  <c r="J8" i="2"/>
  <c r="I8" i="2"/>
  <c r="B7" i="2"/>
  <c r="B6" i="2"/>
  <c r="B5" i="2"/>
  <c r="J2" i="4"/>
  <c r="K2" i="4"/>
  <c r="H2" i="4"/>
  <c r="F2" i="4"/>
  <c r="Z246" i="1"/>
  <c r="S246" i="1"/>
  <c r="C2" i="4"/>
  <c r="O17" i="1"/>
  <c r="O18" i="1"/>
  <c r="O19" i="1"/>
  <c r="O20" i="1"/>
  <c r="O21" i="1"/>
  <c r="O22"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Z155" i="1"/>
  <c r="S155" i="1"/>
  <c r="Z19" i="1"/>
  <c r="S19" i="1"/>
  <c r="Z20" i="1"/>
  <c r="S20" i="1"/>
  <c r="Z21" i="1"/>
  <c r="S21" i="1"/>
  <c r="Z22" i="1"/>
  <c r="Z23" i="1"/>
  <c r="S23" i="1"/>
  <c r="Z24" i="1"/>
  <c r="S24" i="1"/>
  <c r="Z25" i="1"/>
  <c r="Z26" i="1"/>
  <c r="Z27" i="1"/>
  <c r="S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S129" i="1"/>
  <c r="Z130" i="1"/>
  <c r="S130" i="1"/>
  <c r="Z131" i="1"/>
  <c r="S131" i="1"/>
  <c r="Z132" i="1"/>
  <c r="S132" i="1"/>
  <c r="Z133" i="1"/>
  <c r="S133" i="1"/>
  <c r="Z134" i="1"/>
  <c r="S134" i="1"/>
  <c r="Z135" i="1"/>
  <c r="S135" i="1"/>
  <c r="Z136" i="1"/>
  <c r="S136" i="1"/>
  <c r="Z137" i="1"/>
  <c r="S137" i="1"/>
  <c r="Z138" i="1"/>
  <c r="S138" i="1"/>
  <c r="Z139" i="1"/>
  <c r="S139" i="1"/>
  <c r="Z140" i="1"/>
  <c r="S140" i="1"/>
  <c r="Z141" i="1"/>
  <c r="S141" i="1"/>
  <c r="Z142" i="1"/>
  <c r="S142" i="1"/>
  <c r="Z143" i="1"/>
  <c r="S143" i="1"/>
  <c r="Z144" i="1"/>
  <c r="S144" i="1"/>
  <c r="Z145" i="1"/>
  <c r="S145" i="1"/>
  <c r="Z146" i="1"/>
  <c r="S146" i="1"/>
  <c r="Z147" i="1"/>
  <c r="S147" i="1"/>
  <c r="Z148" i="1"/>
  <c r="S148" i="1"/>
  <c r="Z149" i="1"/>
  <c r="S149" i="1"/>
  <c r="Z150" i="1"/>
  <c r="S150" i="1"/>
  <c r="Z151" i="1"/>
  <c r="S151" i="1"/>
  <c r="Z152" i="1"/>
  <c r="S152" i="1"/>
  <c r="Z153" i="1"/>
  <c r="S153" i="1"/>
  <c r="Z154" i="1"/>
  <c r="S154" i="1"/>
  <c r="Z156" i="1"/>
  <c r="S156" i="1"/>
  <c r="Z157" i="1"/>
  <c r="S157" i="1"/>
  <c r="Z158" i="1"/>
  <c r="S158" i="1"/>
  <c r="Z159" i="1"/>
  <c r="S159" i="1"/>
  <c r="Z160" i="1"/>
  <c r="S160" i="1"/>
  <c r="Z161" i="1"/>
  <c r="S161" i="1"/>
  <c r="Z162" i="1"/>
  <c r="S162" i="1"/>
  <c r="Z163" i="1"/>
  <c r="Z164" i="1"/>
  <c r="S164" i="1"/>
  <c r="Z165" i="1"/>
  <c r="S165" i="1"/>
  <c r="Z166" i="1"/>
  <c r="S166" i="1"/>
  <c r="Z167" i="1"/>
  <c r="S167" i="1"/>
  <c r="Z168" i="1"/>
  <c r="S168" i="1"/>
  <c r="Z169" i="1"/>
  <c r="S169" i="1"/>
  <c r="Z170" i="1"/>
  <c r="S170" i="1"/>
  <c r="Z171" i="1"/>
  <c r="S171" i="1"/>
  <c r="Z172" i="1"/>
  <c r="S172" i="1"/>
  <c r="Z173" i="1"/>
  <c r="S173" i="1"/>
  <c r="Z174" i="1"/>
  <c r="S174" i="1"/>
  <c r="Z175" i="1"/>
  <c r="S175" i="1"/>
  <c r="Z176" i="1"/>
  <c r="S176" i="1"/>
  <c r="Z177" i="1"/>
  <c r="S177" i="1"/>
  <c r="Z178" i="1"/>
  <c r="S178" i="1"/>
  <c r="Z179" i="1"/>
  <c r="S179" i="1"/>
  <c r="Z180" i="1"/>
  <c r="S180" i="1"/>
  <c r="Z181" i="1"/>
  <c r="S181" i="1"/>
  <c r="Z182" i="1"/>
  <c r="S182" i="1"/>
  <c r="Z183" i="1"/>
  <c r="S183" i="1"/>
  <c r="Z184" i="1"/>
  <c r="S184" i="1"/>
  <c r="Z185" i="1"/>
  <c r="S185" i="1"/>
  <c r="Z186" i="1"/>
  <c r="S186" i="1"/>
  <c r="Z187" i="1"/>
  <c r="S187" i="1"/>
  <c r="Z188" i="1"/>
  <c r="S188" i="1"/>
  <c r="Z189" i="1"/>
  <c r="S189" i="1"/>
  <c r="Z190" i="1"/>
  <c r="S190" i="1"/>
  <c r="Z191" i="1"/>
  <c r="S191" i="1"/>
  <c r="Z192" i="1"/>
  <c r="S192" i="1"/>
  <c r="Z193" i="1"/>
  <c r="S193" i="1"/>
  <c r="Z194" i="1"/>
  <c r="S194" i="1"/>
  <c r="Z195" i="1"/>
  <c r="Z196" i="1"/>
  <c r="S196" i="1"/>
  <c r="Z197" i="1"/>
  <c r="S197" i="1"/>
  <c r="Z198" i="1"/>
  <c r="S198" i="1"/>
  <c r="Z199" i="1"/>
  <c r="S199" i="1"/>
  <c r="Z200" i="1"/>
  <c r="S200" i="1"/>
  <c r="Z201" i="1"/>
  <c r="S201" i="1"/>
  <c r="Z202" i="1"/>
  <c r="S202" i="1"/>
  <c r="Z203" i="1"/>
  <c r="S203" i="1"/>
  <c r="Z204" i="1"/>
  <c r="S204" i="1"/>
  <c r="Z205" i="1"/>
  <c r="S205" i="1"/>
  <c r="Z206" i="1"/>
  <c r="S206" i="1"/>
  <c r="Z207" i="1"/>
  <c r="S207" i="1"/>
  <c r="Z208" i="1"/>
  <c r="S208" i="1"/>
  <c r="Z209" i="1"/>
  <c r="S209" i="1"/>
  <c r="Z210" i="1"/>
  <c r="S210" i="1"/>
  <c r="Z211" i="1"/>
  <c r="S211" i="1"/>
  <c r="Z212" i="1"/>
  <c r="S212" i="1"/>
  <c r="Z213" i="1"/>
  <c r="S213" i="1"/>
  <c r="Z214" i="1"/>
  <c r="S214" i="1"/>
  <c r="Z215" i="1"/>
  <c r="S215" i="1"/>
  <c r="Z216" i="1"/>
  <c r="S216" i="1"/>
  <c r="Z217" i="1"/>
  <c r="S217" i="1"/>
  <c r="Z218" i="1"/>
  <c r="S218" i="1"/>
  <c r="Z219" i="1"/>
  <c r="S219" i="1"/>
  <c r="Z220" i="1"/>
  <c r="S220" i="1"/>
  <c r="Z221" i="1"/>
  <c r="S221" i="1"/>
  <c r="Z222" i="1"/>
  <c r="S222" i="1"/>
  <c r="Z223" i="1"/>
  <c r="S223" i="1"/>
  <c r="Z224" i="1"/>
  <c r="S224" i="1"/>
  <c r="Z225" i="1"/>
  <c r="Z226" i="1"/>
  <c r="S226" i="1"/>
  <c r="Z227" i="1"/>
  <c r="S227" i="1"/>
  <c r="Z228" i="1"/>
  <c r="S228" i="1"/>
  <c r="Z229" i="1"/>
  <c r="S229" i="1"/>
  <c r="Z230" i="1"/>
  <c r="S230" i="1"/>
  <c r="Z231" i="1"/>
  <c r="S231" i="1"/>
  <c r="Z232" i="1"/>
  <c r="S232" i="1"/>
  <c r="Z233" i="1"/>
  <c r="S233" i="1"/>
  <c r="Z234" i="1"/>
  <c r="S234" i="1"/>
  <c r="Z235" i="1"/>
  <c r="S235" i="1"/>
  <c r="Z236" i="1"/>
  <c r="S236" i="1"/>
  <c r="Z237" i="1"/>
  <c r="S237" i="1"/>
  <c r="Z238" i="1"/>
  <c r="S238" i="1"/>
  <c r="Z239" i="1"/>
  <c r="S239" i="1"/>
  <c r="Z240" i="1"/>
  <c r="S240" i="1"/>
  <c r="Z241" i="1"/>
  <c r="S241" i="1"/>
  <c r="Z242" i="1"/>
  <c r="S242" i="1"/>
  <c r="Z243" i="1"/>
  <c r="S243" i="1"/>
  <c r="Z244" i="1"/>
  <c r="S244" i="1"/>
  <c r="Z245" i="1"/>
  <c r="S245" i="1"/>
  <c r="Z247" i="1"/>
  <c r="S247" i="1"/>
  <c r="Z248" i="1"/>
  <c r="S248" i="1"/>
  <c r="Z249" i="1"/>
  <c r="S249" i="1"/>
  <c r="Z250" i="1"/>
  <c r="S250" i="1"/>
  <c r="Z251" i="1"/>
  <c r="S251" i="1"/>
  <c r="Z252" i="1"/>
  <c r="S252" i="1"/>
  <c r="Z253" i="1"/>
  <c r="S253" i="1"/>
  <c r="Z254" i="1"/>
  <c r="S254" i="1"/>
  <c r="Z255" i="1"/>
  <c r="S255" i="1"/>
  <c r="Z256" i="1"/>
  <c r="S256" i="1"/>
  <c r="Z257" i="1"/>
  <c r="S257" i="1"/>
  <c r="Z258" i="1"/>
  <c r="Z259" i="1"/>
  <c r="S259" i="1"/>
  <c r="Z260" i="1"/>
  <c r="S260" i="1"/>
  <c r="Z261" i="1"/>
  <c r="S261" i="1"/>
  <c r="Z262" i="1"/>
  <c r="S262" i="1"/>
  <c r="Z263" i="1"/>
  <c r="S263" i="1"/>
  <c r="Z264" i="1"/>
  <c r="S264" i="1"/>
  <c r="Z265" i="1"/>
  <c r="S265" i="1"/>
  <c r="Z266" i="1"/>
  <c r="S266" i="1"/>
  <c r="Z267" i="1"/>
  <c r="S267" i="1"/>
  <c r="Z268" i="1"/>
  <c r="S268" i="1"/>
  <c r="Z269" i="1"/>
  <c r="S269" i="1"/>
  <c r="Z270" i="1"/>
  <c r="S270" i="1"/>
  <c r="Z271" i="1"/>
  <c r="S271" i="1"/>
  <c r="Z272" i="1"/>
  <c r="S272" i="1"/>
  <c r="Z273" i="1"/>
  <c r="S273" i="1"/>
  <c r="Z274" i="1"/>
  <c r="S274" i="1"/>
  <c r="Z275" i="1"/>
  <c r="S275" i="1"/>
  <c r="Z276" i="1"/>
  <c r="S276" i="1"/>
  <c r="Z277" i="1"/>
  <c r="S277" i="1"/>
  <c r="Z278" i="1"/>
  <c r="S278" i="1"/>
  <c r="Z279" i="1"/>
  <c r="S279" i="1"/>
  <c r="Z280" i="1"/>
  <c r="S280" i="1"/>
  <c r="Z281" i="1"/>
  <c r="S281" i="1"/>
  <c r="Z282" i="1"/>
  <c r="S282" i="1"/>
  <c r="Z283" i="1"/>
  <c r="S283" i="1"/>
  <c r="Z284" i="1"/>
  <c r="S284" i="1"/>
  <c r="Z285" i="1"/>
  <c r="S285" i="1"/>
  <c r="Z286" i="1"/>
  <c r="S286" i="1"/>
  <c r="Z287" i="1"/>
  <c r="S287" i="1"/>
  <c r="Z288" i="1"/>
  <c r="S288" i="1"/>
  <c r="Z289" i="1"/>
  <c r="S289" i="1"/>
  <c r="Z290" i="1"/>
  <c r="Z291" i="1"/>
  <c r="S291" i="1"/>
  <c r="Z292" i="1"/>
  <c r="S292" i="1"/>
  <c r="Z293" i="1"/>
  <c r="S293" i="1"/>
  <c r="Z294" i="1"/>
  <c r="S294" i="1"/>
  <c r="Z295" i="1"/>
  <c r="S295" i="1"/>
  <c r="Z296" i="1"/>
  <c r="S296" i="1"/>
  <c r="Z297" i="1"/>
  <c r="S297" i="1"/>
  <c r="Z298" i="1"/>
  <c r="S298" i="1"/>
  <c r="Z299" i="1"/>
  <c r="S299" i="1"/>
  <c r="Z300" i="1"/>
  <c r="S300" i="1"/>
  <c r="Z301" i="1"/>
  <c r="S301" i="1"/>
  <c r="Z302" i="1"/>
  <c r="S302" i="1"/>
  <c r="Z303" i="1"/>
  <c r="S303" i="1"/>
  <c r="Z304" i="1"/>
  <c r="S304" i="1"/>
  <c r="Z305" i="1"/>
  <c r="S305" i="1"/>
  <c r="Z306" i="1"/>
  <c r="S306" i="1"/>
  <c r="Z307" i="1"/>
  <c r="S307" i="1"/>
  <c r="Z308" i="1"/>
  <c r="S308" i="1"/>
  <c r="Z309" i="1"/>
  <c r="S309" i="1"/>
  <c r="Z310" i="1"/>
  <c r="S310" i="1"/>
  <c r="Z311" i="1"/>
  <c r="S311" i="1"/>
  <c r="Z312" i="1"/>
  <c r="S312" i="1"/>
  <c r="Z313" i="1"/>
  <c r="S313" i="1"/>
  <c r="Z314" i="1"/>
  <c r="S314" i="1"/>
  <c r="Z315" i="1"/>
  <c r="S315" i="1"/>
  <c r="Z316" i="1"/>
  <c r="S316" i="1"/>
  <c r="Z317" i="1"/>
  <c r="S317" i="1"/>
  <c r="Z318" i="1"/>
  <c r="S318" i="1"/>
  <c r="Z319" i="1"/>
  <c r="S319" i="1"/>
  <c r="Z320" i="1"/>
  <c r="S320" i="1"/>
  <c r="Z321" i="1"/>
  <c r="S321" i="1"/>
  <c r="Z322" i="1"/>
  <c r="Z323" i="1"/>
  <c r="S323" i="1"/>
  <c r="Z324" i="1"/>
  <c r="S324" i="1"/>
  <c r="Z325" i="1"/>
  <c r="S325" i="1"/>
  <c r="Z326" i="1"/>
  <c r="S326" i="1"/>
  <c r="Z327" i="1"/>
  <c r="S327" i="1"/>
  <c r="Z328" i="1"/>
  <c r="S328" i="1"/>
  <c r="Z329" i="1"/>
  <c r="S329" i="1"/>
  <c r="Z330" i="1"/>
  <c r="S330" i="1"/>
  <c r="Z331" i="1"/>
  <c r="S331" i="1"/>
  <c r="Z332" i="1"/>
  <c r="S332" i="1"/>
  <c r="Z333" i="1"/>
  <c r="S333" i="1"/>
  <c r="Z334" i="1"/>
  <c r="S334" i="1"/>
  <c r="Z335" i="1"/>
  <c r="S335" i="1"/>
  <c r="Z336" i="1"/>
  <c r="S336" i="1"/>
  <c r="Z337" i="1"/>
  <c r="S337" i="1"/>
  <c r="Z338" i="1"/>
  <c r="S338" i="1"/>
  <c r="Z339" i="1"/>
  <c r="S339" i="1"/>
  <c r="Z340" i="1"/>
  <c r="S340" i="1"/>
  <c r="Z341" i="1"/>
  <c r="S341" i="1"/>
  <c r="Z342" i="1"/>
  <c r="S342" i="1"/>
  <c r="Z343" i="1"/>
  <c r="S343" i="1"/>
  <c r="Z344" i="1"/>
  <c r="S344" i="1"/>
  <c r="Z345" i="1"/>
  <c r="S345" i="1"/>
  <c r="Z346" i="1"/>
  <c r="S346" i="1"/>
  <c r="Z347" i="1"/>
  <c r="S347" i="1"/>
  <c r="Z348" i="1"/>
  <c r="S348" i="1"/>
  <c r="Z349" i="1"/>
  <c r="S349" i="1"/>
  <c r="Z350" i="1"/>
  <c r="S350" i="1"/>
  <c r="Z351" i="1"/>
  <c r="S351" i="1"/>
  <c r="Z352" i="1"/>
  <c r="S352" i="1"/>
  <c r="Z353" i="1"/>
  <c r="S353" i="1"/>
  <c r="Z354" i="1"/>
  <c r="Z355" i="1"/>
  <c r="S355" i="1"/>
  <c r="Z356" i="1"/>
  <c r="S356" i="1"/>
  <c r="Z357" i="1"/>
  <c r="S357" i="1"/>
  <c r="Z358" i="1"/>
  <c r="S358" i="1"/>
  <c r="Z359" i="1"/>
  <c r="S359" i="1"/>
  <c r="Z360" i="1"/>
  <c r="S360" i="1"/>
  <c r="Z361" i="1"/>
  <c r="S361" i="1"/>
  <c r="Z362" i="1"/>
  <c r="S362" i="1"/>
  <c r="Z363" i="1"/>
  <c r="S363" i="1"/>
  <c r="Z364" i="1"/>
  <c r="S364" i="1"/>
  <c r="Z365" i="1"/>
  <c r="S365" i="1"/>
  <c r="Z366" i="1"/>
  <c r="S366" i="1"/>
  <c r="Z367" i="1"/>
  <c r="S367" i="1"/>
  <c r="Z368" i="1"/>
  <c r="S368" i="1"/>
  <c r="Z369" i="1"/>
  <c r="S369" i="1"/>
  <c r="Z370" i="1"/>
  <c r="S370" i="1"/>
  <c r="Z371" i="1"/>
  <c r="S371" i="1"/>
  <c r="Z372" i="1"/>
  <c r="S372" i="1"/>
  <c r="Z373" i="1"/>
  <c r="S373" i="1"/>
  <c r="Z374" i="1"/>
  <c r="S374" i="1"/>
  <c r="Z375" i="1"/>
  <c r="S375" i="1"/>
  <c r="Z376" i="1"/>
  <c r="S376" i="1"/>
  <c r="Z377" i="1"/>
  <c r="S377" i="1"/>
  <c r="Z378" i="1"/>
  <c r="S378" i="1"/>
  <c r="Z379" i="1"/>
  <c r="S379" i="1"/>
  <c r="Z380" i="1"/>
  <c r="S380" i="1"/>
  <c r="Z381" i="1"/>
  <c r="S381" i="1"/>
  <c r="Z382" i="1"/>
  <c r="S382" i="1"/>
  <c r="Z383" i="1"/>
  <c r="S383" i="1"/>
  <c r="Z384" i="1"/>
  <c r="S384" i="1"/>
  <c r="Z385" i="1"/>
  <c r="Z386" i="1"/>
  <c r="S386" i="1"/>
  <c r="Z387" i="1"/>
  <c r="S387" i="1"/>
  <c r="Z388" i="1"/>
  <c r="S388" i="1"/>
  <c r="Z389" i="1"/>
  <c r="S389" i="1"/>
  <c r="Z390" i="1"/>
  <c r="S390" i="1"/>
  <c r="Z391" i="1"/>
  <c r="S391" i="1"/>
  <c r="Z392" i="1"/>
  <c r="S392" i="1"/>
  <c r="Z393" i="1"/>
  <c r="S393" i="1"/>
  <c r="Z394" i="1"/>
  <c r="S394" i="1"/>
  <c r="Z395" i="1"/>
  <c r="S395" i="1"/>
  <c r="Z396" i="1"/>
  <c r="S396" i="1"/>
  <c r="Z397" i="1"/>
  <c r="S397" i="1"/>
  <c r="Z398" i="1"/>
  <c r="S398" i="1"/>
  <c r="Z399" i="1"/>
  <c r="S399" i="1"/>
  <c r="Z400" i="1"/>
  <c r="S400" i="1"/>
  <c r="Z401" i="1"/>
  <c r="S401" i="1"/>
  <c r="Z402" i="1"/>
  <c r="S402" i="1"/>
  <c r="Z403" i="1"/>
  <c r="S403" i="1"/>
  <c r="Z404" i="1"/>
  <c r="S404" i="1"/>
  <c r="Z405" i="1"/>
  <c r="S405" i="1"/>
  <c r="Z406" i="1"/>
  <c r="S406" i="1"/>
  <c r="Z407" i="1"/>
  <c r="S407" i="1"/>
  <c r="Z408" i="1"/>
  <c r="S408" i="1"/>
  <c r="Z409" i="1"/>
  <c r="S409" i="1"/>
  <c r="Z410" i="1"/>
  <c r="S410" i="1"/>
  <c r="Z411" i="1"/>
  <c r="S411" i="1"/>
  <c r="Z412" i="1"/>
  <c r="S412" i="1"/>
  <c r="Z413" i="1"/>
  <c r="S413" i="1"/>
  <c r="Z414" i="1"/>
  <c r="S414" i="1"/>
  <c r="Z415" i="1"/>
  <c r="S415" i="1"/>
  <c r="Z416" i="1"/>
  <c r="S416" i="1"/>
  <c r="Z417" i="1"/>
  <c r="Z418" i="1"/>
  <c r="S418" i="1"/>
  <c r="Z419" i="1"/>
  <c r="S419" i="1"/>
  <c r="Z420" i="1"/>
  <c r="S420" i="1"/>
  <c r="Z421" i="1"/>
  <c r="S421" i="1"/>
  <c r="Z422" i="1"/>
  <c r="S422" i="1"/>
  <c r="Z423" i="1"/>
  <c r="S423" i="1"/>
  <c r="Z424" i="1"/>
  <c r="S424" i="1"/>
  <c r="Z425" i="1"/>
  <c r="S425" i="1"/>
  <c r="Z426" i="1"/>
  <c r="S426" i="1"/>
  <c r="Z427" i="1"/>
  <c r="S427" i="1"/>
  <c r="Z428" i="1"/>
  <c r="S428" i="1"/>
  <c r="Z429" i="1"/>
  <c r="S429" i="1"/>
  <c r="Z430" i="1"/>
  <c r="S430" i="1"/>
  <c r="Z431" i="1"/>
  <c r="S431" i="1"/>
  <c r="Z432" i="1"/>
  <c r="S432" i="1"/>
  <c r="Z433" i="1"/>
  <c r="S433" i="1"/>
  <c r="Z434" i="1"/>
  <c r="S434" i="1"/>
  <c r="Z435" i="1"/>
  <c r="S435" i="1"/>
  <c r="Z436" i="1"/>
  <c r="S436" i="1"/>
  <c r="Z437" i="1"/>
  <c r="S437" i="1"/>
  <c r="Z438" i="1"/>
  <c r="S438" i="1"/>
  <c r="Z439" i="1"/>
  <c r="S439" i="1"/>
  <c r="Z440" i="1"/>
  <c r="S440" i="1"/>
  <c r="Z441" i="1"/>
  <c r="S441" i="1"/>
  <c r="Z442" i="1"/>
  <c r="S442" i="1"/>
  <c r="Z443" i="1"/>
  <c r="S443" i="1"/>
  <c r="Z444" i="1"/>
  <c r="S444" i="1"/>
  <c r="Z445" i="1"/>
  <c r="S445" i="1"/>
  <c r="Z446" i="1"/>
  <c r="S446" i="1"/>
  <c r="Z447" i="1"/>
  <c r="S447" i="1"/>
  <c r="Z448" i="1"/>
  <c r="S448" i="1"/>
  <c r="Z449" i="1"/>
  <c r="Z450" i="1"/>
  <c r="S450" i="1"/>
  <c r="Z451" i="1"/>
  <c r="S451" i="1"/>
  <c r="Z452" i="1"/>
  <c r="S452" i="1"/>
  <c r="Z453" i="1"/>
  <c r="S453" i="1"/>
  <c r="Z454" i="1"/>
  <c r="S454" i="1"/>
  <c r="Z455" i="1"/>
  <c r="S455" i="1"/>
  <c r="Z456" i="1"/>
  <c r="S456" i="1"/>
  <c r="Z457" i="1"/>
  <c r="S457" i="1"/>
  <c r="Z458" i="1"/>
  <c r="S458" i="1"/>
  <c r="Z459" i="1"/>
  <c r="S459" i="1"/>
  <c r="Z460" i="1"/>
  <c r="S460" i="1"/>
  <c r="Z461" i="1"/>
  <c r="S461" i="1"/>
  <c r="Z462" i="1"/>
  <c r="S462" i="1"/>
  <c r="Z463" i="1"/>
  <c r="S463" i="1"/>
  <c r="Z464" i="1"/>
  <c r="S464" i="1"/>
  <c r="Z465" i="1"/>
  <c r="S465" i="1"/>
  <c r="Z466" i="1"/>
  <c r="S466" i="1"/>
  <c r="Z467" i="1"/>
  <c r="S467" i="1"/>
  <c r="Z468" i="1"/>
  <c r="S468" i="1"/>
  <c r="Z469" i="1"/>
  <c r="S469" i="1"/>
  <c r="Z470" i="1"/>
  <c r="S470" i="1"/>
  <c r="Z471" i="1"/>
  <c r="S471" i="1"/>
  <c r="Z472" i="1"/>
  <c r="S472" i="1"/>
  <c r="Z473" i="1"/>
  <c r="S473" i="1"/>
  <c r="Z474" i="1"/>
  <c r="S474" i="1"/>
  <c r="Z475" i="1"/>
  <c r="S475" i="1"/>
  <c r="Z476" i="1"/>
  <c r="S476" i="1"/>
  <c r="Z477" i="1"/>
  <c r="S477" i="1"/>
  <c r="Z478" i="1"/>
  <c r="S478" i="1"/>
  <c r="Z479" i="1"/>
  <c r="S479" i="1"/>
  <c r="Z480" i="1"/>
  <c r="S480" i="1"/>
  <c r="Z481" i="1"/>
  <c r="S481" i="1"/>
  <c r="Z482" i="1"/>
  <c r="S482" i="1"/>
  <c r="Z483" i="1"/>
  <c r="S483" i="1"/>
  <c r="Z484" i="1"/>
  <c r="S484" i="1"/>
  <c r="Z485" i="1"/>
  <c r="S485" i="1"/>
  <c r="Z486" i="1"/>
  <c r="S486" i="1"/>
  <c r="Z487" i="1"/>
  <c r="S487" i="1"/>
  <c r="Z488" i="1"/>
  <c r="S488" i="1"/>
  <c r="Z489" i="1"/>
  <c r="S489" i="1"/>
  <c r="Z490" i="1"/>
  <c r="S490" i="1"/>
  <c r="Z491" i="1"/>
  <c r="S491" i="1"/>
  <c r="Z492" i="1"/>
  <c r="S492" i="1"/>
  <c r="Z493" i="1"/>
  <c r="S493" i="1"/>
  <c r="Z494" i="1"/>
  <c r="S494" i="1"/>
  <c r="Z495" i="1"/>
  <c r="S495" i="1"/>
  <c r="Z496" i="1"/>
  <c r="S496" i="1"/>
  <c r="Z497" i="1"/>
  <c r="S497" i="1"/>
  <c r="Z498" i="1"/>
  <c r="S498" i="1"/>
  <c r="Z499" i="1"/>
  <c r="S499" i="1"/>
  <c r="Z500" i="1"/>
  <c r="S500" i="1"/>
  <c r="Z501" i="1"/>
  <c r="S501" i="1"/>
  <c r="Z502" i="1"/>
  <c r="S502" i="1"/>
  <c r="Z503" i="1"/>
  <c r="S503" i="1"/>
  <c r="Z504" i="1"/>
  <c r="S504" i="1"/>
  <c r="Z505" i="1"/>
  <c r="S505" i="1"/>
  <c r="Z506" i="1"/>
  <c r="S506" i="1"/>
  <c r="Z507" i="1"/>
  <c r="S507" i="1"/>
  <c r="Z508" i="1"/>
  <c r="S508" i="1"/>
  <c r="Z509" i="1"/>
  <c r="S509" i="1"/>
  <c r="Z510" i="1"/>
  <c r="S510" i="1"/>
  <c r="Z511" i="1"/>
  <c r="S511" i="1"/>
  <c r="Z512" i="1"/>
  <c r="S512" i="1"/>
  <c r="Z513" i="1"/>
  <c r="S513" i="1"/>
  <c r="Z514" i="1"/>
  <c r="S514" i="1"/>
  <c r="Z515" i="1"/>
  <c r="S515" i="1"/>
  <c r="Z516" i="1"/>
  <c r="S516" i="1"/>
  <c r="Z517" i="1"/>
  <c r="S517" i="1"/>
  <c r="Z518" i="1"/>
  <c r="S518" i="1"/>
  <c r="Z519" i="1"/>
  <c r="S519" i="1"/>
  <c r="Z520" i="1"/>
  <c r="S520" i="1"/>
  <c r="Z521" i="1"/>
  <c r="S521" i="1"/>
  <c r="Z522" i="1"/>
  <c r="Z523" i="1"/>
  <c r="S523" i="1"/>
  <c r="Z524" i="1"/>
  <c r="S524" i="1"/>
  <c r="Z525" i="1"/>
  <c r="S525" i="1"/>
  <c r="Z526" i="1"/>
  <c r="S526" i="1"/>
  <c r="Z527" i="1"/>
  <c r="S527" i="1"/>
  <c r="Z528" i="1"/>
  <c r="S528" i="1"/>
  <c r="Z529" i="1"/>
  <c r="S529" i="1"/>
  <c r="Z530" i="1"/>
  <c r="S530" i="1"/>
  <c r="Z531" i="1"/>
  <c r="S531" i="1"/>
  <c r="S22" i="1"/>
  <c r="S25" i="1"/>
  <c r="S26"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63" i="1"/>
  <c r="S195" i="1"/>
  <c r="S225" i="1"/>
  <c r="S258" i="1"/>
  <c r="S290" i="1"/>
  <c r="S322" i="1"/>
  <c r="S354" i="1"/>
  <c r="S385" i="1"/>
  <c r="S417" i="1"/>
  <c r="S449" i="1"/>
  <c r="S522" i="1"/>
  <c r="Z18" i="1"/>
  <c r="S18" i="1"/>
  <c r="Z17" i="1"/>
  <c r="S17" i="1"/>
  <c r="J9" i="2"/>
  <c r="A9" i="2"/>
  <c r="G2" i="4"/>
  <c r="Q1" i="4"/>
  <c r="I4" i="2"/>
  <c r="L9" i="2"/>
  <c r="K9" i="2"/>
  <c r="M9" i="2"/>
  <c r="I9" i="2"/>
  <c r="I2" i="4"/>
  <c r="L10" i="2"/>
  <c r="J10" i="2"/>
  <c r="M10" i="2"/>
  <c r="K10" i="2"/>
  <c r="I10" i="2"/>
</calcChain>
</file>

<file path=xl/comments1.xml><?xml version="1.0" encoding="utf-8"?>
<comments xmlns="http://schemas.openxmlformats.org/spreadsheetml/2006/main">
  <authors>
    <author>Kristel Hayes</author>
  </authors>
  <commentList>
    <comment ref="D16" authorId="0">
      <text>
        <r>
          <rPr>
            <b/>
            <sz val="12"/>
            <color indexed="81"/>
            <rFont val="Tahoma"/>
            <family val="2"/>
          </rPr>
          <t>Click this arrow to select specific collections, or to go back to "select all"</t>
        </r>
        <r>
          <rPr>
            <sz val="9"/>
            <color indexed="81"/>
            <rFont val="Tahoma"/>
            <family val="2"/>
          </rPr>
          <t xml:space="preserve">
</t>
        </r>
      </text>
    </comment>
    <comment ref="E16" authorId="0">
      <text>
        <r>
          <rPr>
            <b/>
            <sz val="9"/>
            <color indexed="81"/>
            <rFont val="Tahoma"/>
            <family val="2"/>
          </rPr>
          <t>Enter Price Level Code Above for Correct Whsl</t>
        </r>
      </text>
    </comment>
    <comment ref="S16" authorId="0">
      <text>
        <r>
          <rPr>
            <b/>
            <sz val="12"/>
            <color indexed="81"/>
            <rFont val="Tahoma"/>
            <family val="2"/>
          </rPr>
          <t>IMPORTANT:  Before printing, Click This Arrow to See Ordered Items Only</t>
        </r>
        <r>
          <rPr>
            <sz val="9"/>
            <color indexed="81"/>
            <rFont val="Tahoma"/>
            <family val="2"/>
          </rPr>
          <t xml:space="preserve">
</t>
        </r>
      </text>
    </comment>
  </commentList>
</comments>
</file>

<file path=xl/sharedStrings.xml><?xml version="1.0" encoding="utf-8"?>
<sst xmlns="http://schemas.openxmlformats.org/spreadsheetml/2006/main" count="2487" uniqueCount="1221">
  <si>
    <t>All returns (unless otherwise stated) are to be returned to:</t>
  </si>
  <si>
    <t>Buff, Inc. C/O Barrett Distribution Center, 15 Freedom Way, Franklin, MA  02038</t>
  </si>
  <si>
    <t>1.888.379.BUFF(2833) or 707.569.9009 | Fax: 707.569.9990 | orders@buffusa.com | www.buffusa.com</t>
  </si>
  <si>
    <t>TERMS &amp; CONDITIONS</t>
  </si>
  <si>
    <t>Terms</t>
  </si>
  <si>
    <t>Minimum Order</t>
  </si>
  <si>
    <t>Backorders</t>
  </si>
  <si>
    <t>All backorders will be automatically cancelled.</t>
  </si>
  <si>
    <t>Late Payments</t>
  </si>
  <si>
    <t>PAST DUE ACCOUNTS WILL NOT BE SHIPPED. Past Due accounts are subject to a finance charge of 1.5% per month on unpaid balance.</t>
  </si>
  <si>
    <t>Distribution Policy</t>
  </si>
  <si>
    <t>Refused Shipments</t>
  </si>
  <si>
    <t xml:space="preserve">Shipments are the sole responsibility of the dealer.  Liability rests with the dealer if the shipment is refused.  Freight plus a 20% repackaging/restocking charge will be assessed.   </t>
  </si>
  <si>
    <t>Returns</t>
  </si>
  <si>
    <t>*Samples of fabrics have been tested for UV protection by AITEX and LEITAT – Textile Technology Institutes in accordance with the standard AS/NZS4399:1996 “Sun protective clothing – Evaluation and Classification”, results ranged from 93.3% to 96.7%, averaging 95% UV protection.</t>
  </si>
  <si>
    <r>
      <t>**</t>
    </r>
    <r>
      <rPr>
        <sz val="8"/>
        <color indexed="8"/>
        <rFont val="Arial"/>
        <family val="2"/>
      </rPr>
      <t xml:space="preserve"> </t>
    </r>
    <r>
      <rPr>
        <i/>
        <sz val="8"/>
        <color indexed="8"/>
        <rFont val="Verdana"/>
        <family val="2"/>
      </rPr>
      <t>Ultraviolet Protection Factor (UPF) measures the amount of UV radiation that penetrates a fabric and reaches your skin. A fabric rated with a UPF of 50 will allow only 1/50th of the sun’s UV rays to pass through. In other words, it blocks 49/50ths or 98% of the UV radiation. UPF 50+ is the highest possible rating. Samples of fabrics have been tested for UV protection by AITEX and LEITAT – Textile Technology Institutes in accordance with the standard AS/NZS4399:1996 “Sun protective clothing-Evaluation and Classification.”</t>
    </r>
  </si>
  <si>
    <t>Ship #3</t>
  </si>
  <si>
    <t>Ship #4</t>
  </si>
  <si>
    <t>Ship #5</t>
  </si>
  <si>
    <t>Ship Date</t>
  </si>
  <si>
    <t>Cancel Date</t>
  </si>
  <si>
    <t>PO#</t>
  </si>
  <si>
    <t>Total Units</t>
  </si>
  <si>
    <t>Total $</t>
  </si>
  <si>
    <t>Ship:</t>
  </si>
  <si>
    <t>Cancel:</t>
  </si>
  <si>
    <t>PO#:</t>
  </si>
  <si>
    <t>QTY BY SHIP DATE</t>
  </si>
  <si>
    <t>Rep:</t>
  </si>
  <si>
    <t>New Dealer, Applying for Terms</t>
  </si>
  <si>
    <t>New Dealer (include signed agreement)</t>
  </si>
  <si>
    <t>ORDER TYPES:</t>
  </si>
  <si>
    <t>PAYMENT TERMS:</t>
  </si>
  <si>
    <t>Other (explain below)</t>
  </si>
  <si>
    <t>(other):</t>
  </si>
  <si>
    <t>Order Type:</t>
  </si>
  <si>
    <t>Pmt Terms:</t>
  </si>
  <si>
    <t>Cust#:</t>
  </si>
  <si>
    <r>
      <t>Ship To:</t>
    </r>
    <r>
      <rPr>
        <sz val="10"/>
        <color indexed="8"/>
        <rFont val="Arial"/>
        <family val="2"/>
      </rPr>
      <t xml:space="preserve"> (if different from Bill To)</t>
    </r>
  </si>
  <si>
    <t>Net 30</t>
  </si>
  <si>
    <t>Preseason "repeat" Terms</t>
  </si>
  <si>
    <t>PLEASE SELECT ONE</t>
  </si>
  <si>
    <t>Order Date:</t>
  </si>
  <si>
    <t>Preseason Terms</t>
  </si>
  <si>
    <t>do not remove-these calculate based on qty</t>
  </si>
  <si>
    <r>
      <t>BUFF</t>
    </r>
    <r>
      <rPr>
        <b/>
        <vertAlign val="superscript"/>
        <sz val="14"/>
        <color indexed="8"/>
        <rFont val="Arial"/>
        <family val="2"/>
      </rPr>
      <t>®</t>
    </r>
    <r>
      <rPr>
        <b/>
        <sz val="14"/>
        <color indexed="8"/>
        <rFont val="Arial"/>
        <family val="2"/>
      </rPr>
      <t xml:space="preserve"> HEADWEAR ORDER SUMMARY</t>
    </r>
  </si>
  <si>
    <t>Ship To:</t>
  </si>
  <si>
    <t>Special Instructions:</t>
  </si>
  <si>
    <t>Ship #1</t>
  </si>
  <si>
    <t>Ship #2</t>
  </si>
  <si>
    <t>Reorder</t>
  </si>
  <si>
    <t>Preseason Order</t>
  </si>
  <si>
    <t>Credit Card: VISA   MC   AMEX</t>
  </si>
  <si>
    <t>Prepay by Check</t>
  </si>
  <si>
    <t>Bill To:</t>
  </si>
  <si>
    <t>Buyer:</t>
  </si>
  <si>
    <t>Phone:</t>
  </si>
  <si>
    <t>Fax:</t>
  </si>
  <si>
    <t>Notes:</t>
  </si>
  <si>
    <t>Description</t>
  </si>
  <si>
    <t>Category</t>
  </si>
  <si>
    <t>Whsl</t>
  </si>
  <si>
    <t>(MSRP)</t>
  </si>
  <si>
    <t>Ship#1</t>
  </si>
  <si>
    <t>Ship#2</t>
  </si>
  <si>
    <t>Ship#3</t>
  </si>
  <si>
    <t>Ship#4</t>
  </si>
  <si>
    <t>PRICE LEVEL:</t>
  </si>
  <si>
    <t>Ship#5</t>
  </si>
  <si>
    <t>TOTALS</t>
  </si>
  <si>
    <t>UPC</t>
  </si>
  <si>
    <t>Qty Ship #1</t>
  </si>
  <si>
    <t>Qty Ship #2</t>
  </si>
  <si>
    <t>Qty Ship #3</t>
  </si>
  <si>
    <t>Qty Ship #4</t>
  </si>
  <si>
    <t>Qty Ship #5</t>
  </si>
  <si>
    <t>Qty:</t>
  </si>
  <si>
    <t>PRODUCTS</t>
  </si>
  <si>
    <t>12+</t>
  </si>
  <si>
    <t>24 +</t>
  </si>
  <si>
    <t>48+</t>
  </si>
  <si>
    <t>MSRP</t>
  </si>
  <si>
    <t>TOTAL QTY</t>
  </si>
  <si>
    <t>Units</t>
  </si>
  <si>
    <t>On Order = "X"</t>
  </si>
  <si>
    <t>$</t>
  </si>
  <si>
    <r>
      <t>1</t>
    </r>
    <r>
      <rPr>
        <sz val="8"/>
        <color indexed="8"/>
        <rFont val="Arial"/>
        <family val="2"/>
      </rPr>
      <t>=12-23 UNITS</t>
    </r>
  </si>
  <si>
    <r>
      <t>2</t>
    </r>
    <r>
      <rPr>
        <sz val="8"/>
        <rFont val="Arial"/>
        <family val="2"/>
      </rPr>
      <t>=24-47 UNITS</t>
    </r>
  </si>
  <si>
    <r>
      <t>3</t>
    </r>
    <r>
      <rPr>
        <sz val="8"/>
        <color indexed="8"/>
        <rFont val="Arial"/>
        <family val="2"/>
      </rPr>
      <t>=48+ UNITS</t>
    </r>
  </si>
  <si>
    <t>TOTAL $ (based on price level)</t>
  </si>
  <si>
    <t>TTL QTY</t>
  </si>
  <si>
    <t>Available Dates</t>
  </si>
  <si>
    <t>Active Collections/Workbooks</t>
  </si>
  <si>
    <r>
      <t>Sizing:</t>
    </r>
    <r>
      <rPr>
        <sz val="11"/>
        <rFont val="Arial"/>
        <family val="2"/>
      </rPr>
      <t xml:space="preserve">  One size per product</t>
    </r>
  </si>
  <si>
    <t>$:</t>
  </si>
  <si>
    <t>Customer:</t>
  </si>
  <si>
    <t>Sku</t>
  </si>
  <si>
    <t>Customer</t>
  </si>
  <si>
    <t>PO</t>
  </si>
  <si>
    <t>Cancel</t>
  </si>
  <si>
    <t>Price</t>
  </si>
  <si>
    <t>Qty</t>
  </si>
  <si>
    <t>Import</t>
  </si>
  <si>
    <t>TERMS LEVEL</t>
  </si>
  <si>
    <t>Order External ID</t>
  </si>
  <si>
    <t>T</t>
  </si>
  <si>
    <t>Order Date</t>
  </si>
  <si>
    <t>Sku5</t>
  </si>
  <si>
    <t>Sku6</t>
  </si>
  <si>
    <t>R2a</t>
  </si>
  <si>
    <t>Category Label (on order form)</t>
  </si>
  <si>
    <t>Sku #</t>
  </si>
  <si>
    <t>RT AP</t>
  </si>
  <si>
    <t>RT APG</t>
  </si>
  <si>
    <t xml:space="preserve">Opening minimum order for new dealer is 24 units.  Minimum order of two units per item number. Minimum reorder thereafter is 12 units.  You may mix any combination of designs or models to meet the minimum order or price breaks. </t>
  </si>
  <si>
    <t>DO NOT REMOVE.            This is for order filtering!</t>
  </si>
  <si>
    <t>New</t>
  </si>
  <si>
    <t>RT Max 4</t>
  </si>
  <si>
    <t>Black</t>
  </si>
  <si>
    <t>Coral</t>
  </si>
  <si>
    <t>Black S/M</t>
  </si>
  <si>
    <t>Black L/XL</t>
  </si>
  <si>
    <t xml:space="preserve">Grey </t>
  </si>
  <si>
    <t>Cedar</t>
  </si>
  <si>
    <t>Cavalier</t>
  </si>
  <si>
    <t>Carbon</t>
  </si>
  <si>
    <t>Octo</t>
  </si>
  <si>
    <t>Cru</t>
  </si>
  <si>
    <t>Bonefish</t>
  </si>
  <si>
    <t>Urban Camo</t>
  </si>
  <si>
    <t>Stellar Orange</t>
  </si>
  <si>
    <t>Pelagic Camo</t>
  </si>
  <si>
    <t>Dorado</t>
  </si>
  <si>
    <t>Texture Red</t>
  </si>
  <si>
    <t>Steelhead</t>
  </si>
  <si>
    <t>Massala</t>
  </si>
  <si>
    <t>Texture Blue</t>
  </si>
  <si>
    <t>Graphite</t>
  </si>
  <si>
    <t>Shrubs</t>
  </si>
  <si>
    <t>Eneko</t>
  </si>
  <si>
    <t>Istanbul Grey</t>
  </si>
  <si>
    <t>Terrain</t>
  </si>
  <si>
    <t>Lumirama</t>
  </si>
  <si>
    <t>Earl Grey</t>
  </si>
  <si>
    <t>PV US Flag</t>
  </si>
  <si>
    <t>Ghost Rider</t>
  </si>
  <si>
    <t>Cashmere Blue</t>
  </si>
  <si>
    <t>Snow Camo</t>
  </si>
  <si>
    <t>Cashmere Black</t>
  </si>
  <si>
    <t>Afgan Graphite</t>
  </si>
  <si>
    <t>Snowflakes</t>
  </si>
  <si>
    <t>Pixelizze</t>
  </si>
  <si>
    <t>Baster</t>
  </si>
  <si>
    <t>Combe</t>
  </si>
  <si>
    <t>MO Break-Up Infinity</t>
  </si>
  <si>
    <t>MO Duck Blind</t>
  </si>
  <si>
    <t>MO Winter Break-Up Infinity</t>
  </si>
  <si>
    <t>Cru Chic</t>
  </si>
  <si>
    <t>Black Chic</t>
  </si>
  <si>
    <t>Ixia</t>
  </si>
  <si>
    <t>Dume</t>
  </si>
  <si>
    <t>Stadi Black</t>
  </si>
  <si>
    <t>Mongar Black</t>
  </si>
  <si>
    <t>Fulles</t>
  </si>
  <si>
    <t>Botanic</t>
  </si>
  <si>
    <t>Stadi Blue</t>
  </si>
  <si>
    <t>Cell Pink</t>
  </si>
  <si>
    <t>Henna</t>
  </si>
  <si>
    <t>Sari Turquoise</t>
  </si>
  <si>
    <t>Vinyasa</t>
  </si>
  <si>
    <t>Cell Green</t>
  </si>
  <si>
    <t>Can Can Orange</t>
  </si>
  <si>
    <t>Siena Purple</t>
  </si>
  <si>
    <t>Milo</t>
  </si>
  <si>
    <t>Orm</t>
  </si>
  <si>
    <t>Daghir</t>
  </si>
  <si>
    <t>Boteh</t>
  </si>
  <si>
    <t>Cail Pink</t>
  </si>
  <si>
    <t>MO Break-Up Pink</t>
  </si>
  <si>
    <t>Violet Fleurs</t>
  </si>
  <si>
    <t>Mandala</t>
  </si>
  <si>
    <t>Kupang</t>
  </si>
  <si>
    <t>Utah</t>
  </si>
  <si>
    <t>Oregon</t>
  </si>
  <si>
    <t>Florida</t>
  </si>
  <si>
    <t>Bubbles</t>
  </si>
  <si>
    <t>Arc Angel Blanc</t>
  </si>
  <si>
    <t>Poppins Blue</t>
  </si>
  <si>
    <t>Wiluna Graphite</t>
  </si>
  <si>
    <t>Bihar</t>
  </si>
  <si>
    <t>Watercolor</t>
  </si>
  <si>
    <t>Colorado</t>
  </si>
  <si>
    <t>Califorina</t>
  </si>
  <si>
    <t>Meadow</t>
  </si>
  <si>
    <t>Plumeria</t>
  </si>
  <si>
    <t>Sprocket</t>
  </si>
  <si>
    <t>Mantra</t>
  </si>
  <si>
    <t>Cash Sky</t>
  </si>
  <si>
    <t>Cash Grey</t>
  </si>
  <si>
    <t>Cash White</t>
  </si>
  <si>
    <t>Washington</t>
  </si>
  <si>
    <t>Minnesota</t>
  </si>
  <si>
    <t>Colure Blue</t>
  </si>
  <si>
    <t>Colure Purple</t>
  </si>
  <si>
    <t>Asana</t>
  </si>
  <si>
    <t>Globalik Verde</t>
  </si>
  <si>
    <t>Inked Red</t>
  </si>
  <si>
    <t>Inked Yellow</t>
  </si>
  <si>
    <t>Wild Aster</t>
  </si>
  <si>
    <t>Faure</t>
  </si>
  <si>
    <t>Beryl Green</t>
  </si>
  <si>
    <t>Blue Depth</t>
  </si>
  <si>
    <t>Golden Palm</t>
  </si>
  <si>
    <t>Grey</t>
  </si>
  <si>
    <t>Carmelita</t>
  </si>
  <si>
    <t>Zigui</t>
  </si>
  <si>
    <t>Kham</t>
  </si>
  <si>
    <t>Nuwara</t>
  </si>
  <si>
    <t>Bolshoi</t>
  </si>
  <si>
    <t>Anita</t>
  </si>
  <si>
    <t>Blaze Orange</t>
  </si>
  <si>
    <t>R-Fire Carbon</t>
  </si>
  <si>
    <t>Track</t>
  </si>
  <si>
    <t>Indigo Solid</t>
  </si>
  <si>
    <t xml:space="preserve">Expo </t>
  </si>
  <si>
    <t>Yellow Fluor</t>
  </si>
  <si>
    <t>Magenta Chic</t>
  </si>
  <si>
    <t>Apex</t>
  </si>
  <si>
    <t>Basilica</t>
  </si>
  <si>
    <t>Carapace</t>
  </si>
  <si>
    <t>Chi</t>
  </si>
  <si>
    <t>Flying King</t>
  </si>
  <si>
    <t>Ing on</t>
  </si>
  <si>
    <t>Lichen</t>
  </si>
  <si>
    <t>Mirage</t>
  </si>
  <si>
    <t>Motion</t>
  </si>
  <si>
    <t>Vintage Camouflage</t>
  </si>
  <si>
    <t>Prowl</t>
  </si>
  <si>
    <t>Rose Pop</t>
  </si>
  <si>
    <t>Rosette</t>
  </si>
  <si>
    <t>Sylran</t>
  </si>
  <si>
    <t>TC Appalachian</t>
  </si>
  <si>
    <t>TC Cont. Divide</t>
  </si>
  <si>
    <t>TC Pacific Crest</t>
  </si>
  <si>
    <t>Warrior</t>
  </si>
  <si>
    <t>WOD</t>
  </si>
  <si>
    <t xml:space="preserve">12 Star </t>
  </si>
  <si>
    <t>Blue</t>
  </si>
  <si>
    <t>Blue Poison</t>
  </si>
  <si>
    <t>Cliff</t>
  </si>
  <si>
    <t>Cocoon</t>
  </si>
  <si>
    <t>Dive</t>
  </si>
  <si>
    <t>Honu</t>
  </si>
  <si>
    <t>Lazuli Cru</t>
  </si>
  <si>
    <t>Maua</t>
  </si>
  <si>
    <t>Morocco Indigo</t>
  </si>
  <si>
    <t>Peony Abstract</t>
  </si>
  <si>
    <t>Pewter</t>
  </si>
  <si>
    <t>Serpent</t>
  </si>
  <si>
    <t>Stone Gray</t>
  </si>
  <si>
    <t>Texture</t>
  </si>
  <si>
    <t>Texture Green</t>
  </si>
  <si>
    <t>Carabineer Grey</t>
  </si>
  <si>
    <t>Thicket Grey</t>
  </si>
  <si>
    <t>Tie Dye Red</t>
  </si>
  <si>
    <t>Tie Dye Blue</t>
  </si>
  <si>
    <t>TriStar Blue</t>
  </si>
  <si>
    <t>Vertex</t>
  </si>
  <si>
    <t>Sinoe</t>
  </si>
  <si>
    <t>Bolmen</t>
  </si>
  <si>
    <t>Texas Star</t>
  </si>
  <si>
    <t>White</t>
  </si>
  <si>
    <t>Marino</t>
  </si>
  <si>
    <t>Rojo</t>
  </si>
  <si>
    <t>Camuflaje 2</t>
  </si>
  <si>
    <t>Cashmere Red</t>
  </si>
  <si>
    <t>Cashmere Kaky</t>
  </si>
  <si>
    <t>Kash Pink</t>
  </si>
  <si>
    <t>Spines</t>
  </si>
  <si>
    <t>Buthan</t>
  </si>
  <si>
    <t>Dragonots</t>
  </si>
  <si>
    <t>Peacock</t>
  </si>
  <si>
    <t>Brocade Pink</t>
  </si>
  <si>
    <t>Skull Mask</t>
  </si>
  <si>
    <t>Siena</t>
  </si>
  <si>
    <t>Cyclo Power</t>
  </si>
  <si>
    <t>Cali</t>
  </si>
  <si>
    <t>Cordes</t>
  </si>
  <si>
    <t>Geared Up</t>
  </si>
  <si>
    <t>Cashmere Orange</t>
  </si>
  <si>
    <t>Cashmere White</t>
  </si>
  <si>
    <t>Chains Jaune</t>
  </si>
  <si>
    <t>Inca Flair</t>
  </si>
  <si>
    <t>Lola</t>
  </si>
  <si>
    <t>Blue Henna</t>
  </si>
  <si>
    <t>Dyno</t>
  </si>
  <si>
    <t>Elevations</t>
  </si>
  <si>
    <t>Conquer</t>
  </si>
  <si>
    <t>Metal Tribal</t>
  </si>
  <si>
    <t>Armor</t>
  </si>
  <si>
    <t>Bergman</t>
  </si>
  <si>
    <t>Kenyata</t>
  </si>
  <si>
    <t>Celtiknot</t>
  </si>
  <si>
    <t>Capulet</t>
  </si>
  <si>
    <t>Imperial</t>
  </si>
  <si>
    <t>Roulette</t>
  </si>
  <si>
    <t>Istanbul</t>
  </si>
  <si>
    <t>Mixprint</t>
  </si>
  <si>
    <t>Stellar Blue</t>
  </si>
  <si>
    <t>Ginko</t>
  </si>
  <si>
    <t>45's</t>
  </si>
  <si>
    <t>Groove</t>
  </si>
  <si>
    <t>Fibanocci Lime</t>
  </si>
  <si>
    <t>NG Temple</t>
  </si>
  <si>
    <t>NG Everest</t>
  </si>
  <si>
    <t>NG Bless</t>
  </si>
  <si>
    <t xml:space="preserve">NG Sitting </t>
  </si>
  <si>
    <t>NG Parrot</t>
  </si>
  <si>
    <t>NG Nagar</t>
  </si>
  <si>
    <t>NG Stupa</t>
  </si>
  <si>
    <t>BF Bluewater Camo</t>
  </si>
  <si>
    <t>Bandana Cru</t>
  </si>
  <si>
    <t>Break-Up Infinity</t>
  </si>
  <si>
    <t>Santana Navy</t>
  </si>
  <si>
    <t>BS Water Camo Green</t>
  </si>
  <si>
    <t>Kenai</t>
  </si>
  <si>
    <t>Guidelines</t>
  </si>
  <si>
    <t>Guna</t>
  </si>
  <si>
    <t>Tarpon</t>
  </si>
  <si>
    <t>Bull Dolphin</t>
  </si>
  <si>
    <t>Tarpon Scales</t>
  </si>
  <si>
    <t>BS Steelhead</t>
  </si>
  <si>
    <t>BS Backcountry King</t>
  </si>
  <si>
    <t>BS10 Cents</t>
  </si>
  <si>
    <t>BS Spey</t>
  </si>
  <si>
    <t>BS Crossticks</t>
  </si>
  <si>
    <t>Chief</t>
  </si>
  <si>
    <t>Shop Rag</t>
  </si>
  <si>
    <t>Lotus Bronze</t>
  </si>
  <si>
    <t>Sundown</t>
  </si>
  <si>
    <t>Wave</t>
  </si>
  <si>
    <t>Endless Summer</t>
  </si>
  <si>
    <t>Megalodon Teeth Camo Blue</t>
  </si>
  <si>
    <t>Campo dei Fiori</t>
  </si>
  <si>
    <t>Cercles Retro</t>
  </si>
  <si>
    <t>Passport</t>
  </si>
  <si>
    <t>Naranja Paisley</t>
  </si>
  <si>
    <t>Surf Flower</t>
  </si>
  <si>
    <t>Blue Sun</t>
  </si>
  <si>
    <t>Mahal</t>
  </si>
  <si>
    <t>Lotus</t>
  </si>
  <si>
    <t>Tie-Dye Blue</t>
  </si>
  <si>
    <t>Camu Fish Grey</t>
  </si>
  <si>
    <t>Military</t>
  </si>
  <si>
    <t>Pingrey</t>
  </si>
  <si>
    <t>Osaka</t>
  </si>
  <si>
    <t>Pixels Desert</t>
  </si>
  <si>
    <t>Spinx Blot</t>
  </si>
  <si>
    <t>Santana Olive</t>
  </si>
  <si>
    <t>Ranjit</t>
  </si>
  <si>
    <t>Vintage</t>
  </si>
  <si>
    <t>Santana Red</t>
  </si>
  <si>
    <t>Rainbow Trout 2</t>
  </si>
  <si>
    <t>Largemouth Bass</t>
  </si>
  <si>
    <t>Striper</t>
  </si>
  <si>
    <t>Carp</t>
  </si>
  <si>
    <t>Brown Trout</t>
  </si>
  <si>
    <t>Northern Pike</t>
  </si>
  <si>
    <t>Rooster Fin</t>
  </si>
  <si>
    <t>Redfish Spot</t>
  </si>
  <si>
    <t>Shark School</t>
  </si>
  <si>
    <t>Shark Camo Grey</t>
  </si>
  <si>
    <t>Snook</t>
  </si>
  <si>
    <t>Hunter Orange</t>
  </si>
  <si>
    <t>Pixels Grey</t>
  </si>
  <si>
    <t>Pelagic Camo Lime</t>
  </si>
  <si>
    <t>Pelagic Camo Purple</t>
  </si>
  <si>
    <t>Dharma</t>
  </si>
  <si>
    <t>Trout Camo</t>
  </si>
  <si>
    <t>Florida Keys</t>
  </si>
  <si>
    <t>Montana</t>
  </si>
  <si>
    <t>Vermont</t>
  </si>
  <si>
    <t>Texas</t>
  </si>
  <si>
    <t>Nebula</t>
  </si>
  <si>
    <t>Drift</t>
  </si>
  <si>
    <t>Batik</t>
  </si>
  <si>
    <t>Acorn</t>
  </si>
  <si>
    <t>Starburst</t>
  </si>
  <si>
    <t>Moxie</t>
  </si>
  <si>
    <t xml:space="preserve">R Combat </t>
  </si>
  <si>
    <t>R Combat Pink</t>
  </si>
  <si>
    <t>RH2o</t>
  </si>
  <si>
    <t>Skulls</t>
  </si>
  <si>
    <t>Mosaic</t>
  </si>
  <si>
    <t>Etran</t>
  </si>
  <si>
    <t>Efnie</t>
  </si>
  <si>
    <t>Marine</t>
  </si>
  <si>
    <t>Abstract Animal</t>
  </si>
  <si>
    <t>BF Black Fly</t>
  </si>
  <si>
    <t>BF Turtle Grass</t>
  </si>
  <si>
    <t>DY Bass Popper</t>
  </si>
  <si>
    <t>DY Tarpon Flank</t>
  </si>
  <si>
    <t>DY Brookie Flank</t>
  </si>
  <si>
    <t>DY Rainbow Royal</t>
  </si>
  <si>
    <t>DY Brown Mosquito</t>
  </si>
  <si>
    <t>DY Wahoo Flank</t>
  </si>
  <si>
    <t>BS Kanji Trout</t>
  </si>
  <si>
    <t>BS Maori Hook</t>
  </si>
  <si>
    <t>BS Undercut</t>
  </si>
  <si>
    <t>BS Colorblock Tarpon</t>
  </si>
  <si>
    <t>BS Meateater</t>
  </si>
  <si>
    <t>BS Warpaint</t>
  </si>
  <si>
    <t>BS Water Camo Blue</t>
  </si>
  <si>
    <t>BS Water Camo Forest</t>
  </si>
  <si>
    <t>BS Water Camo Grey</t>
  </si>
  <si>
    <t>MO Brush</t>
  </si>
  <si>
    <t>MO Obsession</t>
  </si>
  <si>
    <t>MO Shadow Grass</t>
  </si>
  <si>
    <t>Kalina</t>
  </si>
  <si>
    <t>Dye Star</t>
  </si>
  <si>
    <t>Rock N Roll</t>
  </si>
  <si>
    <t>Spirit Animal</t>
  </si>
  <si>
    <t>Cool Camo</t>
  </si>
  <si>
    <t>Rock</t>
  </si>
  <si>
    <t>Flip</t>
  </si>
  <si>
    <t>Cosmic</t>
  </si>
  <si>
    <t>Colorblock</t>
  </si>
  <si>
    <t>Groovy Baby</t>
  </si>
  <si>
    <t>Speckle</t>
  </si>
  <si>
    <t>Ree</t>
  </si>
  <si>
    <t>Zig Zag Pink</t>
  </si>
  <si>
    <t>Zig Zag Blue</t>
  </si>
  <si>
    <t>Kapow</t>
  </si>
  <si>
    <t>Cash Grey S/M</t>
  </si>
  <si>
    <t>Cash Grey M/L</t>
  </si>
  <si>
    <t>Cash Pink S/M</t>
  </si>
  <si>
    <t>Cash Pink M/L</t>
  </si>
  <si>
    <t>Groove S/M</t>
  </si>
  <si>
    <t>Groove M/L</t>
  </si>
  <si>
    <t>RT AP S/M</t>
  </si>
  <si>
    <t>RT AP M/L</t>
  </si>
  <si>
    <t>Tatt Green S/M</t>
  </si>
  <si>
    <t>Tatt Green M/L</t>
  </si>
  <si>
    <t>Crosscut Purple S/M</t>
  </si>
  <si>
    <t>Crosscut Purple M/L</t>
  </si>
  <si>
    <t>Dogdana Blue S/M</t>
  </si>
  <si>
    <t>Dogdana Blue M/L</t>
  </si>
  <si>
    <t>Dogdana Red S/M</t>
  </si>
  <si>
    <t>Dogdana Red M/L</t>
  </si>
  <si>
    <t>Blaze Orange S/M</t>
  </si>
  <si>
    <t>Blaze Orange M/L</t>
  </si>
  <si>
    <t>Pixels Desert S/M</t>
  </si>
  <si>
    <t>Pixels Desert M/L</t>
  </si>
  <si>
    <t>Pixels Desert L/XL</t>
  </si>
  <si>
    <t>Pixels Desert XL/XXL</t>
  </si>
  <si>
    <t>BS Water Camo Green S/M</t>
  </si>
  <si>
    <t>BS Water Camo Green M/L</t>
  </si>
  <si>
    <t>BS Water Camo Green L/XL</t>
  </si>
  <si>
    <t>BS Water Camo Green XL/XXL</t>
  </si>
  <si>
    <t>Dorado S/M</t>
  </si>
  <si>
    <t>Dorado M/L</t>
  </si>
  <si>
    <t>Dorado L/XL</t>
  </si>
  <si>
    <t>RT AP XS/S</t>
  </si>
  <si>
    <t>RT AP L/XL</t>
  </si>
  <si>
    <t>BS Steelhead S/M</t>
  </si>
  <si>
    <t>BS Steelhead M/L</t>
  </si>
  <si>
    <t>BS Steelhead L/XL</t>
  </si>
  <si>
    <t>BS Maori Hook M/L</t>
  </si>
  <si>
    <t>BS Maori Hook L/XL</t>
  </si>
  <si>
    <t>Pelagic S/M</t>
  </si>
  <si>
    <t>Pelagic M/L</t>
  </si>
  <si>
    <t>Pelagic L/XL</t>
  </si>
  <si>
    <t>Black XS/S</t>
  </si>
  <si>
    <t>Black M/L</t>
  </si>
  <si>
    <t>Fuchsia XS/S</t>
  </si>
  <si>
    <t>Fuchsia S/M</t>
  </si>
  <si>
    <t>Fuchsia L/XL</t>
  </si>
  <si>
    <t>Light Grey XS/S</t>
  </si>
  <si>
    <t>Light Grey S/M</t>
  </si>
  <si>
    <t>Light Grey M/L</t>
  </si>
  <si>
    <t>Light Grey L/XL</t>
  </si>
  <si>
    <t>Order</t>
  </si>
  <si>
    <t>Buff, Inc.    |   133 Aviation Blvd., Suite 105   |   Santa Rosa, CA  95403</t>
  </si>
  <si>
    <t>Authorization may be requested for items shipped in error.  Contact Customer Service at 707.569.9009 M-F, 8am-5pm PST for an RMA (return merchandize authorization) number.  Items returned without return authorization or which do not appear on our current catalog and price list will not have credit value.  If an authorization is issued for reasons other than those deemed by Buff, a 20% repackaging/restocking fee will be assessed.  Freight will be paid by the dealer.</t>
  </si>
  <si>
    <t>Hood Buff</t>
  </si>
  <si>
    <t>Hood Buff Realtree</t>
  </si>
  <si>
    <t>UVX Balaclava Buff</t>
  </si>
  <si>
    <t>Balaclava Microfiber Buff</t>
  </si>
  <si>
    <t>UVX Mask Buff</t>
  </si>
  <si>
    <t>Polar Buff</t>
  </si>
  <si>
    <t>UV Headband Buff</t>
  </si>
  <si>
    <t>UV Half Buff</t>
  </si>
  <si>
    <t>Slim Fit Buff</t>
  </si>
  <si>
    <t>Reflective Buff</t>
  </si>
  <si>
    <t>Original Buff</t>
  </si>
  <si>
    <t>Original Chic Buff</t>
  </si>
  <si>
    <t>UV Insect Shield Buff</t>
  </si>
  <si>
    <t>UV XL Buff</t>
  </si>
  <si>
    <t>UV Buff</t>
  </si>
  <si>
    <t>Junior Buff</t>
  </si>
  <si>
    <t>Dog Buff</t>
  </si>
  <si>
    <t>Infinity Organic Cotton Buff</t>
  </si>
  <si>
    <t>Infinity Jacquard Lyocell Buff</t>
  </si>
  <si>
    <t>Infinity Lyocell Buff</t>
  </si>
  <si>
    <t>Buff dealers are authorized to sell through their approved dealership locations and associated websites only.  Dealer may not resell product to other retailers or source product sales through websites that are not directly affiliated with the Buff approved dealership.  Sales of Buff products through third party websites are strictly prohibited.</t>
  </si>
  <si>
    <t>UVX Mask Buff Valdyr</t>
  </si>
  <si>
    <t>UVX Insect Shield Balaclava Buff Realtree</t>
  </si>
  <si>
    <t>UVX Insect Shield Balaclava Buff Mossy Oak</t>
  </si>
  <si>
    <t>UV Buff DeYoung</t>
  </si>
  <si>
    <t>UV Buff Bug Slinger</t>
  </si>
  <si>
    <t>UV Buff Black Fly</t>
  </si>
  <si>
    <t>UV Buff Ruimveld</t>
  </si>
  <si>
    <t>UV Buff Proveil</t>
  </si>
  <si>
    <t>UV Buff Valdyr</t>
  </si>
  <si>
    <t>UV Buff Realtree</t>
  </si>
  <si>
    <t>UV Buff Mossy Oak</t>
  </si>
  <si>
    <t>UV Buff Drew Brophy</t>
  </si>
  <si>
    <t>UV Buff Anton</t>
  </si>
  <si>
    <t>UV Insect Shield Buff Mossy Oak</t>
  </si>
  <si>
    <t>UV Insect Shield Buff Realtree</t>
  </si>
  <si>
    <t>UV XL Buff Bug Slinger</t>
  </si>
  <si>
    <t>UV Half Buff Anton</t>
  </si>
  <si>
    <t>Visor Buff</t>
  </si>
  <si>
    <t>Original Buff National Geographic</t>
  </si>
  <si>
    <t>Merino Wool Buff</t>
  </si>
  <si>
    <t>Pro Series Stripping Guards</t>
  </si>
  <si>
    <t>Pro Series Angler 3 Gloves De Young</t>
  </si>
  <si>
    <t>Pro Series Angler 3 Gloves</t>
  </si>
  <si>
    <t>Pro Series Angler 3 Gloves Bug Slinger</t>
  </si>
  <si>
    <t>Pro Series Fighting Work 3 Gloves</t>
  </si>
  <si>
    <t>Sport Series Water 2 Gloves Drew Brophy</t>
  </si>
  <si>
    <t>Sport Series Water 2 Gloves</t>
  </si>
  <si>
    <t>Sport Series MXS 2 Gloves</t>
  </si>
  <si>
    <t>Sport Series MXS 2 Gloves Realtree</t>
  </si>
  <si>
    <t>Sport Series MXS 2 Gloves Bug Slinger</t>
  </si>
  <si>
    <t>Junior UV Buff</t>
  </si>
  <si>
    <t>Dog Buff Realtree</t>
  </si>
  <si>
    <t>Dog Buff Reflective</t>
  </si>
  <si>
    <t>Balaclava Merino Wool Buff</t>
  </si>
  <si>
    <t>Polar Buff Mossy Oak</t>
  </si>
  <si>
    <t>Polar Buff Realtree</t>
  </si>
  <si>
    <t>847587005901</t>
  </si>
  <si>
    <t>VR Arid</t>
  </si>
  <si>
    <t>847587008759</t>
  </si>
  <si>
    <t>847587005918</t>
  </si>
  <si>
    <t>847587005932</t>
  </si>
  <si>
    <t>847587005925</t>
  </si>
  <si>
    <t>847587008735</t>
  </si>
  <si>
    <t>847587008728</t>
  </si>
  <si>
    <t>Una</t>
  </si>
  <si>
    <t>847587008742</t>
  </si>
  <si>
    <t>847587005888</t>
  </si>
  <si>
    <t>847587005871</t>
  </si>
  <si>
    <t>Fuchsia</t>
  </si>
  <si>
    <t>847587008957</t>
  </si>
  <si>
    <t>Brilliant Blue</t>
  </si>
  <si>
    <t>847587008964</t>
  </si>
  <si>
    <t>Slate Grey</t>
  </si>
  <si>
    <t>847587008971</t>
  </si>
  <si>
    <t>877958004035</t>
  </si>
  <si>
    <t>847587006670</t>
  </si>
  <si>
    <t>877958005964</t>
  </si>
  <si>
    <t>877958005988</t>
  </si>
  <si>
    <t>877958008637</t>
  </si>
  <si>
    <t>DY Permit</t>
  </si>
  <si>
    <t>847587008902</t>
  </si>
  <si>
    <t>847587006106</t>
  </si>
  <si>
    <t>847587006120</t>
  </si>
  <si>
    <t>847587006113</t>
  </si>
  <si>
    <t>847587006144</t>
  </si>
  <si>
    <t>847587006168</t>
  </si>
  <si>
    <t>847587006137</t>
  </si>
  <si>
    <t>DY Largemouth Flank</t>
  </si>
  <si>
    <t>847587006151</t>
  </si>
  <si>
    <t>847587003051</t>
  </si>
  <si>
    <t>847587003075</t>
  </si>
  <si>
    <t>847587003082</t>
  </si>
  <si>
    <t>BS Stained Permit</t>
  </si>
  <si>
    <t>847587008926</t>
  </si>
  <si>
    <t>BS Bucketmouth</t>
  </si>
  <si>
    <t>847587008919</t>
  </si>
  <si>
    <t>847587000722</t>
  </si>
  <si>
    <t>847587000692</t>
  </si>
  <si>
    <t>847587000715</t>
  </si>
  <si>
    <t>847587003099</t>
  </si>
  <si>
    <t>847587003105</t>
  </si>
  <si>
    <t>847587000685</t>
  </si>
  <si>
    <t>847587006199</t>
  </si>
  <si>
    <t>847587006205</t>
  </si>
  <si>
    <t>847587006212</t>
  </si>
  <si>
    <t>847587006182</t>
  </si>
  <si>
    <t>847587000739</t>
  </si>
  <si>
    <t>847587006175</t>
  </si>
  <si>
    <t>847587002962</t>
  </si>
  <si>
    <t>847587000814</t>
  </si>
  <si>
    <t>877958004295</t>
  </si>
  <si>
    <t>847587002986</t>
  </si>
  <si>
    <t>877958002826</t>
  </si>
  <si>
    <t>847587000784</t>
  </si>
  <si>
    <t>877958003816</t>
  </si>
  <si>
    <t>877958002833</t>
  </si>
  <si>
    <t>877958004400</t>
  </si>
  <si>
    <t>847587002993</t>
  </si>
  <si>
    <t>847587000791</t>
  </si>
  <si>
    <t>877958002840</t>
  </si>
  <si>
    <t>Spotted Sea Trout</t>
  </si>
  <si>
    <t>847587009053</t>
  </si>
  <si>
    <t>877958002888</t>
  </si>
  <si>
    <t>877958002901</t>
  </si>
  <si>
    <t>877958004264</t>
  </si>
  <si>
    <t>847587006427</t>
  </si>
  <si>
    <t>877958006183</t>
  </si>
  <si>
    <t>877958003847</t>
  </si>
  <si>
    <t>Bass Forest</t>
  </si>
  <si>
    <t>847587009022</t>
  </si>
  <si>
    <t>877958004394</t>
  </si>
  <si>
    <t>877958004233</t>
  </si>
  <si>
    <t>877958003830</t>
  </si>
  <si>
    <t>877958006190</t>
  </si>
  <si>
    <t>847587006373</t>
  </si>
  <si>
    <t>Mortal</t>
  </si>
  <si>
    <t>847587009008</t>
  </si>
  <si>
    <t>877958007890</t>
  </si>
  <si>
    <t>877958008125</t>
  </si>
  <si>
    <t>877958005940</t>
  </si>
  <si>
    <t>Aero</t>
  </si>
  <si>
    <t>847587009114</t>
  </si>
  <si>
    <t>847587009176</t>
  </si>
  <si>
    <t>Logo Salmon</t>
  </si>
  <si>
    <t>847587009046</t>
  </si>
  <si>
    <t>847587009190</t>
  </si>
  <si>
    <t>Toothy</t>
  </si>
  <si>
    <t>847587008988</t>
  </si>
  <si>
    <t>Exo</t>
  </si>
  <si>
    <t>847587008995</t>
  </si>
  <si>
    <t>847587000845</t>
  </si>
  <si>
    <t>847587006236</t>
  </si>
  <si>
    <t>Pelagic Camo Pink</t>
  </si>
  <si>
    <t>847587009015</t>
  </si>
  <si>
    <t>847587006243</t>
  </si>
  <si>
    <t>877958007913</t>
  </si>
  <si>
    <t>877958005810</t>
  </si>
  <si>
    <t>877958006152</t>
  </si>
  <si>
    <t>847587006601</t>
  </si>
  <si>
    <t>847587006595</t>
  </si>
  <si>
    <t>847587006632</t>
  </si>
  <si>
    <t>847587006625</t>
  </si>
  <si>
    <t>847587008940</t>
  </si>
  <si>
    <t>RT Max 5</t>
  </si>
  <si>
    <t>847587008933</t>
  </si>
  <si>
    <t>847587006366</t>
  </si>
  <si>
    <t>847587006359</t>
  </si>
  <si>
    <t>847587001064</t>
  </si>
  <si>
    <t>847587003693</t>
  </si>
  <si>
    <t>877958008651</t>
  </si>
  <si>
    <t>877958008668</t>
  </si>
  <si>
    <t>847587001767</t>
  </si>
  <si>
    <t>847587006533</t>
  </si>
  <si>
    <t>Grips</t>
  </si>
  <si>
    <t>847587009183</t>
  </si>
  <si>
    <t>877958007951</t>
  </si>
  <si>
    <t>Sunrise</t>
  </si>
  <si>
    <t>847587009138</t>
  </si>
  <si>
    <t>847587009268</t>
  </si>
  <si>
    <t>847587006496</t>
  </si>
  <si>
    <t>847587000999</t>
  </si>
  <si>
    <t>Otoe</t>
  </si>
  <si>
    <t>847587009275</t>
  </si>
  <si>
    <t>Kaleidoscope</t>
  </si>
  <si>
    <t>847587009039</t>
  </si>
  <si>
    <t>Desert Marble</t>
  </si>
  <si>
    <t>847587009299</t>
  </si>
  <si>
    <t>877958005858</t>
  </si>
  <si>
    <t>Water Plaid</t>
  </si>
  <si>
    <t>847587009107</t>
  </si>
  <si>
    <t>847587003341</t>
  </si>
  <si>
    <t>847587006687</t>
  </si>
  <si>
    <t>847587006465</t>
  </si>
  <si>
    <t>847587003365</t>
  </si>
  <si>
    <t>Division</t>
  </si>
  <si>
    <t>847587009121</t>
  </si>
  <si>
    <t>847587006649</t>
  </si>
  <si>
    <t>Tempo</t>
  </si>
  <si>
    <t>847587009305</t>
  </si>
  <si>
    <t>Sunset Tiger</t>
  </si>
  <si>
    <t>847587009145</t>
  </si>
  <si>
    <t>Tiger Sky</t>
  </si>
  <si>
    <t>847587009152</t>
  </si>
  <si>
    <t>847587003136</t>
  </si>
  <si>
    <t>Streaker</t>
  </si>
  <si>
    <t>847587009169</t>
  </si>
  <si>
    <t>Dare</t>
  </si>
  <si>
    <t>847587009091</t>
  </si>
  <si>
    <t>Santana Orange</t>
  </si>
  <si>
    <t>847587009220</t>
  </si>
  <si>
    <t>Santana Yellow</t>
  </si>
  <si>
    <t>847587009237</t>
  </si>
  <si>
    <t>847587006458</t>
  </si>
  <si>
    <t>847587006434</t>
  </si>
  <si>
    <t>847587006441</t>
  </si>
  <si>
    <t>847587003259</t>
  </si>
  <si>
    <t>847587003280</t>
  </si>
  <si>
    <t>877958001201</t>
  </si>
  <si>
    <t>847587003303</t>
  </si>
  <si>
    <t>847587003310</t>
  </si>
  <si>
    <t>847587006489</t>
  </si>
  <si>
    <t>847587003334</t>
  </si>
  <si>
    <t>847587003006</t>
  </si>
  <si>
    <t>Sunset Session</t>
  </si>
  <si>
    <t>847587009213</t>
  </si>
  <si>
    <t>Champion</t>
  </si>
  <si>
    <t>847587009206</t>
  </si>
  <si>
    <t>847587001040</t>
  </si>
  <si>
    <t>847587006656</t>
  </si>
  <si>
    <t>847587003112</t>
  </si>
  <si>
    <t>847587003129</t>
  </si>
  <si>
    <t>847587006502</t>
  </si>
  <si>
    <t>847587006311</t>
  </si>
  <si>
    <t>877958003922</t>
  </si>
  <si>
    <t>847587003228</t>
  </si>
  <si>
    <t>Venetian Dreams</t>
  </si>
  <si>
    <t>847587009084</t>
  </si>
  <si>
    <t>Peony Dreams</t>
  </si>
  <si>
    <t>847587009060</t>
  </si>
  <si>
    <t>847587003167</t>
  </si>
  <si>
    <t>847587006663</t>
  </si>
  <si>
    <t>877958003960</t>
  </si>
  <si>
    <t>Cartons Cru</t>
  </si>
  <si>
    <t>847587009244</t>
  </si>
  <si>
    <t>847587003181</t>
  </si>
  <si>
    <t>Chintz</t>
  </si>
  <si>
    <t>888907001036</t>
  </si>
  <si>
    <t>Remembrance</t>
  </si>
  <si>
    <t>847587009077</t>
  </si>
  <si>
    <t>877958008033</t>
  </si>
  <si>
    <t>847587000937</t>
  </si>
  <si>
    <t>847587006588</t>
  </si>
  <si>
    <t>847587006571</t>
  </si>
  <si>
    <t>847587003204</t>
  </si>
  <si>
    <t>UV Anton Buff</t>
  </si>
  <si>
    <t>877958008071</t>
  </si>
  <si>
    <t>877958008705</t>
  </si>
  <si>
    <t>847587005789</t>
  </si>
  <si>
    <t>847587008643</t>
  </si>
  <si>
    <t>847587008650</t>
  </si>
  <si>
    <t>Sagarmatha</t>
  </si>
  <si>
    <t>847587008667</t>
  </si>
  <si>
    <t>847587002955</t>
  </si>
  <si>
    <t>Kenai Orange</t>
  </si>
  <si>
    <t>847587008674</t>
  </si>
  <si>
    <t>Kenai Grey</t>
  </si>
  <si>
    <t>847587008681</t>
  </si>
  <si>
    <t>847587005840</t>
  </si>
  <si>
    <t>847587005819</t>
  </si>
  <si>
    <t>847587008711</t>
  </si>
  <si>
    <t>847587008704</t>
  </si>
  <si>
    <t>847587008698</t>
  </si>
  <si>
    <t>847587005833</t>
  </si>
  <si>
    <t>847587005802</t>
  </si>
  <si>
    <t>847587008780</t>
  </si>
  <si>
    <t>Roles Red</t>
  </si>
  <si>
    <t>847587008766</t>
  </si>
  <si>
    <t>Stadi Fuchsia</t>
  </si>
  <si>
    <t>847587008797</t>
  </si>
  <si>
    <t>Stadi Pinnacle</t>
  </si>
  <si>
    <t>847587008803</t>
  </si>
  <si>
    <t>847587008827</t>
  </si>
  <si>
    <t>847587003525</t>
  </si>
  <si>
    <t>847587003501</t>
  </si>
  <si>
    <t>847587003518</t>
  </si>
  <si>
    <t>847587006021</t>
  </si>
  <si>
    <t>847587001118</t>
  </si>
  <si>
    <t>847587006014</t>
  </si>
  <si>
    <t>847587006045</t>
  </si>
  <si>
    <t>847587006052</t>
  </si>
  <si>
    <t>847587005987</t>
  </si>
  <si>
    <t>847587005994</t>
  </si>
  <si>
    <t>847587006007</t>
  </si>
  <si>
    <t>877958008255</t>
  </si>
  <si>
    <t>847587003471</t>
  </si>
  <si>
    <t>847587006083</t>
  </si>
  <si>
    <t>847587006090</t>
  </si>
  <si>
    <t>847587005956</t>
  </si>
  <si>
    <t>877958008217</t>
  </si>
  <si>
    <t>847587006076</t>
  </si>
  <si>
    <t>847587003464</t>
  </si>
  <si>
    <t>847587005949</t>
  </si>
  <si>
    <t>Roles Grey</t>
  </si>
  <si>
    <t>847587008773</t>
  </si>
  <si>
    <t>877958008224</t>
  </si>
  <si>
    <t>847587003440</t>
  </si>
  <si>
    <t>847587001125</t>
  </si>
  <si>
    <t>877958008262</t>
  </si>
  <si>
    <t>847587006069</t>
  </si>
  <si>
    <t>877958008231</t>
  </si>
  <si>
    <t>847587005970</t>
  </si>
  <si>
    <t>847587005963</t>
  </si>
  <si>
    <t>847587003457</t>
  </si>
  <si>
    <t>Magma</t>
  </si>
  <si>
    <t>847587008810</t>
  </si>
  <si>
    <t>Visor Anton</t>
  </si>
  <si>
    <t>888907001104</t>
  </si>
  <si>
    <t>888907001111</t>
  </si>
  <si>
    <t>888907001128</t>
  </si>
  <si>
    <t>888907001074</t>
  </si>
  <si>
    <t>Dana</t>
  </si>
  <si>
    <t>847587008612</t>
  </si>
  <si>
    <t>888907001135</t>
  </si>
  <si>
    <t>888907001142</t>
  </si>
  <si>
    <t>Sundog</t>
  </si>
  <si>
    <t>847587008605</t>
  </si>
  <si>
    <t>Inversion</t>
  </si>
  <si>
    <t>847587008636</t>
  </si>
  <si>
    <t>Firefly</t>
  </si>
  <si>
    <t>847587008629</t>
  </si>
  <si>
    <t>888907001159</t>
  </si>
  <si>
    <t>888907001166</t>
  </si>
  <si>
    <t>888907001173</t>
  </si>
  <si>
    <t>888907001180</t>
  </si>
  <si>
    <t>888907001197</t>
  </si>
  <si>
    <t>888907001203</t>
  </si>
  <si>
    <t>888907001210</t>
  </si>
  <si>
    <t>888907001227</t>
  </si>
  <si>
    <t>888907001098</t>
  </si>
  <si>
    <t>888907001234</t>
  </si>
  <si>
    <t>888907001241</t>
  </si>
  <si>
    <t>888907001258</t>
  </si>
  <si>
    <t>888907001081</t>
  </si>
  <si>
    <t>888907001265</t>
  </si>
  <si>
    <t>Inked Lavendar</t>
  </si>
  <si>
    <t>888907001272</t>
  </si>
  <si>
    <t>877958009146</t>
  </si>
  <si>
    <t>877958009139</t>
  </si>
  <si>
    <t>871238005927</t>
  </si>
  <si>
    <t>871238000502</t>
  </si>
  <si>
    <t>871238000489</t>
  </si>
  <si>
    <t>877958004899</t>
  </si>
  <si>
    <t>877958002956</t>
  </si>
  <si>
    <t>871238000076</t>
  </si>
  <si>
    <t>847587006861</t>
  </si>
  <si>
    <t>871238000069</t>
  </si>
  <si>
    <t>871238000021</t>
  </si>
  <si>
    <t>847587004171</t>
  </si>
  <si>
    <t>847587007479</t>
  </si>
  <si>
    <t>871238000038</t>
  </si>
  <si>
    <t>847587004188</t>
  </si>
  <si>
    <t>871238000083</t>
  </si>
  <si>
    <t>847587007417</t>
  </si>
  <si>
    <t>847587007424</t>
  </si>
  <si>
    <t>847587007431</t>
  </si>
  <si>
    <t>847587004959</t>
  </si>
  <si>
    <t>847587004966</t>
  </si>
  <si>
    <t>847587007370</t>
  </si>
  <si>
    <t>847587004270</t>
  </si>
  <si>
    <t>847587007530</t>
  </si>
  <si>
    <t>847587007516</t>
  </si>
  <si>
    <t>847587005130</t>
  </si>
  <si>
    <t>847587007325</t>
  </si>
  <si>
    <t>847587007677</t>
  </si>
  <si>
    <t>847587007684</t>
  </si>
  <si>
    <t>847587007332</t>
  </si>
  <si>
    <t>847587007363</t>
  </si>
  <si>
    <t>877958006916</t>
  </si>
  <si>
    <t>847587007455</t>
  </si>
  <si>
    <t>847587001415</t>
  </si>
  <si>
    <t>847587001422</t>
  </si>
  <si>
    <t>847587007301</t>
  </si>
  <si>
    <t>877958007012</t>
  </si>
  <si>
    <t>877958009023</t>
  </si>
  <si>
    <t>877958009030</t>
  </si>
  <si>
    <t>847587004942</t>
  </si>
  <si>
    <t>847587005109</t>
  </si>
  <si>
    <t>871238000168</t>
  </si>
  <si>
    <t>871238000335</t>
  </si>
  <si>
    <t>847587004508</t>
  </si>
  <si>
    <t>847587007349</t>
  </si>
  <si>
    <t>847587007288</t>
  </si>
  <si>
    <t>877958006749</t>
  </si>
  <si>
    <t>877958009085</t>
  </si>
  <si>
    <t>877958009191</t>
  </si>
  <si>
    <t>847587001491</t>
  </si>
  <si>
    <t>847587005116</t>
  </si>
  <si>
    <t>847587007707</t>
  </si>
  <si>
    <t>877958009078</t>
  </si>
  <si>
    <t>847587007653</t>
  </si>
  <si>
    <t>847587001477</t>
  </si>
  <si>
    <t>877958006701</t>
  </si>
  <si>
    <t>847587007691</t>
  </si>
  <si>
    <t>847587007462</t>
  </si>
  <si>
    <t>847587007615</t>
  </si>
  <si>
    <t>847587007486</t>
  </si>
  <si>
    <t>847587007523</t>
  </si>
  <si>
    <t>877958006633</t>
  </si>
  <si>
    <t>871238009512</t>
  </si>
  <si>
    <t>877958004707</t>
  </si>
  <si>
    <t>877958004691</t>
  </si>
  <si>
    <t>847587006830</t>
  </si>
  <si>
    <t>847587006908</t>
  </si>
  <si>
    <t>847587006915</t>
  </si>
  <si>
    <t>847587006922</t>
  </si>
  <si>
    <t>847587007400</t>
  </si>
  <si>
    <t>877958004868</t>
  </si>
  <si>
    <t>847587007394</t>
  </si>
  <si>
    <t>847587007493</t>
  </si>
  <si>
    <t>871238008706</t>
  </si>
  <si>
    <t>847587007592</t>
  </si>
  <si>
    <t>847587006823</t>
  </si>
  <si>
    <t>847587005031</t>
  </si>
  <si>
    <t>847587007554</t>
  </si>
  <si>
    <t>847587001644</t>
  </si>
  <si>
    <t>847587007295</t>
  </si>
  <si>
    <t>847587007356</t>
  </si>
  <si>
    <t>847587004263</t>
  </si>
  <si>
    <t>847587001514</t>
  </si>
  <si>
    <t>847587007660</t>
  </si>
  <si>
    <t>847587004249</t>
  </si>
  <si>
    <t>847587007448</t>
  </si>
  <si>
    <t>877958006626</t>
  </si>
  <si>
    <t>847587007622</t>
  </si>
  <si>
    <t>877958004554</t>
  </si>
  <si>
    <t>847587005055</t>
  </si>
  <si>
    <t>847587004065</t>
  </si>
  <si>
    <t>847587004041</t>
  </si>
  <si>
    <t>847587004058</t>
  </si>
  <si>
    <t>871238006450</t>
  </si>
  <si>
    <t>877958005087</t>
  </si>
  <si>
    <t>877958007210</t>
  </si>
  <si>
    <t>847587004034</t>
  </si>
  <si>
    <t>847587007561</t>
  </si>
  <si>
    <t>847587005192</t>
  </si>
  <si>
    <t>847587007547</t>
  </si>
  <si>
    <t>877958006855</t>
  </si>
  <si>
    <t>877958006695</t>
  </si>
  <si>
    <t>877958009061</t>
  </si>
  <si>
    <t>877958006893</t>
  </si>
  <si>
    <t>847587007509</t>
  </si>
  <si>
    <t>847587001521</t>
  </si>
  <si>
    <t>877958004981</t>
  </si>
  <si>
    <t>847587007387</t>
  </si>
  <si>
    <t>877958009016</t>
  </si>
  <si>
    <t>847587007639</t>
  </si>
  <si>
    <t>847587007646</t>
  </si>
  <si>
    <t>847587006847</t>
  </si>
  <si>
    <t>847587006885</t>
  </si>
  <si>
    <t>847587004591</t>
  </si>
  <si>
    <t>847587004607</t>
  </si>
  <si>
    <t>847587006892</t>
  </si>
  <si>
    <t>847587003860</t>
  </si>
  <si>
    <t>847587009282</t>
  </si>
  <si>
    <t>847587004355</t>
  </si>
  <si>
    <t>847587005239</t>
  </si>
  <si>
    <t>847587005468</t>
  </si>
  <si>
    <t>847587004348</t>
  </si>
  <si>
    <t>847587005246</t>
  </si>
  <si>
    <t>847587005475</t>
  </si>
  <si>
    <t>847587007172</t>
  </si>
  <si>
    <t>847587004294</t>
  </si>
  <si>
    <t>847587005215</t>
  </si>
  <si>
    <t>847587006854</t>
  </si>
  <si>
    <t>847587001712</t>
  </si>
  <si>
    <t>847587004324</t>
  </si>
  <si>
    <t>847587004317</t>
  </si>
  <si>
    <t>847587004331</t>
  </si>
  <si>
    <t>877958005506</t>
  </si>
  <si>
    <t>847587003846</t>
  </si>
  <si>
    <t>847587001774</t>
  </si>
  <si>
    <t>877958005513</t>
  </si>
  <si>
    <t>847587008056</t>
  </si>
  <si>
    <t>847587008049</t>
  </si>
  <si>
    <t>847587008063</t>
  </si>
  <si>
    <t>877958005445</t>
  </si>
  <si>
    <t>847587008070</t>
  </si>
  <si>
    <t>847587008032</t>
  </si>
  <si>
    <t>847587002757</t>
  </si>
  <si>
    <t>847587002788</t>
  </si>
  <si>
    <t>Hooked</t>
  </si>
  <si>
    <t>847587002740</t>
  </si>
  <si>
    <t>Pixels Dessert</t>
  </si>
  <si>
    <t>847587002764</t>
  </si>
  <si>
    <t>847587002733</t>
  </si>
  <si>
    <t>847587002771</t>
  </si>
  <si>
    <t>DY Tarpon Scales S/M</t>
  </si>
  <si>
    <t>847587002795</t>
  </si>
  <si>
    <t>DY Tarpon Scales M/L</t>
  </si>
  <si>
    <t>847587002801</t>
  </si>
  <si>
    <t>DY Tarpon Scales L/XL</t>
  </si>
  <si>
    <t>847587002818</t>
  </si>
  <si>
    <t>DY Tarpon Scales XL/ XXL</t>
  </si>
  <si>
    <t>847587002825</t>
  </si>
  <si>
    <t>847587009800</t>
  </si>
  <si>
    <t>847587009817</t>
  </si>
  <si>
    <t>847587009824</t>
  </si>
  <si>
    <t>847587009831</t>
  </si>
  <si>
    <t>847587009848</t>
  </si>
  <si>
    <t>847587009374</t>
  </si>
  <si>
    <t>847587009381</t>
  </si>
  <si>
    <t>847587009398</t>
  </si>
  <si>
    <t>Toothy S/M</t>
  </si>
  <si>
    <t>847587002863</t>
  </si>
  <si>
    <t>Toothy M/L</t>
  </si>
  <si>
    <t>847587002870</t>
  </si>
  <si>
    <t>Toothy L/XL</t>
  </si>
  <si>
    <t>847587002887</t>
  </si>
  <si>
    <t>Mirage S/M</t>
  </si>
  <si>
    <t>847587002832</t>
  </si>
  <si>
    <t>Mirage M/L</t>
  </si>
  <si>
    <t>847587002849</t>
  </si>
  <si>
    <t>Mirage L/XL</t>
  </si>
  <si>
    <t>847587002856</t>
  </si>
  <si>
    <t>847587009404</t>
  </si>
  <si>
    <t>847587009411</t>
  </si>
  <si>
    <t>847587009428</t>
  </si>
  <si>
    <t>Sunset Session XS/S</t>
  </si>
  <si>
    <t>847587009336</t>
  </si>
  <si>
    <t>Sunset Session S/M</t>
  </si>
  <si>
    <t>847587009343</t>
  </si>
  <si>
    <t>Sunset Session M/L</t>
  </si>
  <si>
    <t>847587009350</t>
  </si>
  <si>
    <t>Sunset Session L/XL</t>
  </si>
  <si>
    <t>847587009367</t>
  </si>
  <si>
    <t>847587002894</t>
  </si>
  <si>
    <t>847587002900</t>
  </si>
  <si>
    <t>847587009794</t>
  </si>
  <si>
    <t>847587009329</t>
  </si>
  <si>
    <t>847587009718</t>
  </si>
  <si>
    <t>847587009725</t>
  </si>
  <si>
    <t>Fuchsia M/L</t>
  </si>
  <si>
    <t>847587009732</t>
  </si>
  <si>
    <t>847587009749</t>
  </si>
  <si>
    <t>847587009756</t>
  </si>
  <si>
    <t>847587009763</t>
  </si>
  <si>
    <t>847587009770</t>
  </si>
  <si>
    <t>847587009787</t>
  </si>
  <si>
    <t>Glacier Blue, XS</t>
  </si>
  <si>
    <t>847587009633</t>
  </si>
  <si>
    <t>Glacier Blue, S/M</t>
  </si>
  <si>
    <t>847587009640</t>
  </si>
  <si>
    <t>Glacier Blue, M/L</t>
  </si>
  <si>
    <t>847587009657</t>
  </si>
  <si>
    <t>Glacier Blue, L/XL</t>
  </si>
  <si>
    <t>847587009664</t>
  </si>
  <si>
    <t>Light Sage, XS</t>
  </si>
  <si>
    <t>847587009671</t>
  </si>
  <si>
    <t>Light Sage, S/M</t>
  </si>
  <si>
    <t>847587009688</t>
  </si>
  <si>
    <t>Light Sage, M/L</t>
  </si>
  <si>
    <t>847587009695</t>
  </si>
  <si>
    <t>Light Sage, L/XL</t>
  </si>
  <si>
    <t>847587009701</t>
  </si>
  <si>
    <t>847587009596</t>
  </si>
  <si>
    <t>847587009602</t>
  </si>
  <si>
    <t>847587009619</t>
  </si>
  <si>
    <t>847587009626</t>
  </si>
  <si>
    <t>Black XS</t>
  </si>
  <si>
    <t>847587009558</t>
  </si>
  <si>
    <t>847587009565</t>
  </si>
  <si>
    <t>847587009572</t>
  </si>
  <si>
    <t>847587009589</t>
  </si>
  <si>
    <t>Pelagic XS</t>
  </si>
  <si>
    <t>847587009510</t>
  </si>
  <si>
    <t>847587009527</t>
  </si>
  <si>
    <t>847587009534</t>
  </si>
  <si>
    <t>847587009541</t>
  </si>
  <si>
    <t>BS Maori Hook XS</t>
  </si>
  <si>
    <t>847587009473</t>
  </si>
  <si>
    <t xml:space="preserve">BS Maori Hook S/M </t>
  </si>
  <si>
    <t>847587009480</t>
  </si>
  <si>
    <t>847587009497</t>
  </si>
  <si>
    <t>847587009503</t>
  </si>
  <si>
    <t>BS Steelhead XS</t>
  </si>
  <si>
    <t>847587009435</t>
  </si>
  <si>
    <t>847587009442</t>
  </si>
  <si>
    <t>847587009459</t>
  </si>
  <si>
    <t>847587009466</t>
  </si>
  <si>
    <t>Palace Blue</t>
  </si>
  <si>
    <t>847587008506</t>
  </si>
  <si>
    <t>847587008513</t>
  </si>
  <si>
    <t>Omo</t>
  </si>
  <si>
    <t>847587008520</t>
  </si>
  <si>
    <t>Pomo</t>
  </si>
  <si>
    <t>847587008599</t>
  </si>
  <si>
    <t>Osage</t>
  </si>
  <si>
    <t>847587008575</t>
  </si>
  <si>
    <t>Salish</t>
  </si>
  <si>
    <t>847587008582</t>
  </si>
  <si>
    <t>Fuchsia Shibori</t>
  </si>
  <si>
    <t>888907001067</t>
  </si>
  <si>
    <t>Viridian Shibori</t>
  </si>
  <si>
    <t>847587008551</t>
  </si>
  <si>
    <t>Majolica Blue Dye</t>
  </si>
  <si>
    <t>888907001050</t>
  </si>
  <si>
    <t>Wild Dove Shibori</t>
  </si>
  <si>
    <t>847587008544</t>
  </si>
  <si>
    <t>12 Star</t>
  </si>
  <si>
    <t>847587008841</t>
  </si>
  <si>
    <t>Blithe</t>
  </si>
  <si>
    <t>847587008858</t>
  </si>
  <si>
    <t>847587008865</t>
  </si>
  <si>
    <t>847587008872</t>
  </si>
  <si>
    <t>847587008889</t>
  </si>
  <si>
    <t>847587008896</t>
  </si>
  <si>
    <t>847587008834</t>
  </si>
  <si>
    <t>877958009696</t>
  </si>
  <si>
    <t>877958009702</t>
  </si>
  <si>
    <t>847587002122</t>
  </si>
  <si>
    <t>847587007905</t>
  </si>
  <si>
    <t>847587007912</t>
  </si>
  <si>
    <t>847587007103</t>
  </si>
  <si>
    <t>847587007110</t>
  </si>
  <si>
    <t>847587007127</t>
  </si>
  <si>
    <t>847587007134</t>
  </si>
  <si>
    <t>847587007141</t>
  </si>
  <si>
    <t>847587007165</t>
  </si>
  <si>
    <t>847587007158</t>
  </si>
  <si>
    <t>847587007929</t>
  </si>
  <si>
    <t>847587007899</t>
  </si>
  <si>
    <t>847587004522</t>
  </si>
  <si>
    <t>847587007066</t>
  </si>
  <si>
    <t>847587007073</t>
  </si>
  <si>
    <t>847587001286</t>
  </si>
  <si>
    <t>847587001293</t>
  </si>
  <si>
    <t>847587007004</t>
  </si>
  <si>
    <t>847587007011</t>
  </si>
  <si>
    <t>847587007028</t>
  </si>
  <si>
    <t>847587007035</t>
  </si>
  <si>
    <t>847587005376</t>
  </si>
  <si>
    <t>847587005383</t>
  </si>
  <si>
    <t>847587005352</t>
  </si>
  <si>
    <t>847587005369</t>
  </si>
  <si>
    <t>847587007042</t>
  </si>
  <si>
    <t>847587007059</t>
  </si>
  <si>
    <t>847587007080</t>
  </si>
  <si>
    <t>847587007097</t>
  </si>
  <si>
    <t>847587001729</t>
  </si>
  <si>
    <t>847587001736</t>
  </si>
  <si>
    <t>847587006946</t>
  </si>
  <si>
    <t>847587006953</t>
  </si>
  <si>
    <t>847587007721</t>
  </si>
  <si>
    <t>847587006939</t>
  </si>
  <si>
    <t>847587006724</t>
  </si>
  <si>
    <t>847587004478</t>
  </si>
  <si>
    <t>847587005413</t>
  </si>
  <si>
    <t>847587007714</t>
  </si>
  <si>
    <t>847587004485</t>
  </si>
  <si>
    <t>847587004492</t>
  </si>
  <si>
    <t>847587004416</t>
  </si>
  <si>
    <t>847587007233</t>
  </si>
  <si>
    <t>847587007271</t>
  </si>
  <si>
    <t>871238002315</t>
  </si>
  <si>
    <t>871238002339</t>
  </si>
  <si>
    <t>871238002452</t>
  </si>
  <si>
    <t>877958005148</t>
  </si>
  <si>
    <t>877958007166</t>
  </si>
  <si>
    <t>877958007180</t>
  </si>
  <si>
    <t>847587007257</t>
  </si>
  <si>
    <t>847587007240</t>
  </si>
  <si>
    <t>877958008712</t>
  </si>
  <si>
    <t>Multiple Ship to:</t>
  </si>
  <si>
    <t>Standard terms are Net 30 days with approved credit.  Prices and terms are effective January 2, 2015.  Prices are subject to change without notice.  Shipping is FOB Franklin, MA.  Standard shipping is via ground transportation.</t>
  </si>
  <si>
    <t>Spring Summer 2015 Buff Headwear Order Form (January 2, 2015 - July 3, 2015)</t>
  </si>
  <si>
    <t xml:space="preserve">New </t>
  </si>
  <si>
    <t/>
  </si>
  <si>
    <t>Prey</t>
  </si>
  <si>
    <t>Sting</t>
  </si>
  <si>
    <t>Waterfalls</t>
  </si>
  <si>
    <t xml:space="preserve">Florid </t>
  </si>
  <si>
    <t>Breeze</t>
  </si>
  <si>
    <t>Multi Green</t>
  </si>
  <si>
    <t>Multi Red</t>
  </si>
  <si>
    <t>Credit Card Processing Fees</t>
  </si>
  <si>
    <t>Please note that a 3% processing fee will be added to all credit card payments for Preseason Orders.</t>
  </si>
  <si>
    <t>Order Modifications</t>
  </si>
  <si>
    <t>Preseason shipments may be delayed, at the Dealer’s request, up to 30 days and once per order. After this extension period, if the order is not accepted by the dealer, Buff, Inc. reserves the right to cancel the preseason order.</t>
  </si>
  <si>
    <t>Reductions to preseason orders may be made once per order, 3 weeks prior to ship date. Reductions of 5% or more will result in entire order shipping at Everyday Margin and Net 30 day terms.</t>
  </si>
  <si>
    <t>Spring Summer 2015 Buff Headwear POP Order Form (January 2, 2015 - July 3, 2015)</t>
  </si>
  <si>
    <t>Floor Display</t>
  </si>
  <si>
    <t>Holds 64-80 units</t>
  </si>
  <si>
    <t>Free with a minimum order commitment of either $1,100 or 90 units per store location at initial delivery</t>
  </si>
  <si>
    <t>Replacement Base with wheels</t>
  </si>
  <si>
    <t>Free</t>
  </si>
  <si>
    <t>Gondola Display</t>
  </si>
  <si>
    <t>Holds 96-120 units</t>
  </si>
  <si>
    <t>Free with a minimum order commitment of either $2,200 or 240 units</t>
  </si>
  <si>
    <t>Wall Display</t>
  </si>
  <si>
    <t>Free with a minimum order commitment of either $2,000 or 200 units</t>
  </si>
  <si>
    <t>Branding Display</t>
  </si>
  <si>
    <t>Counter Display</t>
  </si>
  <si>
    <t>Holds 16-20 units</t>
  </si>
  <si>
    <t>Free with a minimum order commitment of either $450 or 40 units</t>
  </si>
  <si>
    <t>Junior 3D Head Display</t>
  </si>
  <si>
    <t>Adult 3D Head Display</t>
  </si>
  <si>
    <t>Buff Banner</t>
  </si>
  <si>
    <t>23"h x 57"w</t>
  </si>
  <si>
    <t>Yellow 8" Buff® Sticker</t>
  </si>
  <si>
    <t>Yellow 2" Buff® Sticker</t>
  </si>
  <si>
    <t>Yellow 7" Buff® Window Sticker</t>
  </si>
  <si>
    <t>Black 8" Buff® Sticker</t>
  </si>
  <si>
    <t>Black 2" Buff® Sticker</t>
  </si>
  <si>
    <t>Black 7" Buff® Window Sticker</t>
  </si>
  <si>
    <t>Metal Floor Display Hooks</t>
  </si>
  <si>
    <t>Branded Plastick Hook Ends</t>
  </si>
  <si>
    <t>Fits Metal Floor Display</t>
  </si>
  <si>
    <t>Replacement Metal Floor Display Wheels</t>
  </si>
  <si>
    <t>Pack of 4 wheels, 2 with breaks</t>
  </si>
  <si>
    <t>Metal Flood Display Wooden Shelf</t>
  </si>
  <si>
    <t>10-Pk Replacement Hooks for Gondola or Wall Display</t>
  </si>
  <si>
    <t>Replacement Gondola Wheels</t>
  </si>
  <si>
    <t>Gondola Wooden Shelf with Hook</t>
  </si>
  <si>
    <t>Spring 2015 Catalog</t>
  </si>
  <si>
    <t>Detail</t>
  </si>
  <si>
    <t>Conditions</t>
  </si>
  <si>
    <t>Desired Ship Date</t>
  </si>
  <si>
    <t>Total Quantity on Order</t>
  </si>
  <si>
    <t>Total Value of Order</t>
  </si>
  <si>
    <t>Quantity</t>
  </si>
  <si>
    <t>POP Units Ordered</t>
  </si>
  <si>
    <t>sp2015</t>
  </si>
  <si>
    <t>buff</t>
  </si>
  <si>
    <t>Unit</t>
  </si>
  <si>
    <t>program</t>
  </si>
  <si>
    <t>Rev</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</si>
</sst>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quot;$&quot;#,##0.00"/>
    <numFmt numFmtId="165" formatCode="mm/dd/yyyy"/>
  </numFmts>
  <fonts count="81" x14ac:knownFonts="1">
    <font>
      <sz val="11"/>
      <color theme="1"/>
      <name val="Calibri"/>
      <family val="2"/>
      <scheme val="minor"/>
    </font>
    <font>
      <sz val="10"/>
      <name val="Arial"/>
      <family val="2"/>
    </font>
    <font>
      <b/>
      <sz val="9"/>
      <color indexed="81"/>
      <name val="Tahoma"/>
      <family val="2"/>
    </font>
    <font>
      <sz val="10"/>
      <color indexed="8"/>
      <name val="Arial"/>
      <family val="2"/>
    </font>
    <font>
      <sz val="8"/>
      <color indexed="8"/>
      <name val="Arial"/>
      <family val="2"/>
    </font>
    <font>
      <b/>
      <sz val="10"/>
      <name val="Arial"/>
      <family val="2"/>
    </font>
    <font>
      <b/>
      <sz val="8"/>
      <name val="Arial"/>
      <family val="2"/>
    </font>
    <font>
      <sz val="8"/>
      <name val="Arial"/>
      <family val="2"/>
    </font>
    <font>
      <b/>
      <sz val="14"/>
      <color indexed="8"/>
      <name val="Arial"/>
      <family val="2"/>
    </font>
    <font>
      <b/>
      <sz val="9"/>
      <name val="Arial"/>
      <family val="2"/>
    </font>
    <font>
      <sz val="9"/>
      <name val="Arial"/>
      <family val="2"/>
    </font>
    <font>
      <i/>
      <sz val="9"/>
      <name val="Arial"/>
      <family val="2"/>
    </font>
    <font>
      <b/>
      <sz val="11"/>
      <name val="Arial"/>
      <family val="2"/>
    </font>
    <font>
      <sz val="11"/>
      <name val="Arial"/>
      <family val="2"/>
    </font>
    <font>
      <b/>
      <vertAlign val="superscript"/>
      <sz val="14"/>
      <color indexed="8"/>
      <name val="Arial"/>
      <family val="2"/>
    </font>
    <font>
      <b/>
      <sz val="8.5"/>
      <name val="Arial"/>
      <family val="2"/>
    </font>
    <font>
      <sz val="8.5"/>
      <name val="Arial"/>
      <family val="2"/>
    </font>
    <font>
      <sz val="9"/>
      <color indexed="81"/>
      <name val="Tahoma"/>
      <family val="2"/>
    </font>
    <font>
      <b/>
      <sz val="12"/>
      <color indexed="81"/>
      <name val="Tahoma"/>
      <family val="2"/>
    </font>
    <font>
      <sz val="11"/>
      <color theme="1"/>
      <name val="Calibri"/>
      <family val="2"/>
      <scheme val="minor"/>
    </font>
    <font>
      <sz val="11"/>
      <color indexed="8"/>
      <name val="Arial"/>
      <family val="2"/>
    </font>
    <font>
      <b/>
      <sz val="10"/>
      <color indexed="8"/>
      <name val="Arial"/>
      <family val="2"/>
    </font>
    <font>
      <b/>
      <sz val="11"/>
      <color indexed="8"/>
      <name val="Arial"/>
      <family val="2"/>
    </font>
    <font>
      <sz val="9"/>
      <color indexed="8"/>
      <name val="Arial"/>
      <family val="2"/>
    </font>
    <font>
      <b/>
      <sz val="14"/>
      <color indexed="8"/>
      <name val="Arial"/>
      <family val="2"/>
    </font>
    <font>
      <b/>
      <i/>
      <sz val="8"/>
      <color indexed="8"/>
      <name val="Arial"/>
      <family val="2"/>
    </font>
    <font>
      <b/>
      <sz val="8"/>
      <color indexed="8"/>
      <name val="Arial"/>
      <family val="2"/>
    </font>
    <font>
      <b/>
      <sz val="9"/>
      <color indexed="8"/>
      <name val="Arial"/>
      <family val="2"/>
    </font>
    <font>
      <sz val="8.5"/>
      <color indexed="8"/>
      <name val="Arial"/>
      <family val="2"/>
    </font>
    <font>
      <b/>
      <i/>
      <sz val="10"/>
      <color indexed="8"/>
      <name val="Arial"/>
      <family val="2"/>
    </font>
    <font>
      <i/>
      <sz val="10"/>
      <color indexed="8"/>
      <name val="Arial"/>
      <family val="2"/>
    </font>
    <font>
      <b/>
      <sz val="10"/>
      <color theme="1" tint="0.499984740745262"/>
      <name val="Arial"/>
      <family val="2"/>
    </font>
    <font>
      <sz val="9.5"/>
      <color rgb="FFC00000"/>
      <name val="Arial"/>
      <family val="2"/>
    </font>
    <font>
      <sz val="10"/>
      <color indexed="8"/>
      <name val="Verdana"/>
      <family val="2"/>
    </font>
    <font>
      <i/>
      <sz val="8"/>
      <color indexed="8"/>
      <name val="Verdana"/>
      <family val="2"/>
    </font>
    <font>
      <i/>
      <sz val="8"/>
      <color indexed="8"/>
      <name val="Verdana"/>
      <family val="2"/>
    </font>
    <font>
      <b/>
      <sz val="22"/>
      <color theme="1"/>
      <name val="Calibri"/>
      <family val="2"/>
      <scheme val="minor"/>
    </font>
    <font>
      <b/>
      <u/>
      <sz val="11"/>
      <color theme="1"/>
      <name val="Calibri"/>
      <family val="2"/>
      <scheme val="minor"/>
    </font>
    <font>
      <sz val="8"/>
      <name val="Verdana"/>
      <family val="2"/>
    </font>
    <font>
      <sz val="10"/>
      <color theme="1"/>
      <name val="Arial"/>
      <family val="2"/>
    </font>
    <font>
      <b/>
      <sz val="18"/>
      <color theme="1"/>
      <name val="Arial"/>
      <family val="2"/>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u/>
      <sz val="8"/>
      <color theme="10"/>
      <name val="Arial"/>
      <family val="2"/>
    </font>
    <font>
      <u/>
      <sz val="8"/>
      <color theme="11"/>
      <name val="Arial"/>
      <family val="2"/>
    </font>
    <font>
      <sz val="12"/>
      <color indexed="8"/>
      <name val="Calibri"/>
      <family val="2"/>
      <charset val="1"/>
    </font>
    <font>
      <sz val="11"/>
      <color indexed="8"/>
      <name val="Calibri"/>
      <family val="2"/>
      <charset val="1"/>
    </font>
    <font>
      <sz val="11"/>
      <color indexed="9"/>
      <name val="Calibri"/>
      <family val="2"/>
    </font>
    <font>
      <b/>
      <sz val="11"/>
      <color indexed="52"/>
      <name val="Calibri"/>
      <family val="2"/>
    </font>
    <font>
      <b/>
      <sz val="11"/>
      <color indexed="62"/>
      <name val="Calibri"/>
      <family val="2"/>
    </font>
    <font>
      <sz val="11"/>
      <color indexed="20"/>
      <name val="Calibri"/>
      <family val="2"/>
    </font>
    <font>
      <sz val="8"/>
      <name val="Arial"/>
      <family val="2"/>
      <charset val="1"/>
    </font>
    <font>
      <b/>
      <sz val="11"/>
      <color indexed="63"/>
      <name val="Calibri"/>
      <family val="2"/>
    </font>
    <font>
      <i/>
      <sz val="11"/>
      <color indexed="23"/>
      <name val="Calibri"/>
      <family val="2"/>
    </font>
    <font>
      <b/>
      <sz val="18"/>
      <color indexed="62"/>
      <name val="Cambria"/>
      <family val="2"/>
    </font>
    <font>
      <b/>
      <sz val="15"/>
      <color indexed="62"/>
      <name val="Calibri"/>
      <family val="2"/>
    </font>
    <font>
      <b/>
      <sz val="13"/>
      <color indexed="62"/>
      <name val="Calibri"/>
      <family val="2"/>
    </font>
    <font>
      <sz val="10"/>
      <name val="Verdana"/>
      <family val="2"/>
    </font>
    <font>
      <b/>
      <sz val="11"/>
      <color theme="1" tint="0.499984740745262"/>
      <name val="Arial"/>
      <family val="2"/>
    </font>
    <font>
      <b/>
      <i/>
      <sz val="11"/>
      <color indexed="8"/>
      <name val="Arial"/>
      <family val="2"/>
    </font>
    <font>
      <sz val="9"/>
      <color theme="1" tint="4.9989318521683403E-2"/>
      <name val="Arial"/>
      <family val="2"/>
    </font>
    <font>
      <sz val="8.5"/>
      <color theme="1" tint="4.9989318521683403E-2"/>
      <name val="Arial"/>
      <family val="2"/>
    </font>
    <font>
      <u/>
      <sz val="11"/>
      <color theme="10"/>
      <name val="Calibri"/>
      <family val="2"/>
      <scheme val="minor"/>
    </font>
    <font>
      <u/>
      <sz val="11"/>
      <color theme="11"/>
      <name val="Calibri"/>
      <family val="2"/>
      <scheme val="minor"/>
    </font>
    <font>
      <sz val="10"/>
      <color theme="1"/>
      <name val="Courier"/>
      <family val="3"/>
    </font>
    <font>
      <b/>
      <sz val="8"/>
      <color theme="0"/>
      <name val="Arial"/>
      <family val="2"/>
    </font>
    <font>
      <sz val="11"/>
      <name val="Calibri"/>
      <family val="2"/>
      <scheme val="minor"/>
    </font>
    <font>
      <b/>
      <sz val="11"/>
      <color rgb="FFFF0000"/>
      <name val="Arial"/>
      <family val="2"/>
    </font>
    <font>
      <b/>
      <sz val="10"/>
      <color rgb="FFFF0000"/>
      <name val="Arial"/>
      <family val="2"/>
    </font>
    <font>
      <b/>
      <sz val="9"/>
      <color rgb="FFFF0000"/>
      <name val="Arial"/>
      <family val="2"/>
    </font>
    <font>
      <b/>
      <sz val="8"/>
      <color rgb="FFFF0000"/>
      <name val="Arial"/>
      <family val="2"/>
    </font>
    <font>
      <sz val="11"/>
      <color rgb="FFFF0000"/>
      <name val="Arial"/>
      <family val="2"/>
    </font>
    <font>
      <sz val="10"/>
      <color theme="1"/>
      <name val="Calibri"/>
      <family val="2"/>
      <scheme val="minor"/>
    </font>
    <font>
      <sz val="10"/>
      <color rgb="FF000000"/>
      <name val="Arial"/>
      <family val="2"/>
    </font>
    <font>
      <sz val="8"/>
      <name val="Calibri"/>
      <family val="2"/>
      <scheme val="minor"/>
    </font>
  </fonts>
  <fills count="30">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0" tint="-0.34998626667073579"/>
        <bgColor indexed="64"/>
      </patternFill>
    </fill>
    <fill>
      <patternFill patternType="solid">
        <fgColor rgb="FFFFFF00"/>
        <bgColor indexed="64"/>
      </patternFill>
    </fill>
    <fill>
      <patternFill patternType="solid">
        <fgColor theme="8" tint="0.79998168889431442"/>
        <bgColor indexed="64"/>
      </patternFill>
    </fill>
    <fill>
      <patternFill patternType="solid">
        <fgColor theme="1" tint="0.34998626667073579"/>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rgb="FFA5A5A5"/>
      </patternFill>
    </fill>
    <fill>
      <patternFill patternType="solid">
        <fgColor rgb="FFFFFFCC"/>
      </patternFill>
    </fill>
    <fill>
      <patternFill patternType="solid">
        <fgColor indexed="9"/>
      </patternFill>
    </fill>
    <fill>
      <patternFill patternType="solid">
        <fgColor indexed="47"/>
      </patternFill>
    </fill>
    <fill>
      <patternFill patternType="solid">
        <fgColor indexed="26"/>
      </patternFill>
    </fill>
    <fill>
      <patternFill patternType="solid">
        <fgColor indexed="27"/>
      </patternFill>
    </fill>
    <fill>
      <patternFill patternType="solid">
        <fgColor indexed="54"/>
      </patternFill>
    </fill>
    <fill>
      <patternFill patternType="solid">
        <fgColor indexed="29"/>
      </patternFill>
    </fill>
    <fill>
      <patternFill patternType="solid">
        <fgColor indexed="43"/>
      </patternFill>
    </fill>
    <fill>
      <patternFill patternType="solid">
        <fgColor indexed="22"/>
      </patternFill>
    </fill>
    <fill>
      <patternFill patternType="solid">
        <fgColor indexed="10"/>
      </patternFill>
    </fill>
    <fill>
      <patternFill patternType="solid">
        <fgColor indexed="57"/>
      </patternFill>
    </fill>
    <fill>
      <patternFill patternType="solid">
        <fgColor indexed="23"/>
      </patternFill>
    </fill>
    <fill>
      <patternFill patternType="solid">
        <fgColor indexed="49"/>
      </patternFill>
    </fill>
    <fill>
      <patternFill patternType="solid">
        <fgColor indexed="53"/>
      </patternFill>
    </fill>
    <fill>
      <patternFill patternType="solid">
        <fgColor indexed="45"/>
      </patternFill>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s>
  <borders count="99">
    <border>
      <left/>
      <right/>
      <top/>
      <bottom/>
      <diagonal/>
    </border>
    <border>
      <left style="thin">
        <color auto="1"/>
      </left>
      <right style="thin">
        <color auto="1"/>
      </right>
      <top style="hair">
        <color auto="1"/>
      </top>
      <bottom style="hair">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bottom style="thin">
        <color auto="1"/>
      </bottom>
      <diagonal/>
    </border>
    <border>
      <left/>
      <right/>
      <top/>
      <bottom style="medium">
        <color auto="1"/>
      </bottom>
      <diagonal/>
    </border>
    <border>
      <left/>
      <right/>
      <top style="medium">
        <color auto="1"/>
      </top>
      <bottom/>
      <diagonal/>
    </border>
    <border>
      <left/>
      <right/>
      <top/>
      <bottom style="double">
        <color auto="1"/>
      </bottom>
      <diagonal/>
    </border>
    <border>
      <left style="medium">
        <color auto="1"/>
      </left>
      <right/>
      <top/>
      <bottom style="double">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thin">
        <color auto="1"/>
      </top>
      <bottom style="thin">
        <color auto="1"/>
      </bottom>
      <diagonal/>
    </border>
    <border>
      <left style="medium">
        <color auto="1"/>
      </left>
      <right/>
      <top/>
      <bottom style="thin">
        <color auto="1"/>
      </bottom>
      <diagonal/>
    </border>
    <border>
      <left style="medium">
        <color auto="1"/>
      </left>
      <right/>
      <top style="thin">
        <color auto="1"/>
      </top>
      <bottom style="thin">
        <color auto="1"/>
      </bottom>
      <diagonal/>
    </border>
    <border>
      <left/>
      <right style="medium">
        <color auto="1"/>
      </right>
      <top style="medium">
        <color auto="1"/>
      </top>
      <bottom/>
      <diagonal/>
    </border>
    <border>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medium">
        <color auto="1"/>
      </top>
      <bottom/>
      <diagonal/>
    </border>
    <border>
      <left style="thin">
        <color auto="1"/>
      </left>
      <right/>
      <top style="double">
        <color auto="1"/>
      </top>
      <bottom/>
      <diagonal/>
    </border>
    <border>
      <left style="thin">
        <color auto="1"/>
      </left>
      <right/>
      <top style="thin">
        <color auto="1"/>
      </top>
      <bottom style="thin">
        <color auto="1"/>
      </bottom>
      <diagonal/>
    </border>
    <border>
      <left style="thin">
        <color auto="1"/>
      </left>
      <right/>
      <top style="hair">
        <color auto="1"/>
      </top>
      <bottom style="hair">
        <color auto="1"/>
      </bottom>
      <diagonal/>
    </border>
    <border>
      <left style="thin">
        <color auto="1"/>
      </left>
      <right style="thin">
        <color auto="1"/>
      </right>
      <top style="medium">
        <color auto="1"/>
      </top>
      <bottom style="double">
        <color auto="1"/>
      </bottom>
      <diagonal/>
    </border>
    <border>
      <left style="medium">
        <color auto="1"/>
      </left>
      <right style="medium">
        <color auto="1"/>
      </right>
      <top style="medium">
        <color auto="1"/>
      </top>
      <bottom style="medium">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bottom style="medium">
        <color auto="1"/>
      </bottom>
      <diagonal/>
    </border>
    <border>
      <left/>
      <right/>
      <top style="double">
        <color auto="1"/>
      </top>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right style="medium">
        <color auto="1"/>
      </right>
      <top style="double">
        <color auto="1"/>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double">
        <color auto="1"/>
      </bottom>
      <diagonal/>
    </border>
    <border>
      <left/>
      <right/>
      <top style="thin">
        <color auto="1"/>
      </top>
      <bottom/>
      <diagonal/>
    </border>
    <border>
      <left/>
      <right/>
      <top style="hair">
        <color auto="1"/>
      </top>
      <bottom style="hair">
        <color auto="1"/>
      </bottom>
      <diagonal/>
    </border>
    <border>
      <left style="thin">
        <color auto="1"/>
      </left>
      <right style="thin">
        <color auto="1"/>
      </right>
      <top/>
      <bottom style="double">
        <color auto="1"/>
      </bottom>
      <diagonal/>
    </border>
    <border>
      <left/>
      <right style="medium">
        <color auto="1"/>
      </right>
      <top style="thin">
        <color auto="1"/>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right style="medium">
        <color auto="1"/>
      </right>
      <top/>
      <bottom style="double">
        <color auto="1"/>
      </bottom>
      <diagonal/>
    </border>
    <border>
      <left style="medium">
        <color auto="1"/>
      </left>
      <right/>
      <top style="double">
        <color auto="1"/>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54"/>
      </bottom>
      <diagonal/>
    </border>
    <border>
      <left/>
      <right/>
      <top/>
      <bottom style="medium">
        <color indexed="54"/>
      </bottom>
      <diagonal/>
    </border>
    <border>
      <left/>
      <right/>
      <top style="double">
        <color auto="1"/>
      </top>
      <bottom style="hair">
        <color auto="1"/>
      </bottom>
      <diagonal/>
    </border>
    <border>
      <left style="thin">
        <color auto="1"/>
      </left>
      <right style="thin">
        <color auto="1"/>
      </right>
      <top style="double">
        <color auto="1"/>
      </top>
      <bottom style="hair">
        <color auto="1"/>
      </bottom>
      <diagonal/>
    </border>
    <border>
      <left/>
      <right style="medium">
        <color auto="1"/>
      </right>
      <top style="hair">
        <color auto="1"/>
      </top>
      <bottom style="hair">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double">
        <color auto="1"/>
      </top>
      <bottom style="hair">
        <color auto="1"/>
      </bottom>
      <diagonal/>
    </border>
    <border>
      <left/>
      <right style="thin">
        <color auto="1"/>
      </right>
      <top style="hair">
        <color auto="1"/>
      </top>
      <bottom style="hair">
        <color auto="1"/>
      </bottom>
      <diagonal/>
    </border>
    <border>
      <left/>
      <right style="medium">
        <color auto="1"/>
      </right>
      <top style="medium">
        <color auto="1"/>
      </top>
      <bottom style="double">
        <color auto="1"/>
      </bottom>
      <diagonal/>
    </border>
    <border>
      <left style="medium">
        <color auto="1"/>
      </left>
      <right style="medium">
        <color auto="1"/>
      </right>
      <top/>
      <bottom style="thin">
        <color auto="1"/>
      </bottom>
      <diagonal/>
    </border>
    <border>
      <left/>
      <right style="medium">
        <color auto="1"/>
      </right>
      <top style="double">
        <color auto="1"/>
      </top>
      <bottom style="thin">
        <color auto="1"/>
      </bottom>
      <diagonal/>
    </border>
    <border>
      <left style="thin">
        <color auto="1"/>
      </left>
      <right style="medium">
        <color auto="1"/>
      </right>
      <top/>
      <bottom style="double">
        <color auto="1"/>
      </bottom>
      <diagonal/>
    </border>
    <border>
      <left style="medium">
        <color auto="1"/>
      </left>
      <right style="thin">
        <color auto="1"/>
      </right>
      <top/>
      <bottom style="double">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double">
        <color auto="1"/>
      </top>
      <bottom style="thin">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double">
        <color auto="1"/>
      </bottom>
      <diagonal/>
    </border>
    <border>
      <left style="medium">
        <color auto="1"/>
      </left>
      <right style="medium">
        <color auto="1"/>
      </right>
      <top style="double">
        <color auto="1"/>
      </top>
      <bottom/>
      <diagonal/>
    </border>
    <border>
      <left style="thin">
        <color auto="1"/>
      </left>
      <right/>
      <top/>
      <bottom style="medium">
        <color auto="1"/>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style="hair">
        <color auto="1"/>
      </bottom>
      <diagonal/>
    </border>
    <border>
      <left/>
      <right/>
      <top/>
      <bottom style="hair">
        <color auto="1"/>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style="hair">
        <color auto="1"/>
      </bottom>
      <diagonal/>
    </border>
    <border>
      <left style="medium">
        <color auto="1"/>
      </left>
      <right/>
      <top style="medium">
        <color auto="1"/>
      </top>
      <bottom style="double">
        <color auto="1"/>
      </bottom>
      <diagonal/>
    </border>
    <border>
      <left/>
      <right/>
      <top style="medium">
        <color auto="1"/>
      </top>
      <bottom style="double">
        <color auto="1"/>
      </bottom>
      <diagonal/>
    </border>
    <border>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thin">
        <color auto="1"/>
      </left>
      <right/>
      <top style="double">
        <color auto="1"/>
      </top>
      <bottom style="hair">
        <color auto="1"/>
      </bottom>
      <diagonal/>
    </border>
    <border>
      <left/>
      <right style="medium">
        <color auto="1"/>
      </right>
      <top style="double">
        <color auto="1"/>
      </top>
      <bottom style="hair">
        <color auto="1"/>
      </bottom>
      <diagonal/>
    </border>
    <border>
      <left style="thin">
        <color auto="1"/>
      </left>
      <right/>
      <top style="hair">
        <color auto="1"/>
      </top>
      <bottom style="medium">
        <color auto="1"/>
      </bottom>
      <diagonal/>
    </border>
    <border>
      <left/>
      <right/>
      <top style="hair">
        <color auto="1"/>
      </top>
      <bottom style="medium">
        <color auto="1"/>
      </bottom>
      <diagonal/>
    </border>
    <border>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right style="medium">
        <color auto="1"/>
      </right>
      <top style="hair">
        <color auto="1"/>
      </top>
      <bottom style="medium">
        <color auto="1"/>
      </bottom>
      <diagonal/>
    </border>
  </borders>
  <cellStyleXfs count="1336">
    <xf numFmtId="0" fontId="0" fillId="0" borderId="0"/>
    <xf numFmtId="44" fontId="19" fillId="0" borderId="0" applyFont="0" applyFill="0" applyBorder="0" applyAlignment="0" applyProtection="0"/>
    <xf numFmtId="0" fontId="1" fillId="0" borderId="0"/>
    <xf numFmtId="0" fontId="1" fillId="0" borderId="0"/>
    <xf numFmtId="0" fontId="43" fillId="9" borderId="0" applyNumberFormat="0" applyBorder="0" applyAlignment="0" applyProtection="0"/>
    <xf numFmtId="0" fontId="48" fillId="0" borderId="50" applyNumberFormat="0" applyFill="0" applyAlignment="0" applyProtection="0"/>
    <xf numFmtId="0" fontId="7" fillId="0" borderId="0"/>
    <xf numFmtId="0" fontId="41" fillId="0" borderId="0" applyNumberFormat="0" applyFill="0" applyBorder="0" applyAlignment="0" applyProtection="0"/>
    <xf numFmtId="0" fontId="42" fillId="8" borderId="0" applyNumberFormat="0" applyBorder="0" applyAlignment="0" applyProtection="0"/>
    <xf numFmtId="0" fontId="44" fillId="10" borderId="46" applyNumberFormat="0" applyAlignment="0" applyProtection="0"/>
    <xf numFmtId="0" fontId="45" fillId="0" borderId="47" applyNumberFormat="0" applyFill="0" applyAlignment="0" applyProtection="0"/>
    <xf numFmtId="0" fontId="46" fillId="11" borderId="48" applyNumberFormat="0" applyAlignment="0" applyProtection="0"/>
    <xf numFmtId="0" fontId="47" fillId="0" borderId="0" applyNumberFormat="0" applyFill="0" applyBorder="0" applyAlignment="0" applyProtection="0"/>
    <xf numFmtId="0" fontId="19" fillId="12" borderId="49" applyNumberFormat="0" applyFont="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7" fillId="0" borderId="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1" fillId="0" borderId="0"/>
    <xf numFmtId="0" fontId="51" fillId="0" borderId="0"/>
    <xf numFmtId="0" fontId="52" fillId="13" borderId="0" applyNumberFormat="0" applyBorder="0" applyAlignment="0" applyProtection="0"/>
    <xf numFmtId="0" fontId="52" fillId="14" borderId="0" applyNumberFormat="0" applyBorder="0" applyAlignment="0" applyProtection="0"/>
    <xf numFmtId="0" fontId="52" fillId="15" borderId="0" applyNumberFormat="0" applyBorder="0" applyAlignment="0" applyProtection="0"/>
    <xf numFmtId="0" fontId="52" fillId="13" borderId="0" applyNumberFormat="0" applyBorder="0" applyAlignment="0" applyProtection="0"/>
    <xf numFmtId="0" fontId="52" fillId="16" borderId="0" applyNumberFormat="0" applyBorder="0" applyAlignment="0" applyProtection="0"/>
    <xf numFmtId="0" fontId="52" fillId="14" borderId="0" applyNumberFormat="0" applyBorder="0" applyAlignment="0" applyProtection="0"/>
    <xf numFmtId="0" fontId="52" fillId="17" borderId="0" applyNumberFormat="0" applyBorder="0" applyAlignment="0" applyProtection="0"/>
    <xf numFmtId="0" fontId="52" fillId="18" borderId="0" applyNumberFormat="0" applyBorder="0" applyAlignment="0" applyProtection="0"/>
    <xf numFmtId="0" fontId="52" fillId="19" borderId="0" applyNumberFormat="0" applyBorder="0" applyAlignment="0" applyProtection="0"/>
    <xf numFmtId="0" fontId="52" fillId="20" borderId="0" applyNumberFormat="0" applyBorder="0" applyAlignment="0" applyProtection="0"/>
    <xf numFmtId="0" fontId="52" fillId="17" borderId="0" applyNumberFormat="0" applyBorder="0" applyAlignment="0" applyProtection="0"/>
    <xf numFmtId="0" fontId="52" fillId="14" borderId="0" applyNumberFormat="0" applyBorder="0" applyAlignment="0" applyProtection="0"/>
    <xf numFmtId="0" fontId="53" fillId="17" borderId="0" applyNumberFormat="0" applyBorder="0" applyAlignment="0" applyProtection="0"/>
    <xf numFmtId="0" fontId="53" fillId="18" borderId="0" applyNumberFormat="0" applyBorder="0" applyAlignment="0" applyProtection="0"/>
    <xf numFmtId="0" fontId="53" fillId="19" borderId="0" applyNumberFormat="0" applyBorder="0" applyAlignment="0" applyProtection="0"/>
    <xf numFmtId="0" fontId="53" fillId="20" borderId="0" applyNumberFormat="0" applyBorder="0" applyAlignment="0" applyProtection="0"/>
    <xf numFmtId="0" fontId="53" fillId="17" borderId="0" applyNumberFormat="0" applyBorder="0" applyAlignment="0" applyProtection="0"/>
    <xf numFmtId="0" fontId="53" fillId="14" borderId="0" applyNumberFormat="0" applyBorder="0" applyAlignment="0" applyProtection="0"/>
    <xf numFmtId="0" fontId="54" fillId="13" borderId="51" applyNumberFormat="0" applyAlignment="0" applyProtection="0"/>
    <xf numFmtId="0" fontId="53" fillId="17" borderId="0" applyNumberFormat="0" applyBorder="0" applyAlignment="0" applyProtection="0"/>
    <xf numFmtId="0" fontId="53" fillId="21" borderId="0" applyNumberFormat="0" applyBorder="0" applyAlignment="0" applyProtection="0"/>
    <xf numFmtId="0" fontId="53" fillId="22" borderId="0" applyNumberFormat="0" applyBorder="0" applyAlignment="0" applyProtection="0"/>
    <xf numFmtId="0" fontId="53" fillId="23" borderId="0" applyNumberFormat="0" applyBorder="0" applyAlignment="0" applyProtection="0"/>
    <xf numFmtId="0" fontId="53" fillId="24" borderId="0" applyNumberFormat="0" applyBorder="0" applyAlignment="0" applyProtection="0"/>
    <xf numFmtId="0" fontId="53" fillId="25" borderId="0" applyNumberFormat="0" applyBorder="0" applyAlignment="0" applyProtection="0"/>
    <xf numFmtId="0" fontId="56" fillId="26" borderId="0" applyNumberFormat="0" applyBorder="0" applyAlignment="0" applyProtection="0"/>
    <xf numFmtId="0" fontId="57" fillId="0" borderId="0"/>
    <xf numFmtId="0" fontId="58" fillId="13" borderId="52" applyNumberFormat="0" applyAlignment="0" applyProtection="0"/>
    <xf numFmtId="0" fontId="59" fillId="0" borderId="0" applyNumberFormat="0" applyFill="0" applyBorder="0" applyAlignment="0" applyProtection="0"/>
    <xf numFmtId="0" fontId="60" fillId="0" borderId="0" applyNumberFormat="0" applyFill="0" applyBorder="0" applyAlignment="0" applyProtection="0"/>
    <xf numFmtId="0" fontId="61" fillId="0" borderId="53" applyNumberFormat="0" applyFill="0" applyAlignment="0" applyProtection="0"/>
    <xf numFmtId="0" fontId="62" fillId="0" borderId="53" applyNumberFormat="0" applyFill="0" applyAlignment="0" applyProtection="0"/>
    <xf numFmtId="0" fontId="55" fillId="0" borderId="54" applyNumberFormat="0" applyFill="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63" fillId="0" borderId="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56" fillId="26" borderId="0" applyNumberFormat="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cellStyleXfs>
  <cellXfs count="452">
    <xf numFmtId="0" fontId="0" fillId="0" borderId="0" xfId="0"/>
    <xf numFmtId="0" fontId="20" fillId="0" borderId="0" xfId="0" applyFont="1"/>
    <xf numFmtId="0" fontId="21" fillId="0" borderId="0" xfId="0" applyFont="1"/>
    <xf numFmtId="0" fontId="21" fillId="3" borderId="2" xfId="0" applyFont="1" applyFill="1" applyBorder="1" applyAlignment="1">
      <alignment horizontal="center"/>
    </xf>
    <xf numFmtId="44" fontId="20" fillId="0" borderId="0" xfId="1" applyFont="1"/>
    <xf numFmtId="0" fontId="23" fillId="0" borderId="0" xfId="0" applyFont="1" applyProtection="1"/>
    <xf numFmtId="0" fontId="9" fillId="0" borderId="4" xfId="0" applyFont="1" applyFill="1" applyBorder="1" applyAlignment="1" applyProtection="1">
      <alignment horizontal="left" vertical="center"/>
    </xf>
    <xf numFmtId="0" fontId="23" fillId="0" borderId="0" xfId="0" applyFont="1" applyFill="1" applyProtection="1"/>
    <xf numFmtId="0" fontId="10" fillId="0" borderId="0" xfId="0" applyFont="1" applyBorder="1" applyProtection="1"/>
    <xf numFmtId="0" fontId="9" fillId="0" borderId="12" xfId="0" applyFont="1" applyBorder="1" applyAlignment="1" applyProtection="1">
      <alignment horizontal="left" indent="1"/>
    </xf>
    <xf numFmtId="0" fontId="10" fillId="0" borderId="6" xfId="0" applyFont="1" applyBorder="1" applyProtection="1"/>
    <xf numFmtId="0" fontId="24" fillId="0" borderId="0" xfId="0" applyFont="1" applyAlignment="1" applyProtection="1">
      <alignment horizontal="center" vertical="center"/>
    </xf>
    <xf numFmtId="0" fontId="23" fillId="0" borderId="0" xfId="0" applyFont="1" applyFill="1" applyBorder="1" applyAlignment="1" applyProtection="1">
      <alignment horizontal="left"/>
    </xf>
    <xf numFmtId="14" fontId="10" fillId="0" borderId="0" xfId="0" applyNumberFormat="1" applyFont="1" applyFill="1" applyBorder="1" applyAlignment="1" applyProtection="1">
      <alignment horizontal="left"/>
    </xf>
    <xf numFmtId="14" fontId="10" fillId="0" borderId="0" xfId="0" applyNumberFormat="1" applyFont="1" applyFill="1" applyBorder="1" applyAlignment="1" applyProtection="1"/>
    <xf numFmtId="0" fontId="9" fillId="0" borderId="0" xfId="0" applyFont="1" applyFill="1" applyBorder="1" applyAlignment="1" applyProtection="1">
      <alignment horizontal="center" vertical="center" wrapText="1"/>
    </xf>
    <xf numFmtId="164" fontId="9" fillId="0" borderId="0" xfId="0" applyNumberFormat="1" applyFont="1" applyFill="1" applyBorder="1" applyAlignment="1" applyProtection="1">
      <alignment horizontal="right"/>
    </xf>
    <xf numFmtId="0" fontId="10" fillId="0" borderId="7" xfId="0" applyFont="1" applyFill="1" applyBorder="1" applyProtection="1"/>
    <xf numFmtId="0" fontId="12" fillId="0" borderId="10" xfId="0" applyFont="1" applyBorder="1" applyProtection="1"/>
    <xf numFmtId="0" fontId="9" fillId="0" borderId="20" xfId="0" applyFont="1" applyFill="1" applyBorder="1" applyProtection="1"/>
    <xf numFmtId="0" fontId="10" fillId="0" borderId="8" xfId="0" applyFont="1" applyBorder="1" applyProtection="1"/>
    <xf numFmtId="0" fontId="12" fillId="0" borderId="9" xfId="0" applyFont="1" applyBorder="1" applyProtection="1"/>
    <xf numFmtId="0" fontId="12" fillId="0" borderId="8" xfId="0" applyFont="1" applyBorder="1" applyProtection="1"/>
    <xf numFmtId="14" fontId="21" fillId="0" borderId="22" xfId="0" applyNumberFormat="1" applyFont="1" applyFill="1" applyBorder="1" applyAlignment="1" applyProtection="1">
      <alignment horizontal="center"/>
      <protection locked="0"/>
    </xf>
    <xf numFmtId="0" fontId="20" fillId="0" borderId="0" xfId="0" applyFont="1" applyProtection="1">
      <protection locked="0"/>
    </xf>
    <xf numFmtId="0" fontId="24" fillId="0" borderId="0" xfId="0" applyFont="1" applyAlignment="1" applyProtection="1">
      <alignment horizontal="center" vertical="center"/>
    </xf>
    <xf numFmtId="0" fontId="20" fillId="0" borderId="0" xfId="0" applyFont="1" applyFill="1"/>
    <xf numFmtId="0" fontId="21" fillId="0" borderId="0" xfId="0" applyFont="1" applyFill="1"/>
    <xf numFmtId="44" fontId="25" fillId="0" borderId="24" xfId="1" applyFont="1" applyFill="1" applyBorder="1" applyAlignment="1" applyProtection="1">
      <alignment horizontal="center"/>
      <protection locked="0"/>
    </xf>
    <xf numFmtId="0" fontId="26" fillId="0" borderId="8" xfId="0" applyFont="1" applyFill="1" applyBorder="1" applyProtection="1">
      <protection locked="0"/>
    </xf>
    <xf numFmtId="0" fontId="9" fillId="0" borderId="7" xfId="0" applyFont="1" applyFill="1" applyBorder="1" applyAlignment="1" applyProtection="1">
      <alignment horizontal="center"/>
    </xf>
    <xf numFmtId="0" fontId="9" fillId="0" borderId="20" xfId="0" applyFont="1" applyFill="1" applyBorder="1" applyAlignment="1" applyProtection="1">
      <alignment horizontal="left"/>
    </xf>
    <xf numFmtId="0" fontId="23" fillId="0" borderId="7" xfId="0" applyFont="1" applyBorder="1" applyProtection="1"/>
    <xf numFmtId="0" fontId="27" fillId="0" borderId="7" xfId="0" applyFont="1" applyFill="1" applyBorder="1" applyAlignment="1" applyProtection="1">
      <alignment horizontal="center"/>
    </xf>
    <xf numFmtId="14" fontId="9" fillId="0" borderId="7" xfId="0" applyNumberFormat="1" applyFont="1" applyFill="1" applyBorder="1" applyAlignment="1" applyProtection="1">
      <alignment horizontal="center"/>
    </xf>
    <xf numFmtId="14" fontId="9" fillId="0" borderId="17" xfId="0" applyNumberFormat="1" applyFont="1" applyFill="1" applyBorder="1" applyAlignment="1" applyProtection="1">
      <alignment horizontal="center"/>
    </xf>
    <xf numFmtId="0" fontId="10" fillId="0" borderId="31" xfId="0" applyFont="1" applyBorder="1" applyProtection="1"/>
    <xf numFmtId="14" fontId="28" fillId="0" borderId="32" xfId="0" applyNumberFormat="1" applyFont="1" applyFill="1" applyBorder="1" applyAlignment="1" applyProtection="1">
      <alignment horizontal="center"/>
    </xf>
    <xf numFmtId="0" fontId="28" fillId="0" borderId="32" xfId="0" applyNumberFormat="1" applyFont="1" applyFill="1" applyBorder="1" applyAlignment="1" applyProtection="1">
      <alignment horizontal="center"/>
    </xf>
    <xf numFmtId="0" fontId="28" fillId="0" borderId="19" xfId="0" applyNumberFormat="1" applyFont="1" applyFill="1" applyBorder="1" applyAlignment="1" applyProtection="1">
      <alignment horizontal="center"/>
    </xf>
    <xf numFmtId="44" fontId="28" fillId="0" borderId="33" xfId="1" applyFont="1" applyFill="1" applyBorder="1" applyAlignment="1" applyProtection="1">
      <alignment horizontal="center"/>
    </xf>
    <xf numFmtId="44" fontId="28" fillId="0" borderId="34" xfId="1" applyFont="1" applyFill="1" applyBorder="1" applyAlignment="1" applyProtection="1">
      <alignment horizontal="center"/>
    </xf>
    <xf numFmtId="0" fontId="28" fillId="0" borderId="0" xfId="0" applyFont="1" applyProtection="1"/>
    <xf numFmtId="14" fontId="16" fillId="0" borderId="6" xfId="0" applyNumberFormat="1" applyFont="1" applyFill="1" applyBorder="1" applyAlignment="1" applyProtection="1"/>
    <xf numFmtId="0" fontId="16" fillId="0" borderId="35" xfId="0" applyFont="1" applyBorder="1" applyProtection="1"/>
    <xf numFmtId="0" fontId="16" fillId="0" borderId="13" xfId="0" applyFont="1" applyBorder="1" applyProtection="1"/>
    <xf numFmtId="0" fontId="20" fillId="0" borderId="0" xfId="0" applyFont="1" applyBorder="1"/>
    <xf numFmtId="0" fontId="1" fillId="0" borderId="0" xfId="0" applyFont="1" applyFill="1" applyBorder="1"/>
    <xf numFmtId="0" fontId="20" fillId="0" borderId="0" xfId="0" applyFont="1" applyFill="1" applyBorder="1"/>
    <xf numFmtId="0" fontId="20" fillId="0" borderId="7" xfId="0" applyFont="1" applyFill="1" applyBorder="1"/>
    <xf numFmtId="0" fontId="1" fillId="0" borderId="0" xfId="0" applyFont="1" applyFill="1" applyBorder="1" applyAlignment="1">
      <alignment horizontal="center"/>
    </xf>
    <xf numFmtId="0" fontId="1" fillId="0" borderId="0" xfId="0" applyFont="1" applyFill="1" applyBorder="1" applyAlignment="1" applyProtection="1">
      <alignment horizontal="right"/>
    </xf>
    <xf numFmtId="0" fontId="5" fillId="0" borderId="0" xfId="0" applyFont="1" applyFill="1" applyBorder="1" applyAlignment="1" applyProtection="1">
      <alignment horizontal="left" vertical="center"/>
    </xf>
    <xf numFmtId="0" fontId="1" fillId="0" borderId="0" xfId="3" applyFont="1" applyFill="1" applyBorder="1" applyAlignment="1" applyProtection="1">
      <alignment horizontal="center" vertical="center"/>
    </xf>
    <xf numFmtId="0" fontId="5" fillId="0" borderId="7" xfId="0" applyFont="1" applyFill="1" applyBorder="1" applyAlignment="1" applyProtection="1">
      <alignment horizontal="left" vertical="center"/>
    </xf>
    <xf numFmtId="0" fontId="1" fillId="0" borderId="7" xfId="0" applyFont="1" applyFill="1" applyBorder="1"/>
    <xf numFmtId="0" fontId="1" fillId="0" borderId="7" xfId="0" applyFont="1" applyFill="1" applyBorder="1" applyAlignment="1">
      <alignment horizontal="center"/>
    </xf>
    <xf numFmtId="0" fontId="20" fillId="0" borderId="7" xfId="0" applyFont="1" applyBorder="1"/>
    <xf numFmtId="0" fontId="20" fillId="0" borderId="6" xfId="0" applyFont="1" applyBorder="1"/>
    <xf numFmtId="0" fontId="21" fillId="0" borderId="20" xfId="0" applyFont="1" applyFill="1" applyBorder="1"/>
    <xf numFmtId="0" fontId="21" fillId="0" borderId="7" xfId="0" applyFont="1" applyFill="1" applyBorder="1" applyAlignment="1">
      <alignment horizontal="center"/>
    </xf>
    <xf numFmtId="0" fontId="21" fillId="0" borderId="10" xfId="0" applyFont="1" applyFill="1" applyBorder="1" applyAlignment="1">
      <alignment horizontal="right"/>
    </xf>
    <xf numFmtId="0" fontId="21" fillId="0" borderId="38" xfId="0" applyNumberFormat="1" applyFont="1" applyFill="1" applyBorder="1" applyAlignment="1">
      <alignment horizontal="center"/>
    </xf>
    <xf numFmtId="0" fontId="21" fillId="0" borderId="12" xfId="0" applyFont="1" applyFill="1" applyBorder="1" applyAlignment="1">
      <alignment horizontal="right"/>
    </xf>
    <xf numFmtId="44" fontId="5" fillId="0" borderId="6" xfId="1" applyFont="1" applyFill="1" applyBorder="1" applyAlignment="1"/>
    <xf numFmtId="0" fontId="1" fillId="6" borderId="2" xfId="0" applyFont="1" applyFill="1" applyBorder="1"/>
    <xf numFmtId="0" fontId="1" fillId="6" borderId="2" xfId="0" applyFont="1" applyFill="1" applyBorder="1" applyAlignment="1">
      <alignment vertical="center"/>
    </xf>
    <xf numFmtId="0" fontId="1" fillId="6" borderId="3" xfId="0" applyFont="1" applyFill="1" applyBorder="1"/>
    <xf numFmtId="0" fontId="21" fillId="0" borderId="36" xfId="0" applyFont="1" applyFill="1" applyBorder="1" applyAlignment="1"/>
    <xf numFmtId="0" fontId="26" fillId="0" borderId="36" xfId="0" applyFont="1" applyFill="1" applyBorder="1" applyAlignment="1">
      <alignment horizontal="left"/>
    </xf>
    <xf numFmtId="0" fontId="6" fillId="0" borderId="2" xfId="0" applyFont="1" applyFill="1" applyBorder="1" applyAlignment="1">
      <alignment horizontal="left"/>
    </xf>
    <xf numFmtId="0" fontId="26" fillId="0" borderId="3" xfId="0" applyFont="1" applyFill="1" applyBorder="1" applyAlignment="1">
      <alignment horizontal="left"/>
    </xf>
    <xf numFmtId="0" fontId="27" fillId="0" borderId="0" xfId="0" applyFont="1" applyFill="1" applyBorder="1" applyAlignment="1" applyProtection="1"/>
    <xf numFmtId="0" fontId="27" fillId="0" borderId="10" xfId="0" applyFont="1" applyFill="1" applyBorder="1" applyAlignment="1" applyProtection="1">
      <alignment horizontal="left"/>
    </xf>
    <xf numFmtId="0" fontId="9" fillId="0" borderId="10" xfId="0" applyFont="1" applyFill="1" applyBorder="1" applyAlignment="1" applyProtection="1">
      <alignment horizontal="left"/>
    </xf>
    <xf numFmtId="0" fontId="23" fillId="0" borderId="10" xfId="0" applyFont="1" applyFill="1" applyBorder="1" applyAlignment="1" applyProtection="1">
      <alignment horizontal="center"/>
    </xf>
    <xf numFmtId="0" fontId="21" fillId="0" borderId="7" xfId="0" applyFont="1" applyFill="1" applyBorder="1" applyAlignment="1" applyProtection="1">
      <alignment horizontal="left"/>
    </xf>
    <xf numFmtId="0" fontId="21" fillId="0" borderId="0" xfId="0" applyFont="1" applyFill="1" applyBorder="1" applyAlignment="1" applyProtection="1">
      <alignment horizontal="left"/>
    </xf>
    <xf numFmtId="0" fontId="21" fillId="0" borderId="7" xfId="0" applyFont="1" applyFill="1" applyBorder="1" applyAlignment="1" applyProtection="1">
      <alignment horizontal="right"/>
    </xf>
    <xf numFmtId="0" fontId="21" fillId="0" borderId="0" xfId="0" applyFont="1" applyFill="1" applyBorder="1" applyAlignment="1">
      <alignment horizontal="right"/>
    </xf>
    <xf numFmtId="0" fontId="21" fillId="0" borderId="0" xfId="3" applyFont="1" applyFill="1" applyBorder="1" applyAlignment="1">
      <alignment horizontal="right"/>
    </xf>
    <xf numFmtId="49" fontId="21" fillId="0" borderId="22" xfId="0" applyNumberFormat="1" applyFont="1" applyFill="1" applyBorder="1" applyAlignment="1" applyProtection="1">
      <alignment horizontal="center"/>
      <protection locked="0"/>
    </xf>
    <xf numFmtId="0" fontId="21" fillId="0" borderId="17" xfId="0" applyFont="1" applyFill="1" applyBorder="1" applyAlignment="1">
      <alignment horizontal="center"/>
    </xf>
    <xf numFmtId="0" fontId="33" fillId="0" borderId="0" xfId="0" applyFont="1"/>
    <xf numFmtId="0" fontId="30" fillId="0" borderId="0" xfId="0" applyFont="1" applyFill="1" applyBorder="1" applyAlignment="1">
      <alignment horizontal="left"/>
    </xf>
    <xf numFmtId="0" fontId="0" fillId="0" borderId="0" xfId="0" applyAlignment="1">
      <alignment vertical="top"/>
    </xf>
    <xf numFmtId="0" fontId="9" fillId="0" borderId="0" xfId="0" applyFont="1" applyBorder="1" applyAlignment="1" applyProtection="1">
      <alignment horizontal="left" indent="1"/>
    </xf>
    <xf numFmtId="14" fontId="64" fillId="7" borderId="0" xfId="0" applyNumberFormat="1" applyFont="1" applyFill="1" applyBorder="1" applyAlignment="1" applyProtection="1">
      <alignment horizontal="center"/>
    </xf>
    <xf numFmtId="0" fontId="40" fillId="0" borderId="0" xfId="0" applyFont="1" applyFill="1" applyBorder="1" applyAlignment="1"/>
    <xf numFmtId="0" fontId="3" fillId="0" borderId="0" xfId="0" applyFont="1" applyAlignment="1">
      <alignment horizontal="left"/>
    </xf>
    <xf numFmtId="0" fontId="3" fillId="0" borderId="0" xfId="0" applyFont="1" applyFill="1" applyBorder="1" applyAlignment="1">
      <alignment horizontal="left"/>
    </xf>
    <xf numFmtId="0" fontId="21" fillId="0" borderId="8" xfId="0" applyFont="1" applyFill="1" applyBorder="1" applyAlignment="1" applyProtection="1">
      <alignment horizontal="left"/>
      <protection locked="0"/>
    </xf>
    <xf numFmtId="0" fontId="70" fillId="0" borderId="0" xfId="0" applyFont="1" applyAlignment="1">
      <alignment vertical="center"/>
    </xf>
    <xf numFmtId="49" fontId="64" fillId="7" borderId="0" xfId="0" applyNumberFormat="1" applyFont="1" applyFill="1" applyBorder="1" applyAlignment="1" applyProtection="1">
      <alignment horizontal="center"/>
    </xf>
    <xf numFmtId="0" fontId="22" fillId="0" borderId="0" xfId="0" applyNumberFormat="1" applyFont="1" applyFill="1" applyBorder="1" applyAlignment="1" applyProtection="1">
      <alignment horizontal="center"/>
    </xf>
    <xf numFmtId="44" fontId="12" fillId="0" borderId="6" xfId="1" applyFont="1" applyFill="1" applyBorder="1" applyAlignment="1" applyProtection="1"/>
    <xf numFmtId="44" fontId="65" fillId="2" borderId="24" xfId="1" applyFont="1" applyFill="1" applyBorder="1" applyAlignment="1" applyProtection="1">
      <alignment horizontal="center"/>
    </xf>
    <xf numFmtId="0" fontId="21" fillId="0" borderId="0" xfId="0" applyNumberFormat="1" applyFont="1" applyFill="1" applyBorder="1" applyAlignment="1" applyProtection="1">
      <alignment horizontal="center"/>
    </xf>
    <xf numFmtId="44" fontId="5" fillId="0" borderId="6" xfId="1" applyFont="1" applyFill="1" applyBorder="1" applyAlignment="1" applyProtection="1">
      <alignment horizontal="center"/>
    </xf>
    <xf numFmtId="44" fontId="25" fillId="2" borderId="24" xfId="1" applyFont="1" applyFill="1" applyBorder="1" applyAlignment="1" applyProtection="1">
      <alignment horizontal="center"/>
    </xf>
    <xf numFmtId="44" fontId="5" fillId="0" borderId="6" xfId="1" applyFont="1" applyFill="1" applyBorder="1" applyAlignment="1" applyProtection="1"/>
    <xf numFmtId="0" fontId="21" fillId="0" borderId="0" xfId="0" applyFont="1" applyFill="1" applyBorder="1" applyAlignment="1" applyProtection="1">
      <alignment horizontal="center"/>
    </xf>
    <xf numFmtId="14" fontId="22" fillId="7" borderId="0" xfId="0" applyNumberFormat="1" applyFont="1" applyFill="1" applyBorder="1" applyAlignment="1" applyProtection="1">
      <alignment horizontal="center"/>
    </xf>
    <xf numFmtId="44" fontId="25" fillId="4" borderId="24" xfId="1" applyFont="1" applyFill="1" applyBorder="1" applyAlignment="1" applyProtection="1">
      <alignment horizontal="center"/>
    </xf>
    <xf numFmtId="0" fontId="5" fillId="5" borderId="25" xfId="0" applyFont="1" applyFill="1" applyBorder="1" applyAlignment="1" applyProtection="1">
      <alignment horizontal="center"/>
      <protection hidden="1"/>
    </xf>
    <xf numFmtId="14" fontId="31" fillId="7" borderId="43" xfId="0" applyNumberFormat="1" applyFont="1" applyFill="1" applyBorder="1" applyAlignment="1" applyProtection="1">
      <alignment horizontal="center"/>
    </xf>
    <xf numFmtId="14" fontId="21" fillId="7" borderId="43" xfId="0" applyNumberFormat="1" applyFont="1" applyFill="1" applyBorder="1" applyAlignment="1" applyProtection="1">
      <alignment horizontal="center"/>
    </xf>
    <xf numFmtId="49" fontId="21" fillId="0" borderId="43" xfId="0" applyNumberFormat="1" applyFont="1" applyFill="1" applyBorder="1" applyAlignment="1" applyProtection="1">
      <alignment horizontal="center"/>
      <protection locked="0"/>
    </xf>
    <xf numFmtId="49" fontId="31" fillId="7" borderId="43" xfId="0" applyNumberFormat="1" applyFont="1" applyFill="1" applyBorder="1" applyAlignment="1" applyProtection="1">
      <alignment horizontal="center"/>
    </xf>
    <xf numFmtId="49" fontId="21" fillId="7" borderId="43" xfId="0" applyNumberFormat="1" applyFont="1" applyFill="1" applyBorder="1" applyAlignment="1" applyProtection="1">
      <alignment horizontal="center"/>
    </xf>
    <xf numFmtId="0" fontId="21" fillId="3" borderId="36" xfId="0" applyFont="1" applyFill="1" applyBorder="1" applyAlignment="1">
      <alignment horizontal="center" vertical="center"/>
    </xf>
    <xf numFmtId="0" fontId="21" fillId="3" borderId="2" xfId="0" applyFont="1" applyFill="1" applyBorder="1" applyAlignment="1">
      <alignment horizontal="center" vertical="center"/>
    </xf>
    <xf numFmtId="0" fontId="20" fillId="0" borderId="22" xfId="0" applyFont="1" applyFill="1" applyBorder="1" applyAlignment="1" applyProtection="1">
      <alignment horizontal="left"/>
      <protection locked="0"/>
    </xf>
    <xf numFmtId="0" fontId="20" fillId="0" borderId="32" xfId="0" applyFont="1" applyFill="1" applyBorder="1" applyAlignment="1" applyProtection="1">
      <alignment horizontal="left"/>
      <protection locked="0"/>
    </xf>
    <xf numFmtId="0" fontId="32" fillId="0" borderId="7" xfId="0" applyFont="1" applyFill="1" applyBorder="1" applyAlignment="1">
      <alignment horizontal="center" wrapText="1"/>
    </xf>
    <xf numFmtId="0" fontId="32" fillId="0" borderId="0" xfId="0" applyFont="1" applyFill="1" applyAlignment="1">
      <alignment horizontal="center" wrapText="1"/>
    </xf>
    <xf numFmtId="14" fontId="22" fillId="0" borderId="22" xfId="0" applyNumberFormat="1" applyFont="1" applyBorder="1" applyAlignment="1">
      <alignment horizontal="left"/>
    </xf>
    <xf numFmtId="14" fontId="22" fillId="0" borderId="32" xfId="0" applyNumberFormat="1" applyFont="1" applyBorder="1" applyAlignment="1">
      <alignment horizontal="left"/>
    </xf>
    <xf numFmtId="0" fontId="21" fillId="0" borderId="0" xfId="0" applyFont="1" applyFill="1" applyAlignment="1">
      <alignment horizontal="center"/>
    </xf>
    <xf numFmtId="0" fontId="20" fillId="0" borderId="0" xfId="0" applyFont="1" applyFill="1" applyAlignment="1">
      <alignment horizontal="center"/>
    </xf>
    <xf numFmtId="0" fontId="20" fillId="0" borderId="0" xfId="0" applyFont="1" applyAlignment="1">
      <alignment horizontal="center"/>
    </xf>
    <xf numFmtId="0" fontId="20" fillId="0" borderId="20" xfId="0" applyFont="1" applyBorder="1" applyAlignment="1">
      <alignment horizontal="center"/>
    </xf>
    <xf numFmtId="0" fontId="10" fillId="0" borderId="16" xfId="3" applyFont="1" applyFill="1" applyBorder="1" applyAlignment="1" applyProtection="1">
      <alignment horizontal="center"/>
    </xf>
    <xf numFmtId="0" fontId="20" fillId="27" borderId="0" xfId="0" applyFont="1" applyFill="1" applyBorder="1"/>
    <xf numFmtId="0" fontId="1" fillId="27" borderId="0" xfId="0" applyFont="1" applyFill="1" applyBorder="1" applyAlignment="1">
      <alignment horizontal="center"/>
    </xf>
    <xf numFmtId="0" fontId="13" fillId="27" borderId="0" xfId="3" applyFont="1" applyFill="1" applyBorder="1" applyAlignment="1" applyProtection="1">
      <alignment horizontal="center" vertical="center"/>
    </xf>
    <xf numFmtId="0" fontId="9" fillId="0" borderId="17" xfId="0" applyFont="1" applyFill="1" applyBorder="1" applyAlignment="1" applyProtection="1">
      <alignment horizontal="center" vertical="center" wrapText="1"/>
    </xf>
    <xf numFmtId="0" fontId="15" fillId="0" borderId="17" xfId="0" applyFont="1" applyFill="1" applyBorder="1" applyAlignment="1" applyProtection="1">
      <alignment horizontal="center" vertical="center" wrapText="1"/>
    </xf>
    <xf numFmtId="44" fontId="15" fillId="0" borderId="62" xfId="1" applyFont="1" applyFill="1" applyBorder="1" applyAlignment="1" applyProtection="1">
      <alignment horizontal="center"/>
    </xf>
    <xf numFmtId="0" fontId="28" fillId="0" borderId="11" xfId="0" applyFont="1" applyBorder="1" applyProtection="1"/>
    <xf numFmtId="0" fontId="16" fillId="0" borderId="11" xfId="0" applyFont="1" applyBorder="1" applyProtection="1"/>
    <xf numFmtId="0" fontId="16" fillId="0" borderId="44" xfId="0" applyFont="1" applyBorder="1" applyProtection="1"/>
    <xf numFmtId="0" fontId="9" fillId="0" borderId="62" xfId="0" applyFont="1" applyFill="1" applyBorder="1" applyAlignment="1" applyProtection="1">
      <alignment horizontal="center"/>
    </xf>
    <xf numFmtId="0" fontId="9" fillId="0" borderId="66" xfId="0" applyFont="1" applyFill="1" applyBorder="1" applyAlignment="1" applyProtection="1">
      <alignment horizontal="center" vertical="center" wrapText="1"/>
    </xf>
    <xf numFmtId="0" fontId="9" fillId="0" borderId="40" xfId="0" applyFont="1" applyFill="1" applyBorder="1" applyAlignment="1" applyProtection="1">
      <alignment horizontal="center" vertical="center" wrapText="1"/>
    </xf>
    <xf numFmtId="0" fontId="9" fillId="0" borderId="65" xfId="0" applyFont="1" applyFill="1" applyBorder="1" applyAlignment="1" applyProtection="1">
      <alignment horizontal="center" vertical="center" wrapText="1"/>
    </xf>
    <xf numFmtId="0" fontId="66" fillId="0" borderId="70" xfId="3" applyFont="1" applyFill="1" applyBorder="1" applyProtection="1"/>
    <xf numFmtId="0" fontId="67" fillId="0" borderId="64" xfId="0" applyFont="1" applyFill="1" applyBorder="1" applyProtection="1"/>
    <xf numFmtId="44" fontId="11" fillId="0" borderId="0" xfId="1" applyFont="1" applyFill="1" applyBorder="1" applyAlignment="1" applyProtection="1">
      <alignment horizontal="center" vertical="top"/>
    </xf>
    <xf numFmtId="44" fontId="23" fillId="0" borderId="0" xfId="1" applyFont="1" applyAlignment="1" applyProtection="1"/>
    <xf numFmtId="44" fontId="27" fillId="0" borderId="4" xfId="1" applyFont="1" applyBorder="1" applyAlignment="1" applyProtection="1">
      <alignment horizontal="right" vertical="center"/>
    </xf>
    <xf numFmtId="44" fontId="23" fillId="0" borderId="20" xfId="1" applyFont="1" applyBorder="1" applyAlignment="1" applyProtection="1"/>
    <xf numFmtId="44" fontId="27" fillId="0" borderId="26" xfId="1" applyFont="1" applyBorder="1" applyAlignment="1" applyProtection="1">
      <alignment horizontal="right"/>
    </xf>
    <xf numFmtId="44" fontId="27" fillId="0" borderId="27" xfId="1" applyFont="1" applyBorder="1" applyAlignment="1" applyProtection="1">
      <alignment horizontal="right"/>
    </xf>
    <xf numFmtId="44" fontId="23" fillId="0" borderId="0" xfId="1" applyFont="1" applyFill="1" applyAlignment="1" applyProtection="1">
      <alignment horizontal="center"/>
    </xf>
    <xf numFmtId="44" fontId="10" fillId="0" borderId="0" xfId="1" applyFont="1" applyFill="1" applyBorder="1" applyAlignment="1" applyProtection="1">
      <alignment horizontal="center" vertical="top"/>
    </xf>
    <xf numFmtId="44" fontId="23" fillId="0" borderId="0" xfId="1" applyFont="1" applyAlignment="1" applyProtection="1">
      <alignment horizontal="center"/>
    </xf>
    <xf numFmtId="44" fontId="10" fillId="0" borderId="0" xfId="1" applyFont="1" applyBorder="1" applyAlignment="1" applyProtection="1">
      <alignment horizontal="center"/>
    </xf>
    <xf numFmtId="44" fontId="10" fillId="0" borderId="8" xfId="1" applyFont="1" applyBorder="1" applyAlignment="1" applyProtection="1">
      <alignment horizontal="center"/>
    </xf>
    <xf numFmtId="44" fontId="10" fillId="0" borderId="30" xfId="1" applyFont="1" applyBorder="1" applyAlignment="1" applyProtection="1">
      <alignment horizontal="center"/>
    </xf>
    <xf numFmtId="44" fontId="23" fillId="0" borderId="0" xfId="1" applyFont="1" applyFill="1" applyBorder="1" applyAlignment="1" applyProtection="1"/>
    <xf numFmtId="44" fontId="10" fillId="0" borderId="0" xfId="1" applyFont="1" applyFill="1" applyBorder="1" applyAlignment="1" applyProtection="1">
      <alignment horizontal="center"/>
    </xf>
    <xf numFmtId="44" fontId="10" fillId="0" borderId="8" xfId="1" applyFont="1" applyBorder="1" applyAlignment="1" applyProtection="1">
      <alignment horizontal="left"/>
    </xf>
    <xf numFmtId="44" fontId="23" fillId="0" borderId="0" xfId="1" applyFont="1" applyFill="1" applyAlignment="1" applyProtection="1"/>
    <xf numFmtId="44" fontId="10" fillId="0" borderId="5" xfId="1" applyFont="1" applyFill="1" applyBorder="1" applyAlignment="1" applyProtection="1"/>
    <xf numFmtId="44" fontId="9" fillId="0" borderId="7" xfId="1" applyFont="1" applyFill="1" applyBorder="1" applyAlignment="1" applyProtection="1">
      <alignment horizontal="center" vertical="top"/>
    </xf>
    <xf numFmtId="44" fontId="9" fillId="0" borderId="8" xfId="1" applyFont="1" applyFill="1" applyBorder="1" applyAlignment="1" applyProtection="1">
      <alignment horizontal="center" vertical="top"/>
    </xf>
    <xf numFmtId="44" fontId="10" fillId="0" borderId="7" xfId="1" applyFont="1" applyFill="1" applyBorder="1" applyAlignment="1" applyProtection="1"/>
    <xf numFmtId="44" fontId="10" fillId="0" borderId="0" xfId="1" applyFont="1" applyBorder="1" applyAlignment="1" applyProtection="1"/>
    <xf numFmtId="44" fontId="23" fillId="0" borderId="0" xfId="1" applyFont="1" applyBorder="1" applyAlignment="1" applyProtection="1"/>
    <xf numFmtId="44" fontId="10" fillId="0" borderId="8" xfId="1" applyFont="1" applyBorder="1" applyAlignment="1" applyProtection="1"/>
    <xf numFmtId="44" fontId="10" fillId="0" borderId="6" xfId="1" applyFont="1" applyBorder="1" applyAlignment="1" applyProtection="1"/>
    <xf numFmtId="0" fontId="1" fillId="0" borderId="22" xfId="0" applyFont="1" applyFill="1" applyBorder="1" applyAlignment="1" applyProtection="1">
      <alignment horizontal="left"/>
      <protection locked="0"/>
    </xf>
    <xf numFmtId="0" fontId="1" fillId="0" borderId="14" xfId="0" applyFont="1" applyFill="1" applyBorder="1" applyAlignment="1" applyProtection="1">
      <alignment horizontal="left"/>
      <protection locked="0"/>
    </xf>
    <xf numFmtId="0" fontId="1" fillId="0" borderId="19" xfId="0" applyFont="1" applyFill="1" applyBorder="1" applyAlignment="1" applyProtection="1">
      <alignment horizontal="left"/>
      <protection locked="0"/>
    </xf>
    <xf numFmtId="0" fontId="1" fillId="0" borderId="32" xfId="0" applyFont="1" applyFill="1" applyBorder="1" applyAlignment="1" applyProtection="1">
      <alignment horizontal="left"/>
      <protection locked="0"/>
    </xf>
    <xf numFmtId="0" fontId="40" fillId="0" borderId="6" xfId="0" applyFont="1" applyFill="1" applyBorder="1" applyAlignment="1">
      <alignment horizontal="left"/>
    </xf>
    <xf numFmtId="0" fontId="20" fillId="0" borderId="58" xfId="0" applyFont="1" applyBorder="1" applyAlignment="1" applyProtection="1">
      <alignment horizontal="left"/>
      <protection locked="0"/>
    </xf>
    <xf numFmtId="0" fontId="20" fillId="0" borderId="59" xfId="0" applyFont="1" applyBorder="1" applyAlignment="1" applyProtection="1">
      <alignment horizontal="left"/>
      <protection locked="0"/>
    </xf>
    <xf numFmtId="14" fontId="73" fillId="7" borderId="0" xfId="0" applyNumberFormat="1" applyFont="1" applyFill="1" applyBorder="1" applyAlignment="1" applyProtection="1">
      <alignment horizontal="center"/>
    </xf>
    <xf numFmtId="14" fontId="74" fillId="7" borderId="43" xfId="0" applyNumberFormat="1" applyFont="1" applyFill="1" applyBorder="1" applyAlignment="1" applyProtection="1">
      <alignment horizontal="center"/>
    </xf>
    <xf numFmtId="0" fontId="40" fillId="27" borderId="0" xfId="0" applyFont="1" applyFill="1" applyBorder="1" applyAlignment="1">
      <alignment horizontal="left"/>
    </xf>
    <xf numFmtId="0" fontId="27" fillId="0" borderId="36" xfId="0" applyFont="1" applyBorder="1" applyProtection="1"/>
    <xf numFmtId="0" fontId="23" fillId="0" borderId="2" xfId="0" applyFont="1" applyBorder="1" applyProtection="1"/>
    <xf numFmtId="0" fontId="23" fillId="0" borderId="71" xfId="0" applyFont="1" applyBorder="1" applyProtection="1"/>
    <xf numFmtId="0" fontId="24" fillId="0" borderId="0" xfId="0" applyFont="1" applyAlignment="1" applyProtection="1"/>
    <xf numFmtId="0" fontId="9" fillId="28" borderId="0" xfId="0" applyFont="1" applyFill="1" applyBorder="1" applyAlignment="1" applyProtection="1">
      <alignment horizontal="center" vertical="center" wrapText="1"/>
    </xf>
    <xf numFmtId="0" fontId="10" fillId="28" borderId="7" xfId="0" applyFont="1" applyFill="1" applyBorder="1" applyProtection="1"/>
    <xf numFmtId="0" fontId="10" fillId="28" borderId="17" xfId="0" applyFont="1" applyFill="1" applyBorder="1" applyProtection="1"/>
    <xf numFmtId="0" fontId="23" fillId="28" borderId="0" xfId="0" applyFont="1" applyFill="1" applyProtection="1"/>
    <xf numFmtId="0" fontId="75" fillId="28" borderId="9" xfId="0" applyFont="1" applyFill="1" applyBorder="1" applyAlignment="1" applyProtection="1">
      <alignment horizontal="center" wrapText="1"/>
    </xf>
    <xf numFmtId="0" fontId="76" fillId="28" borderId="36" xfId="0" applyFont="1" applyFill="1" applyBorder="1" applyProtection="1"/>
    <xf numFmtId="0" fontId="77" fillId="28" borderId="10" xfId="0" applyFont="1" applyFill="1" applyBorder="1" applyProtection="1"/>
    <xf numFmtId="0" fontId="76" fillId="28" borderId="2" xfId="0" applyFont="1" applyFill="1" applyBorder="1" applyProtection="1"/>
    <xf numFmtId="0" fontId="76" fillId="28" borderId="3" xfId="0" applyFont="1" applyFill="1" applyBorder="1" applyProtection="1"/>
    <xf numFmtId="44" fontId="77" fillId="28" borderId="8" xfId="1" applyFont="1" applyFill="1" applyBorder="1" applyProtection="1"/>
    <xf numFmtId="0" fontId="76" fillId="28" borderId="8" xfId="0" applyFont="1" applyFill="1" applyBorder="1" applyProtection="1"/>
    <xf numFmtId="0" fontId="22" fillId="6" borderId="7" xfId="0" applyFont="1" applyFill="1" applyBorder="1"/>
    <xf numFmtId="0" fontId="22" fillId="6" borderId="20" xfId="0" applyFont="1" applyFill="1" applyBorder="1"/>
    <xf numFmtId="0" fontId="1" fillId="6" borderId="10" xfId="0" applyFont="1" applyFill="1" applyBorder="1"/>
    <xf numFmtId="0" fontId="22" fillId="6" borderId="10" xfId="0" applyFont="1" applyFill="1" applyBorder="1"/>
    <xf numFmtId="0" fontId="22" fillId="0" borderId="0" xfId="0" applyFont="1" applyFill="1" applyBorder="1" applyAlignment="1" applyProtection="1">
      <alignment horizontal="center"/>
    </xf>
    <xf numFmtId="0" fontId="5" fillId="0" borderId="0" xfId="0" applyFont="1" applyFill="1" applyBorder="1" applyAlignment="1" applyProtection="1">
      <alignment horizontal="center"/>
    </xf>
    <xf numFmtId="0" fontId="13" fillId="27" borderId="0" xfId="0" applyFont="1" applyFill="1" applyBorder="1"/>
    <xf numFmtId="0" fontId="20" fillId="27" borderId="0" xfId="0" applyFont="1" applyFill="1" applyBorder="1" applyProtection="1"/>
    <xf numFmtId="0" fontId="20" fillId="27" borderId="0" xfId="0" applyFont="1" applyFill="1" applyBorder="1" applyAlignment="1" applyProtection="1">
      <alignment horizontal="left"/>
      <protection locked="0"/>
    </xf>
    <xf numFmtId="0" fontId="1" fillId="27" borderId="0" xfId="0" applyFont="1" applyFill="1" applyBorder="1" applyAlignment="1" applyProtection="1">
      <alignment horizontal="left"/>
      <protection locked="0"/>
    </xf>
    <xf numFmtId="0" fontId="1" fillId="27" borderId="0" xfId="0" applyFont="1" applyFill="1" applyBorder="1" applyProtection="1"/>
    <xf numFmtId="0" fontId="1" fillId="27" borderId="0" xfId="3" applyFont="1" applyFill="1" applyBorder="1" applyProtection="1"/>
    <xf numFmtId="0" fontId="1" fillId="27" borderId="0" xfId="3" applyFont="1" applyFill="1" applyBorder="1" applyAlignment="1" applyProtection="1">
      <alignment horizontal="left" vertical="top" wrapText="1"/>
      <protection locked="0"/>
    </xf>
    <xf numFmtId="0" fontId="16" fillId="0" borderId="2" xfId="0" applyFont="1" applyBorder="1" applyProtection="1"/>
    <xf numFmtId="0" fontId="16" fillId="0" borderId="75" xfId="0" applyFont="1" applyBorder="1" applyProtection="1"/>
    <xf numFmtId="0" fontId="16" fillId="0" borderId="76" xfId="0" applyFont="1" applyBorder="1" applyProtection="1"/>
    <xf numFmtId="0" fontId="16" fillId="0" borderId="71" xfId="0" applyFont="1" applyBorder="1" applyProtection="1"/>
    <xf numFmtId="44" fontId="23" fillId="0" borderId="0" xfId="1" applyFont="1" applyFill="1" applyBorder="1" applyAlignment="1" applyProtection="1">
      <alignment horizontal="center" vertical="top"/>
    </xf>
    <xf numFmtId="0" fontId="10" fillId="0" borderId="63" xfId="3" applyFont="1" applyFill="1" applyBorder="1" applyAlignment="1" applyProtection="1">
      <alignment horizontal="center"/>
    </xf>
    <xf numFmtId="164" fontId="16" fillId="0" borderId="18" xfId="0" applyNumberFormat="1" applyFont="1" applyFill="1" applyBorder="1" applyProtection="1"/>
    <xf numFmtId="164" fontId="10" fillId="0" borderId="15" xfId="0" applyNumberFormat="1" applyFont="1" applyFill="1" applyBorder="1" applyProtection="1"/>
    <xf numFmtId="164" fontId="10" fillId="0" borderId="5" xfId="0" applyNumberFormat="1" applyFont="1" applyFill="1" applyBorder="1" applyProtection="1"/>
    <xf numFmtId="164" fontId="10" fillId="0" borderId="18" xfId="0" applyNumberFormat="1" applyFont="1" applyFill="1" applyBorder="1" applyProtection="1"/>
    <xf numFmtId="0" fontId="10" fillId="0" borderId="15" xfId="0" applyFont="1" applyFill="1" applyBorder="1" applyAlignment="1" applyProtection="1">
      <alignment vertical="top" wrapText="1"/>
    </xf>
    <xf numFmtId="0" fontId="10" fillId="0" borderId="0" xfId="0" applyFont="1" applyFill="1" applyBorder="1" applyAlignment="1" applyProtection="1">
      <alignment vertical="top" wrapText="1"/>
    </xf>
    <xf numFmtId="0" fontId="9" fillId="0" borderId="0" xfId="0" applyFont="1" applyFill="1" applyBorder="1" applyAlignment="1" applyProtection="1">
      <alignment vertical="top" wrapText="1"/>
    </xf>
    <xf numFmtId="44" fontId="39" fillId="0" borderId="55" xfId="1" applyFont="1" applyFill="1" applyBorder="1" applyAlignment="1" applyProtection="1"/>
    <xf numFmtId="0" fontId="39" fillId="0" borderId="55" xfId="0" applyFont="1" applyFill="1" applyBorder="1" applyAlignment="1" applyProtection="1">
      <alignment horizontal="center"/>
    </xf>
    <xf numFmtId="1" fontId="39" fillId="0" borderId="39" xfId="0" applyNumberFormat="1" applyFont="1" applyFill="1" applyBorder="1" applyAlignment="1" applyProtection="1">
      <alignment horizontal="center"/>
    </xf>
    <xf numFmtId="1" fontId="39" fillId="0" borderId="60" xfId="0" applyNumberFormat="1" applyFont="1" applyFill="1" applyBorder="1" applyAlignment="1" applyProtection="1">
      <protection locked="0"/>
    </xf>
    <xf numFmtId="0" fontId="3" fillId="0" borderId="0" xfId="0" applyFont="1" applyFill="1"/>
    <xf numFmtId="44" fontId="39" fillId="0" borderId="56" xfId="1" applyFont="1" applyFill="1" applyBorder="1" applyAlignment="1" applyProtection="1">
      <alignment horizontal="center"/>
    </xf>
    <xf numFmtId="0" fontId="39" fillId="0" borderId="56" xfId="1" applyNumberFormat="1" applyFont="1" applyFill="1" applyBorder="1" applyAlignment="1" applyProtection="1">
      <alignment horizontal="center"/>
    </xf>
    <xf numFmtId="0" fontId="39" fillId="0" borderId="1" xfId="1" applyNumberFormat="1" applyFont="1" applyFill="1" applyBorder="1" applyAlignment="1" applyProtection="1">
      <alignment horizontal="center"/>
      <protection locked="0"/>
    </xf>
    <xf numFmtId="44" fontId="39" fillId="0" borderId="39" xfId="1" applyFont="1" applyFill="1" applyBorder="1" applyAlignment="1" applyProtection="1"/>
    <xf numFmtId="0" fontId="39" fillId="0" borderId="39" xfId="0" applyFont="1" applyFill="1" applyBorder="1" applyAlignment="1" applyProtection="1">
      <alignment horizontal="center"/>
    </xf>
    <xf numFmtId="1" fontId="39" fillId="0" borderId="61" xfId="0" applyNumberFormat="1" applyFont="1" applyFill="1" applyBorder="1" applyAlignment="1" applyProtection="1">
      <protection locked="0"/>
    </xf>
    <xf numFmtId="44" fontId="39" fillId="0" borderId="1" xfId="1" applyFont="1" applyFill="1" applyBorder="1" applyAlignment="1" applyProtection="1">
      <alignment horizontal="center"/>
    </xf>
    <xf numFmtId="0" fontId="39" fillId="0" borderId="1" xfId="1" applyNumberFormat="1" applyFont="1" applyFill="1" applyBorder="1" applyAlignment="1" applyProtection="1">
      <alignment horizontal="center"/>
    </xf>
    <xf numFmtId="44" fontId="39" fillId="0" borderId="23" xfId="1" applyFont="1" applyFill="1" applyBorder="1" applyAlignment="1" applyProtection="1"/>
    <xf numFmtId="0" fontId="3" fillId="0" borderId="39" xfId="0" applyFont="1" applyFill="1" applyBorder="1"/>
    <xf numFmtId="0" fontId="39" fillId="0" borderId="23" xfId="1" applyNumberFormat="1" applyFont="1" applyFill="1" applyBorder="1" applyAlignment="1" applyProtection="1">
      <alignment horizontal="center"/>
      <protection locked="0"/>
    </xf>
    <xf numFmtId="1" fontId="39" fillId="0" borderId="57" xfId="0" applyNumberFormat="1" applyFont="1" applyFill="1" applyBorder="1" applyAlignment="1" applyProtection="1">
      <protection locked="0"/>
    </xf>
    <xf numFmtId="0" fontId="3" fillId="0" borderId="0" xfId="0" applyFont="1" applyFill="1" applyBorder="1"/>
    <xf numFmtId="0" fontId="0" fillId="0" borderId="0" xfId="0" applyFill="1"/>
    <xf numFmtId="165" fontId="0" fillId="0" borderId="0" xfId="0" applyNumberFormat="1" applyFill="1"/>
    <xf numFmtId="1" fontId="0" fillId="0" borderId="0" xfId="0" applyNumberFormat="1" applyFill="1"/>
    <xf numFmtId="0" fontId="39" fillId="0" borderId="39" xfId="0" applyFont="1" applyFill="1" applyBorder="1" applyAlignment="1">
      <alignment horizontal="right"/>
    </xf>
    <xf numFmtId="0" fontId="39" fillId="0" borderId="0" xfId="0" applyFont="1" applyFill="1" applyBorder="1" applyAlignment="1">
      <alignment horizontal="right"/>
    </xf>
    <xf numFmtId="44" fontId="0" fillId="0" borderId="0" xfId="0" applyNumberFormat="1" applyFill="1"/>
    <xf numFmtId="1" fontId="28" fillId="0" borderId="32" xfId="0" applyNumberFormat="1" applyFont="1" applyFill="1" applyBorder="1" applyAlignment="1" applyProtection="1">
      <alignment horizontal="center"/>
    </xf>
    <xf numFmtId="0" fontId="12" fillId="0" borderId="31" xfId="0" applyFont="1" applyFill="1" applyBorder="1" applyAlignment="1" applyProtection="1">
      <alignment horizontal="left" wrapText="1"/>
    </xf>
    <xf numFmtId="0" fontId="10" fillId="0" borderId="0" xfId="0" applyFont="1" applyFill="1" applyBorder="1" applyAlignment="1" applyProtection="1">
      <alignment horizontal="left"/>
    </xf>
    <xf numFmtId="44" fontId="20" fillId="0" borderId="0" xfId="0" applyNumberFormat="1" applyFont="1" applyFill="1" applyBorder="1"/>
    <xf numFmtId="0" fontId="20" fillId="0" borderId="73" xfId="0" applyFont="1" applyBorder="1"/>
    <xf numFmtId="0" fontId="0" fillId="0" borderId="0" xfId="0" applyAlignment="1"/>
    <xf numFmtId="0" fontId="1" fillId="0" borderId="0" xfId="0" applyFont="1"/>
    <xf numFmtId="164" fontId="1" fillId="0" borderId="0" xfId="0" applyNumberFormat="1" applyFont="1"/>
    <xf numFmtId="0" fontId="5" fillId="28" borderId="0" xfId="0" applyFont="1" applyFill="1" applyBorder="1" applyAlignment="1" applyProtection="1">
      <protection hidden="1"/>
    </xf>
    <xf numFmtId="44" fontId="39" fillId="0" borderId="0" xfId="1" applyFont="1" applyFill="1" applyBorder="1" applyAlignment="1" applyProtection="1">
      <protection hidden="1"/>
    </xf>
    <xf numFmtId="0" fontId="12" fillId="0" borderId="31" xfId="0" applyFont="1" applyFill="1" applyBorder="1" applyAlignment="1" applyProtection="1">
      <alignment horizontal="left" wrapText="1"/>
    </xf>
    <xf numFmtId="0" fontId="21" fillId="0" borderId="8" xfId="0" applyFont="1" applyFill="1" applyBorder="1" applyAlignment="1" applyProtection="1">
      <alignment horizontal="center"/>
    </xf>
    <xf numFmtId="0" fontId="5" fillId="0" borderId="8" xfId="0" applyFont="1" applyFill="1" applyBorder="1" applyAlignment="1" applyProtection="1"/>
    <xf numFmtId="0" fontId="21" fillId="0" borderId="8" xfId="0" applyFont="1" applyFill="1" applyBorder="1" applyAlignment="1" applyProtection="1"/>
    <xf numFmtId="0" fontId="5" fillId="0" borderId="37" xfId="0" applyFont="1" applyFill="1" applyBorder="1" applyAlignment="1" applyProtection="1">
      <alignment horizontal="center"/>
    </xf>
    <xf numFmtId="44" fontId="25" fillId="0" borderId="24" xfId="1" applyFont="1" applyFill="1" applyBorder="1" applyAlignment="1" applyProtection="1">
      <alignment horizontal="center"/>
    </xf>
    <xf numFmtId="44" fontId="39" fillId="0" borderId="56" xfId="1" applyFont="1" applyFill="1" applyBorder="1" applyAlignment="1" applyProtection="1"/>
    <xf numFmtId="44" fontId="39" fillId="0" borderId="1" xfId="1" applyFont="1" applyFill="1" applyBorder="1" applyAlignment="1" applyProtection="1"/>
    <xf numFmtId="44" fontId="22" fillId="3" borderId="3" xfId="0" applyNumberFormat="1" applyFont="1" applyFill="1" applyBorder="1" applyProtection="1"/>
    <xf numFmtId="44" fontId="20" fillId="0" borderId="24" xfId="1" applyFont="1" applyFill="1" applyBorder="1" applyProtection="1"/>
    <xf numFmtId="0" fontId="79" fillId="0" borderId="23" xfId="0" applyFont="1" applyBorder="1" applyAlignment="1">
      <alignment horizontal="center"/>
    </xf>
    <xf numFmtId="0" fontId="1" fillId="0" borderId="39" xfId="0" applyFont="1" applyBorder="1" applyAlignment="1">
      <alignment horizontal="left"/>
    </xf>
    <xf numFmtId="0" fontId="79" fillId="0" borderId="83" xfId="0" applyFont="1" applyBorder="1" applyAlignment="1">
      <alignment horizontal="center"/>
    </xf>
    <xf numFmtId="0" fontId="1" fillId="0" borderId="84" xfId="0" applyFont="1" applyBorder="1" applyAlignment="1">
      <alignment horizontal="left"/>
    </xf>
    <xf numFmtId="0" fontId="79" fillId="0" borderId="79" xfId="0" applyFont="1" applyBorder="1" applyAlignment="1">
      <alignment horizontal="center"/>
    </xf>
    <xf numFmtId="0" fontId="1" fillId="0" borderId="0" xfId="0" applyFont="1" applyAlignment="1">
      <alignment horizontal="left"/>
    </xf>
    <xf numFmtId="0" fontId="1" fillId="6" borderId="71" xfId="0" applyFont="1" applyFill="1" applyBorder="1"/>
    <xf numFmtId="1" fontId="1" fillId="0" borderId="0" xfId="0" applyNumberFormat="1" applyFont="1" applyAlignment="1">
      <alignment horizontal="left"/>
    </xf>
    <xf numFmtId="0" fontId="1" fillId="0" borderId="18" xfId="0" applyFont="1" applyFill="1" applyBorder="1" applyAlignment="1" applyProtection="1">
      <alignment horizontal="left"/>
      <protection locked="0"/>
    </xf>
    <xf numFmtId="0" fontId="20" fillId="0" borderId="25" xfId="0" applyFont="1" applyBorder="1" applyAlignment="1" applyProtection="1">
      <alignment horizontal="center" vertical="center"/>
      <protection locked="0"/>
    </xf>
    <xf numFmtId="0" fontId="1" fillId="0" borderId="25" xfId="0" applyFont="1" applyFill="1" applyBorder="1" applyAlignment="1" applyProtection="1">
      <alignment horizontal="center" vertical="center"/>
      <protection locked="0"/>
    </xf>
    <xf numFmtId="0" fontId="28" fillId="0" borderId="2" xfId="0" applyFont="1" applyBorder="1" applyProtection="1"/>
    <xf numFmtId="0" fontId="10" fillId="0" borderId="71" xfId="3" applyFont="1" applyFill="1" applyBorder="1" applyAlignment="1" applyProtection="1">
      <alignment horizontal="center"/>
    </xf>
    <xf numFmtId="164" fontId="16" fillId="0" borderId="74" xfId="0" applyNumberFormat="1" applyFont="1" applyFill="1" applyBorder="1" applyProtection="1"/>
    <xf numFmtId="44" fontId="23" fillId="0" borderId="73" xfId="1" applyFont="1" applyFill="1" applyBorder="1" applyAlignment="1" applyProtection="1">
      <alignment horizontal="center" vertical="top"/>
    </xf>
    <xf numFmtId="0" fontId="10" fillId="0" borderId="85" xfId="3" applyFont="1" applyFill="1" applyBorder="1" applyAlignment="1" applyProtection="1">
      <alignment horizontal="center"/>
    </xf>
    <xf numFmtId="164" fontId="10" fillId="0" borderId="72" xfId="0" applyNumberFormat="1" applyFont="1" applyFill="1" applyBorder="1" applyProtection="1"/>
    <xf numFmtId="164" fontId="10" fillId="0" borderId="73" xfId="0" applyNumberFormat="1" applyFont="1" applyFill="1" applyBorder="1" applyProtection="1"/>
    <xf numFmtId="164" fontId="10" fillId="0" borderId="74" xfId="0" applyNumberFormat="1" applyFont="1" applyFill="1" applyBorder="1" applyProtection="1"/>
    <xf numFmtId="0" fontId="10" fillId="0" borderId="72" xfId="0" applyFont="1" applyFill="1" applyBorder="1" applyAlignment="1" applyProtection="1">
      <alignment vertical="top" wrapText="1"/>
    </xf>
    <xf numFmtId="0" fontId="21" fillId="0" borderId="10" xfId="0" applyFont="1" applyBorder="1" applyAlignment="1">
      <alignment horizontal="center" vertical="center"/>
    </xf>
    <xf numFmtId="0" fontId="21" fillId="0" borderId="10" xfId="3" applyFont="1" applyFill="1" applyBorder="1" applyAlignment="1">
      <alignment horizontal="center" vertical="center"/>
    </xf>
    <xf numFmtId="0" fontId="29" fillId="0" borderId="10" xfId="0" applyFont="1" applyFill="1" applyBorder="1" applyAlignment="1" applyProtection="1">
      <alignment horizontal="center" vertical="center"/>
      <protection locked="0"/>
    </xf>
    <xf numFmtId="0" fontId="21" fillId="0" borderId="10" xfId="0" applyFont="1" applyFill="1" applyBorder="1" applyAlignment="1">
      <alignment horizontal="center" vertical="center"/>
    </xf>
    <xf numFmtId="0" fontId="20" fillId="0" borderId="72" xfId="0" applyFont="1" applyBorder="1" applyAlignment="1">
      <alignment horizontal="center"/>
    </xf>
    <xf numFmtId="14" fontId="21" fillId="0" borderId="86" xfId="0" applyNumberFormat="1" applyFont="1" applyFill="1" applyBorder="1" applyAlignment="1" applyProtection="1">
      <alignment horizontal="center"/>
      <protection locked="0"/>
    </xf>
    <xf numFmtId="0" fontId="40" fillId="0" borderId="6" xfId="0" applyFont="1" applyFill="1" applyBorder="1" applyAlignment="1" applyProtection="1">
      <alignment horizontal="left"/>
    </xf>
    <xf numFmtId="0" fontId="20" fillId="0" borderId="20" xfId="0" applyFont="1" applyBorder="1" applyAlignment="1" applyProtection="1">
      <alignment horizontal="center"/>
    </xf>
    <xf numFmtId="0" fontId="20" fillId="0" borderId="7" xfId="0" applyFont="1" applyBorder="1" applyProtection="1"/>
    <xf numFmtId="0" fontId="20" fillId="0" borderId="7" xfId="0" applyFont="1" applyFill="1" applyBorder="1" applyProtection="1"/>
    <xf numFmtId="0" fontId="1" fillId="0" borderId="7" xfId="0" applyFont="1" applyFill="1" applyBorder="1" applyProtection="1"/>
    <xf numFmtId="0" fontId="1" fillId="0" borderId="7" xfId="0" applyFont="1" applyFill="1" applyBorder="1" applyAlignment="1" applyProtection="1">
      <alignment horizontal="center"/>
    </xf>
    <xf numFmtId="0" fontId="20" fillId="0" borderId="58" xfId="0" applyFont="1" applyBorder="1" applyAlignment="1" applyProtection="1">
      <alignment horizontal="left"/>
    </xf>
    <xf numFmtId="0" fontId="20" fillId="0" borderId="59" xfId="0" applyFont="1" applyBorder="1" applyAlignment="1" applyProtection="1">
      <alignment horizontal="left"/>
    </xf>
    <xf numFmtId="0" fontId="20" fillId="0" borderId="25" xfId="0" applyFont="1" applyBorder="1" applyAlignment="1" applyProtection="1">
      <alignment horizontal="center" vertical="center"/>
    </xf>
    <xf numFmtId="0" fontId="21" fillId="0" borderId="10" xfId="0" applyFont="1" applyBorder="1" applyAlignment="1" applyProtection="1">
      <alignment horizontal="center" vertical="center"/>
    </xf>
    <xf numFmtId="14" fontId="22" fillId="0" borderId="22" xfId="0" applyNumberFormat="1" applyFont="1" applyBorder="1" applyAlignment="1" applyProtection="1">
      <alignment horizontal="left"/>
    </xf>
    <xf numFmtId="14" fontId="22" fillId="0" borderId="32" xfId="0" applyNumberFormat="1" applyFont="1" applyBorder="1" applyAlignment="1" applyProtection="1">
      <alignment horizontal="left"/>
    </xf>
    <xf numFmtId="0" fontId="20" fillId="0" borderId="0" xfId="0" applyFont="1" applyFill="1" applyBorder="1" applyProtection="1"/>
    <xf numFmtId="0" fontId="1" fillId="0" borderId="22" xfId="0" applyFont="1" applyFill="1" applyBorder="1" applyAlignment="1" applyProtection="1">
      <alignment horizontal="left"/>
    </xf>
    <xf numFmtId="0" fontId="1" fillId="0" borderId="14" xfId="0" applyFont="1" applyFill="1" applyBorder="1" applyAlignment="1" applyProtection="1">
      <alignment horizontal="left"/>
    </xf>
    <xf numFmtId="0" fontId="1" fillId="0" borderId="32" xfId="0" applyFont="1" applyFill="1" applyBorder="1" applyAlignment="1" applyProtection="1">
      <alignment horizontal="left"/>
    </xf>
    <xf numFmtId="0" fontId="21" fillId="0" borderId="0" xfId="0" applyFont="1" applyFill="1" applyBorder="1" applyAlignment="1" applyProtection="1">
      <alignment horizontal="right"/>
    </xf>
    <xf numFmtId="0" fontId="1" fillId="0" borderId="25" xfId="0" applyFont="1" applyFill="1" applyBorder="1" applyAlignment="1" applyProtection="1">
      <alignment horizontal="center" vertical="center"/>
    </xf>
    <xf numFmtId="0" fontId="21" fillId="0" borderId="10" xfId="3" applyFont="1" applyFill="1" applyBorder="1" applyAlignment="1" applyProtection="1">
      <alignment horizontal="center" vertical="center"/>
    </xf>
    <xf numFmtId="0" fontId="20" fillId="0" borderId="0" xfId="0" applyFont="1" applyBorder="1" applyProtection="1"/>
    <xf numFmtId="0" fontId="1" fillId="0" borderId="0" xfId="0" applyFont="1" applyFill="1" applyBorder="1" applyProtection="1"/>
    <xf numFmtId="0" fontId="1" fillId="0" borderId="0" xfId="0" applyFont="1" applyFill="1" applyBorder="1" applyAlignment="1" applyProtection="1">
      <alignment horizontal="center"/>
    </xf>
    <xf numFmtId="0" fontId="1" fillId="0" borderId="18" xfId="0" applyFont="1" applyFill="1" applyBorder="1" applyAlignment="1" applyProtection="1">
      <alignment horizontal="left"/>
    </xf>
    <xf numFmtId="0" fontId="29" fillId="0" borderId="10" xfId="0" applyFont="1" applyFill="1" applyBorder="1" applyAlignment="1" applyProtection="1">
      <alignment horizontal="center" vertical="center"/>
    </xf>
    <xf numFmtId="0" fontId="20" fillId="0" borderId="22" xfId="0" applyFont="1" applyFill="1" applyBorder="1" applyAlignment="1" applyProtection="1">
      <alignment horizontal="left"/>
    </xf>
    <xf numFmtId="0" fontId="20" fillId="0" borderId="32" xfId="0" applyFont="1" applyFill="1" applyBorder="1" applyAlignment="1" applyProtection="1">
      <alignment horizontal="left"/>
    </xf>
    <xf numFmtId="0" fontId="1" fillId="0" borderId="19" xfId="0" applyFont="1" applyFill="1" applyBorder="1" applyAlignment="1" applyProtection="1">
      <alignment horizontal="left"/>
    </xf>
    <xf numFmtId="0" fontId="21" fillId="0" borderId="10" xfId="0" applyFont="1" applyFill="1" applyBorder="1" applyAlignment="1" applyProtection="1">
      <alignment horizontal="center" vertical="center"/>
    </xf>
    <xf numFmtId="44" fontId="20" fillId="0" borderId="0" xfId="0" applyNumberFormat="1" applyFont="1" applyFill="1" applyBorder="1" applyProtection="1"/>
    <xf numFmtId="0" fontId="21" fillId="0" borderId="0" xfId="3" applyFont="1" applyFill="1" applyBorder="1" applyAlignment="1" applyProtection="1">
      <alignment horizontal="right"/>
    </xf>
    <xf numFmtId="0" fontId="20" fillId="0" borderId="72" xfId="0" applyFont="1" applyBorder="1" applyAlignment="1" applyProtection="1">
      <alignment horizontal="center"/>
    </xf>
    <xf numFmtId="0" fontId="20" fillId="0" borderId="6" xfId="0" applyFont="1" applyBorder="1" applyProtection="1"/>
    <xf numFmtId="0" fontId="20" fillId="0" borderId="73" xfId="0" applyFont="1" applyBorder="1" applyProtection="1"/>
    <xf numFmtId="0" fontId="21" fillId="0" borderId="0" xfId="0" applyFont="1" applyFill="1" applyProtection="1"/>
    <xf numFmtId="0" fontId="21" fillId="0" borderId="0" xfId="0" applyFont="1" applyProtection="1"/>
    <xf numFmtId="0" fontId="21" fillId="0" borderId="20" xfId="0" applyFont="1" applyFill="1" applyBorder="1" applyProtection="1"/>
    <xf numFmtId="0" fontId="21" fillId="0" borderId="7" xfId="0" applyFont="1" applyFill="1" applyBorder="1" applyAlignment="1" applyProtection="1">
      <alignment horizontal="center"/>
    </xf>
    <xf numFmtId="0" fontId="21" fillId="0" borderId="36" xfId="0" applyFont="1" applyFill="1" applyBorder="1" applyAlignment="1" applyProtection="1"/>
    <xf numFmtId="0" fontId="26" fillId="0" borderId="36" xfId="0" applyFont="1" applyFill="1" applyBorder="1" applyAlignment="1" applyProtection="1">
      <alignment horizontal="left"/>
    </xf>
    <xf numFmtId="0" fontId="6" fillId="0" borderId="2" xfId="0" applyFont="1" applyFill="1" applyBorder="1" applyAlignment="1" applyProtection="1">
      <alignment horizontal="left"/>
    </xf>
    <xf numFmtId="0" fontId="21" fillId="0" borderId="10" xfId="0" applyFont="1" applyFill="1" applyBorder="1" applyAlignment="1" applyProtection="1">
      <alignment horizontal="right"/>
    </xf>
    <xf numFmtId="0" fontId="21" fillId="0" borderId="38" xfId="0" applyNumberFormat="1" applyFont="1" applyFill="1" applyBorder="1" applyAlignment="1" applyProtection="1">
      <alignment horizontal="center"/>
    </xf>
    <xf numFmtId="0" fontId="26" fillId="0" borderId="3" xfId="0" applyFont="1" applyFill="1" applyBorder="1" applyAlignment="1" applyProtection="1">
      <alignment horizontal="left"/>
    </xf>
    <xf numFmtId="0" fontId="21" fillId="0" borderId="12" xfId="0" applyFont="1" applyFill="1" applyBorder="1" applyAlignment="1" applyProtection="1">
      <alignment horizontal="right"/>
    </xf>
    <xf numFmtId="3" fontId="21" fillId="0" borderId="86" xfId="0" applyNumberFormat="1" applyFont="1" applyFill="1" applyBorder="1" applyAlignment="1" applyProtection="1">
      <alignment horizontal="center"/>
    </xf>
    <xf numFmtId="0" fontId="21" fillId="0" borderId="41" xfId="0" applyNumberFormat="1" applyFont="1" applyFill="1" applyBorder="1" applyAlignment="1" applyProtection="1">
      <alignment horizontal="center"/>
    </xf>
    <xf numFmtId="44" fontId="5" fillId="0" borderId="74" xfId="1" applyFont="1" applyFill="1" applyBorder="1" applyAlignment="1" applyProtection="1"/>
    <xf numFmtId="44" fontId="25" fillId="0" borderId="91" xfId="1" applyFont="1" applyFill="1" applyBorder="1" applyAlignment="1" applyProtection="1">
      <alignment horizontal="center"/>
    </xf>
    <xf numFmtId="0" fontId="79" fillId="0" borderId="94" xfId="0" applyFont="1" applyBorder="1" applyAlignment="1">
      <alignment horizontal="center"/>
    </xf>
    <xf numFmtId="0" fontId="1" fillId="0" borderId="95" xfId="0" applyFont="1" applyBorder="1" applyAlignment="1">
      <alignment horizontal="left"/>
    </xf>
    <xf numFmtId="0" fontId="39" fillId="0" borderId="97" xfId="1" applyNumberFormat="1" applyFont="1" applyFill="1" applyBorder="1" applyAlignment="1" applyProtection="1">
      <alignment horizontal="center"/>
      <protection locked="0"/>
    </xf>
    <xf numFmtId="0" fontId="76" fillId="28" borderId="20" xfId="0" applyFont="1" applyFill="1" applyBorder="1" applyAlignment="1" applyProtection="1">
      <alignment horizontal="center" wrapText="1"/>
      <protection hidden="1"/>
    </xf>
    <xf numFmtId="0" fontId="76" fillId="28" borderId="7" xfId="0" applyFont="1" applyFill="1" applyBorder="1" applyAlignment="1" applyProtection="1">
      <alignment horizontal="center" wrapText="1"/>
      <protection hidden="1"/>
    </xf>
    <xf numFmtId="0" fontId="76" fillId="28" borderId="17" xfId="0" applyFont="1" applyFill="1" applyBorder="1" applyAlignment="1" applyProtection="1">
      <alignment horizontal="center" wrapText="1"/>
      <protection hidden="1"/>
    </xf>
    <xf numFmtId="0" fontId="76" fillId="28" borderId="10" xfId="0" applyFont="1" applyFill="1" applyBorder="1" applyAlignment="1" applyProtection="1">
      <alignment horizontal="center" wrapText="1"/>
      <protection hidden="1"/>
    </xf>
    <xf numFmtId="0" fontId="76" fillId="28" borderId="0" xfId="0" applyFont="1" applyFill="1" applyBorder="1" applyAlignment="1" applyProtection="1">
      <alignment horizontal="center" wrapText="1"/>
      <protection hidden="1"/>
    </xf>
    <xf numFmtId="0" fontId="76" fillId="28" borderId="11" xfId="0" applyFont="1" applyFill="1" applyBorder="1" applyAlignment="1" applyProtection="1">
      <alignment horizontal="center" wrapText="1"/>
      <protection hidden="1"/>
    </xf>
    <xf numFmtId="0" fontId="76" fillId="28" borderId="72" xfId="0" applyFont="1" applyFill="1" applyBorder="1" applyAlignment="1" applyProtection="1">
      <alignment horizontal="center" wrapText="1"/>
      <protection hidden="1"/>
    </xf>
    <xf numFmtId="0" fontId="76" fillId="28" borderId="73" xfId="0" applyFont="1" applyFill="1" applyBorder="1" applyAlignment="1" applyProtection="1">
      <alignment horizontal="center" wrapText="1"/>
      <protection hidden="1"/>
    </xf>
    <xf numFmtId="0" fontId="76" fillId="28" borderId="74" xfId="0" applyFont="1" applyFill="1" applyBorder="1" applyAlignment="1" applyProtection="1">
      <alignment horizontal="center" wrapText="1"/>
      <protection hidden="1"/>
    </xf>
    <xf numFmtId="0" fontId="1" fillId="0" borderId="42" xfId="3" applyFont="1" applyFill="1" applyBorder="1" applyAlignment="1" applyProtection="1">
      <alignment horizontal="left" vertical="top" wrapText="1"/>
      <protection locked="0"/>
    </xf>
    <xf numFmtId="0" fontId="1" fillId="0" borderId="38" xfId="3" applyFont="1" applyFill="1" applyBorder="1" applyAlignment="1" applyProtection="1">
      <alignment horizontal="left" vertical="top" wrapText="1"/>
      <protection locked="0"/>
    </xf>
    <xf numFmtId="0" fontId="1" fillId="0" borderId="41" xfId="3" applyFont="1" applyFill="1" applyBorder="1" applyAlignment="1" applyProtection="1">
      <alignment horizontal="left" vertical="top" wrapText="1"/>
      <protection locked="0"/>
    </xf>
    <xf numFmtId="0" fontId="1" fillId="0" borderId="77" xfId="3" applyFont="1" applyFill="1" applyBorder="1" applyAlignment="1" applyProtection="1">
      <alignment horizontal="left" vertical="top" wrapText="1"/>
      <protection locked="0"/>
    </xf>
    <xf numFmtId="0" fontId="1" fillId="0" borderId="73" xfId="3" applyFont="1" applyFill="1" applyBorder="1" applyAlignment="1" applyProtection="1">
      <alignment horizontal="left" vertical="top" wrapText="1"/>
      <protection locked="0"/>
    </xf>
    <xf numFmtId="0" fontId="1" fillId="0" borderId="74" xfId="3" applyFont="1" applyFill="1" applyBorder="1" applyAlignment="1" applyProtection="1">
      <alignment horizontal="left" vertical="top" wrapText="1"/>
      <protection locked="0"/>
    </xf>
    <xf numFmtId="0" fontId="40" fillId="0" borderId="0" xfId="0" applyFont="1" applyFill="1" applyBorder="1" applyAlignment="1">
      <alignment horizontal="center"/>
    </xf>
    <xf numFmtId="0" fontId="21" fillId="4" borderId="0" xfId="0" applyFont="1" applyFill="1" applyBorder="1" applyAlignment="1" applyProtection="1">
      <alignment horizontal="center" vertical="center" wrapText="1"/>
    </xf>
    <xf numFmtId="0" fontId="78" fillId="0" borderId="0" xfId="0" applyFont="1" applyAlignment="1">
      <alignment vertical="center" wrapText="1"/>
    </xf>
    <xf numFmtId="0" fontId="78" fillId="0" borderId="73" xfId="0" applyFont="1" applyBorder="1" applyAlignment="1">
      <alignment vertical="center" wrapText="1"/>
    </xf>
    <xf numFmtId="1" fontId="11" fillId="29" borderId="23" xfId="0" applyNumberFormat="1" applyFont="1" applyFill="1" applyBorder="1" applyAlignment="1">
      <alignment horizontal="center"/>
    </xf>
    <xf numFmtId="1" fontId="11" fillId="29" borderId="39" xfId="0" applyNumberFormat="1" applyFont="1" applyFill="1" applyBorder="1" applyAlignment="1">
      <alignment horizontal="center"/>
    </xf>
    <xf numFmtId="1" fontId="11" fillId="29" borderId="57" xfId="0" applyNumberFormat="1" applyFont="1" applyFill="1" applyBorder="1" applyAlignment="1">
      <alignment horizontal="center"/>
    </xf>
    <xf numFmtId="1" fontId="11" fillId="29" borderId="94" xfId="0" applyNumberFormat="1" applyFont="1" applyFill="1" applyBorder="1" applyAlignment="1">
      <alignment horizontal="center"/>
    </xf>
    <xf numFmtId="1" fontId="11" fillId="29" borderId="95" xfId="0" applyNumberFormat="1" applyFont="1" applyFill="1" applyBorder="1" applyAlignment="1">
      <alignment horizontal="center"/>
    </xf>
    <xf numFmtId="1" fontId="11" fillId="29" borderId="98" xfId="0" applyNumberFormat="1" applyFont="1" applyFill="1" applyBorder="1" applyAlignment="1">
      <alignment horizontal="center"/>
    </xf>
    <xf numFmtId="0" fontId="0" fillId="0" borderId="39" xfId="0" applyBorder="1" applyAlignment="1">
      <alignment horizontal="center"/>
    </xf>
    <xf numFmtId="0" fontId="0" fillId="0" borderId="57" xfId="0" applyBorder="1" applyAlignment="1">
      <alignment horizontal="center"/>
    </xf>
    <xf numFmtId="0" fontId="1" fillId="0" borderId="39" xfId="0" applyFont="1" applyBorder="1" applyAlignment="1">
      <alignment horizontal="left"/>
    </xf>
    <xf numFmtId="0" fontId="0" fillId="0" borderId="39" xfId="0" applyBorder="1" applyAlignment="1">
      <alignment horizontal="left"/>
    </xf>
    <xf numFmtId="0" fontId="1" fillId="0" borderId="95" xfId="0" applyFont="1" applyBorder="1" applyAlignment="1">
      <alignment horizontal="left"/>
    </xf>
    <xf numFmtId="0" fontId="0" fillId="0" borderId="95" xfId="0" applyBorder="1" applyAlignment="1">
      <alignment horizontal="left"/>
    </xf>
    <xf numFmtId="0" fontId="3" fillId="0" borderId="39" xfId="0" applyFont="1" applyFill="1" applyBorder="1" applyAlignment="1"/>
    <xf numFmtId="0" fontId="0" fillId="0" borderId="39" xfId="0" applyBorder="1" applyAlignment="1"/>
    <xf numFmtId="0" fontId="1" fillId="0" borderId="39" xfId="0" applyFont="1" applyBorder="1" applyAlignment="1">
      <alignment horizontal="left" wrapText="1"/>
    </xf>
    <xf numFmtId="0" fontId="0" fillId="0" borderId="39" xfId="0" applyBorder="1" applyAlignment="1">
      <alignment horizontal="left" wrapText="1"/>
    </xf>
    <xf numFmtId="0" fontId="0" fillId="0" borderId="61" xfId="0" applyBorder="1" applyAlignment="1"/>
    <xf numFmtId="0" fontId="1" fillId="0" borderId="84" xfId="0" applyFont="1" applyBorder="1" applyAlignment="1">
      <alignment horizontal="left" wrapText="1"/>
    </xf>
    <xf numFmtId="0" fontId="0" fillId="0" borderId="84" xfId="0" applyBorder="1" applyAlignment="1">
      <alignment wrapText="1"/>
    </xf>
    <xf numFmtId="0" fontId="0" fillId="0" borderId="87" xfId="0" applyBorder="1" applyAlignment="1"/>
    <xf numFmtId="0" fontId="21" fillId="0" borderId="10" xfId="0" applyFont="1" applyFill="1" applyBorder="1" applyAlignment="1" applyProtection="1">
      <alignment horizontal="right"/>
    </xf>
    <xf numFmtId="0" fontId="0" fillId="0" borderId="0" xfId="0" applyAlignment="1" applyProtection="1"/>
    <xf numFmtId="0" fontId="0" fillId="0" borderId="80" xfId="0" applyBorder="1" applyAlignment="1" applyProtection="1"/>
    <xf numFmtId="44" fontId="5" fillId="0" borderId="73" xfId="1" applyFont="1" applyFill="1" applyBorder="1" applyAlignment="1" applyProtection="1"/>
    <xf numFmtId="0" fontId="0" fillId="0" borderId="73" xfId="0" applyBorder="1" applyAlignment="1" applyProtection="1"/>
    <xf numFmtId="0" fontId="1" fillId="0" borderId="95" xfId="0" applyFont="1" applyBorder="1" applyAlignment="1">
      <alignment horizontal="left" wrapText="1"/>
    </xf>
    <xf numFmtId="0" fontId="0" fillId="0" borderId="95" xfId="0" applyBorder="1" applyAlignment="1">
      <alignment horizontal="left" wrapText="1"/>
    </xf>
    <xf numFmtId="0" fontId="0" fillId="0" borderId="96" xfId="0" applyBorder="1" applyAlignment="1"/>
    <xf numFmtId="44" fontId="21" fillId="0" borderId="88" xfId="1" applyFont="1" applyFill="1" applyBorder="1" applyAlignment="1" applyProtection="1">
      <alignment horizontal="center"/>
    </xf>
    <xf numFmtId="0" fontId="78" fillId="0" borderId="89" xfId="0" applyFont="1" applyBorder="1" applyAlignment="1" applyProtection="1">
      <alignment horizontal="center"/>
    </xf>
    <xf numFmtId="0" fontId="78" fillId="0" borderId="90" xfId="0" applyFont="1" applyBorder="1" applyAlignment="1" applyProtection="1">
      <alignment horizontal="center"/>
    </xf>
    <xf numFmtId="0" fontId="40" fillId="0" borderId="0" xfId="0" applyFont="1" applyFill="1" applyBorder="1" applyAlignment="1" applyProtection="1">
      <alignment horizontal="center"/>
    </xf>
    <xf numFmtId="0" fontId="1" fillId="0" borderId="55" xfId="0" applyFont="1" applyBorder="1" applyAlignment="1">
      <alignment horizontal="left"/>
    </xf>
    <xf numFmtId="0" fontId="0" fillId="0" borderId="55" xfId="0" applyBorder="1" applyAlignment="1">
      <alignment horizontal="left"/>
    </xf>
    <xf numFmtId="0" fontId="5" fillId="0" borderId="8" xfId="0" applyFont="1" applyFill="1" applyBorder="1" applyAlignment="1" applyProtection="1"/>
    <xf numFmtId="0" fontId="0" fillId="0" borderId="44" xfId="0" applyBorder="1" applyAlignment="1"/>
    <xf numFmtId="1" fontId="11" fillId="29" borderId="92" xfId="0" applyNumberFormat="1" applyFont="1" applyFill="1" applyBorder="1" applyAlignment="1">
      <alignment horizontal="center"/>
    </xf>
    <xf numFmtId="0" fontId="0" fillId="29" borderId="55" xfId="0" applyFill="1" applyBorder="1" applyAlignment="1">
      <alignment horizontal="center"/>
    </xf>
    <xf numFmtId="0" fontId="0" fillId="29" borderId="93" xfId="0" applyFill="1" applyBorder="1" applyAlignment="1">
      <alignment horizontal="center"/>
    </xf>
    <xf numFmtId="0" fontId="10" fillId="0" borderId="10" xfId="0" applyFont="1" applyFill="1" applyBorder="1" applyAlignment="1" applyProtection="1">
      <alignment horizontal="left" indent="2"/>
    </xf>
    <xf numFmtId="0" fontId="10" fillId="0" borderId="0" xfId="0" applyFont="1" applyFill="1" applyBorder="1" applyAlignment="1" applyProtection="1">
      <alignment horizontal="left" indent="2"/>
    </xf>
    <xf numFmtId="0" fontId="10" fillId="0" borderId="72" xfId="0" applyFont="1" applyFill="1" applyBorder="1" applyAlignment="1" applyProtection="1">
      <alignment horizontal="left" indent="2"/>
    </xf>
    <xf numFmtId="0" fontId="10" fillId="0" borderId="73" xfId="0" applyFont="1" applyFill="1" applyBorder="1" applyAlignment="1" applyProtection="1">
      <alignment horizontal="left" indent="2"/>
    </xf>
    <xf numFmtId="0" fontId="23" fillId="0" borderId="7" xfId="0" applyFont="1" applyBorder="1" applyAlignment="1" applyProtection="1">
      <alignment horizontal="center"/>
    </xf>
    <xf numFmtId="0" fontId="23" fillId="0" borderId="17" xfId="0" applyFont="1" applyBorder="1" applyAlignment="1" applyProtection="1">
      <alignment horizontal="center"/>
    </xf>
    <xf numFmtId="0" fontId="10" fillId="0" borderId="5" xfId="0" applyFont="1" applyFill="1" applyBorder="1" applyAlignment="1" applyProtection="1">
      <alignment horizontal="left"/>
    </xf>
    <xf numFmtId="44" fontId="9" fillId="0" borderId="7" xfId="1" applyFont="1" applyFill="1" applyBorder="1" applyAlignment="1" applyProtection="1">
      <alignment horizontal="center" vertical="center"/>
    </xf>
    <xf numFmtId="44" fontId="9" fillId="0" borderId="8" xfId="1" applyFont="1" applyFill="1" applyBorder="1" applyAlignment="1" applyProtection="1">
      <alignment horizontal="center" vertical="center"/>
    </xf>
    <xf numFmtId="0" fontId="9" fillId="0" borderId="20" xfId="0" applyFont="1" applyFill="1" applyBorder="1" applyAlignment="1" applyProtection="1">
      <alignment horizontal="center" vertical="center" wrapText="1"/>
    </xf>
    <xf numFmtId="0" fontId="9" fillId="0" borderId="7" xfId="0" applyFont="1" applyFill="1" applyBorder="1" applyAlignment="1" applyProtection="1">
      <alignment horizontal="center" vertical="center" wrapText="1"/>
    </xf>
    <xf numFmtId="0" fontId="9" fillId="0" borderId="9" xfId="0" applyFont="1" applyFill="1" applyBorder="1" applyAlignment="1" applyProtection="1">
      <alignment horizontal="center" vertical="center" wrapText="1"/>
    </xf>
    <xf numFmtId="0" fontId="9" fillId="0" borderId="8" xfId="0" applyFont="1" applyFill="1" applyBorder="1" applyAlignment="1" applyProtection="1">
      <alignment horizontal="center" vertical="center" wrapText="1"/>
    </xf>
    <xf numFmtId="14" fontId="27" fillId="0" borderId="28" xfId="0" applyNumberFormat="1" applyFont="1" applyBorder="1" applyAlignment="1" applyProtection="1">
      <alignment horizontal="left" vertical="center"/>
    </xf>
    <xf numFmtId="0" fontId="27" fillId="0" borderId="28" xfId="0" applyFont="1" applyBorder="1" applyAlignment="1" applyProtection="1">
      <alignment horizontal="left" vertical="center"/>
    </xf>
    <xf numFmtId="0" fontId="27" fillId="0" borderId="29" xfId="0" applyFont="1" applyBorder="1" applyAlignment="1" applyProtection="1">
      <alignment horizontal="left" vertical="center"/>
    </xf>
    <xf numFmtId="0" fontId="24" fillId="0" borderId="0" xfId="0" applyFont="1" applyAlignment="1" applyProtection="1">
      <alignment horizontal="center" vertical="center"/>
    </xf>
    <xf numFmtId="0" fontId="12" fillId="0" borderId="45" xfId="0" applyFont="1" applyBorder="1" applyAlignment="1" applyProtection="1">
      <alignment horizontal="left" vertical="center" wrapText="1" indent="10"/>
    </xf>
    <xf numFmtId="0" fontId="12" fillId="0" borderId="31" xfId="0" quotePrefix="1" applyFont="1" applyBorder="1" applyAlignment="1" applyProtection="1">
      <alignment horizontal="left" vertical="center" wrapText="1" indent="10"/>
    </xf>
    <xf numFmtId="0" fontId="34" fillId="0" borderId="0" xfId="0" applyFont="1" applyAlignment="1">
      <alignment horizontal="left" wrapText="1"/>
    </xf>
    <xf numFmtId="0" fontId="12" fillId="0" borderId="21" xfId="0" applyFont="1" applyBorder="1" applyAlignment="1" applyProtection="1">
      <alignment horizontal="center" vertical="center"/>
    </xf>
    <xf numFmtId="0" fontId="12" fillId="0" borderId="31" xfId="0" applyFont="1" applyBorder="1" applyAlignment="1" applyProtection="1">
      <alignment horizontal="center" vertical="center"/>
    </xf>
    <xf numFmtId="0" fontId="35" fillId="0" borderId="7" xfId="0" applyFont="1" applyBorder="1" applyAlignment="1">
      <alignment wrapText="1"/>
    </xf>
    <xf numFmtId="0" fontId="12" fillId="0" borderId="45" xfId="0" applyFont="1" applyFill="1" applyBorder="1" applyAlignment="1" applyProtection="1">
      <alignment horizontal="left" wrapText="1"/>
    </xf>
    <xf numFmtId="0" fontId="12" fillId="0" borderId="31" xfId="0" applyFont="1" applyFill="1" applyBorder="1" applyAlignment="1" applyProtection="1">
      <alignment horizontal="left" wrapText="1"/>
    </xf>
    <xf numFmtId="0" fontId="72" fillId="0" borderId="7" xfId="0" applyFont="1" applyFill="1" applyBorder="1" applyAlignment="1" applyProtection="1">
      <alignment horizontal="left"/>
    </xf>
    <xf numFmtId="0" fontId="72" fillId="0" borderId="17" xfId="0" applyFont="1" applyFill="1" applyBorder="1" applyAlignment="1" applyProtection="1">
      <alignment horizontal="left"/>
    </xf>
    <xf numFmtId="0" fontId="72" fillId="0" borderId="4" xfId="0" applyFont="1" applyFill="1" applyBorder="1" applyAlignment="1" applyProtection="1">
      <alignment horizontal="left"/>
    </xf>
    <xf numFmtId="0" fontId="72" fillId="0" borderId="28" xfId="0" applyFont="1" applyFill="1" applyBorder="1" applyAlignment="1" applyProtection="1">
      <alignment horizontal="left"/>
    </xf>
    <xf numFmtId="0" fontId="72" fillId="0" borderId="29" xfId="0" applyFont="1" applyFill="1" applyBorder="1" applyAlignment="1" applyProtection="1">
      <alignment horizontal="left"/>
    </xf>
    <xf numFmtId="0" fontId="9" fillId="0" borderId="67" xfId="0" applyFont="1" applyFill="1" applyBorder="1" applyAlignment="1" applyProtection="1">
      <alignment horizontal="center" vertical="center" wrapText="1"/>
    </xf>
    <xf numFmtId="0" fontId="9" fillId="0" borderId="68" xfId="0" applyFont="1" applyFill="1" applyBorder="1" applyAlignment="1" applyProtection="1">
      <alignment horizontal="center" vertical="center" wrapText="1"/>
    </xf>
    <xf numFmtId="0" fontId="9" fillId="0" borderId="69" xfId="0" applyFont="1" applyFill="1" applyBorder="1" applyAlignment="1" applyProtection="1">
      <alignment horizontal="center" vertical="center" wrapText="1"/>
    </xf>
    <xf numFmtId="0" fontId="71" fillId="0" borderId="20" xfId="0" applyFont="1" applyFill="1" applyBorder="1" applyAlignment="1" applyProtection="1">
      <alignment horizontal="left" vertical="top" wrapText="1"/>
    </xf>
    <xf numFmtId="0" fontId="71" fillId="0" borderId="7" xfId="0" applyFont="1" applyFill="1" applyBorder="1" applyAlignment="1" applyProtection="1">
      <alignment horizontal="left" vertical="top" wrapText="1"/>
    </xf>
    <xf numFmtId="0" fontId="71" fillId="0" borderId="17" xfId="0" applyFont="1" applyFill="1" applyBorder="1" applyAlignment="1" applyProtection="1">
      <alignment horizontal="left" vertical="top" wrapText="1"/>
    </xf>
    <xf numFmtId="0" fontId="71" fillId="0" borderId="72" xfId="0" applyFont="1" applyFill="1" applyBorder="1" applyAlignment="1" applyProtection="1">
      <alignment horizontal="left" vertical="top" wrapText="1"/>
    </xf>
    <xf numFmtId="0" fontId="71" fillId="0" borderId="73" xfId="0" applyFont="1" applyFill="1" applyBorder="1" applyAlignment="1" applyProtection="1">
      <alignment horizontal="left" vertical="top" wrapText="1"/>
    </xf>
    <xf numFmtId="0" fontId="71" fillId="0" borderId="74" xfId="0" applyFont="1" applyFill="1" applyBorder="1" applyAlignment="1" applyProtection="1">
      <alignment horizontal="left" vertical="top" wrapText="1"/>
    </xf>
    <xf numFmtId="0" fontId="0" fillId="0" borderId="79" xfId="0" applyBorder="1" applyAlignment="1">
      <alignment horizontal="left" vertical="top" wrapText="1"/>
    </xf>
    <xf numFmtId="0" fontId="0" fillId="0" borderId="0" xfId="0" applyBorder="1" applyAlignment="1">
      <alignment horizontal="left" vertical="top" wrapText="1"/>
    </xf>
    <xf numFmtId="0" fontId="0" fillId="0" borderId="80" xfId="0" applyBorder="1" applyAlignment="1">
      <alignment horizontal="left" vertical="top" wrapText="1"/>
    </xf>
    <xf numFmtId="0" fontId="37" fillId="0" borderId="79" xfId="0" applyFont="1" applyBorder="1" applyAlignment="1">
      <alignment wrapText="1"/>
    </xf>
    <xf numFmtId="0" fontId="0" fillId="0" borderId="0" xfId="0" applyAlignment="1">
      <alignment wrapText="1"/>
    </xf>
    <xf numFmtId="0" fontId="0" fillId="0" borderId="80" xfId="0" applyBorder="1" applyAlignment="1">
      <alignment wrapText="1"/>
    </xf>
    <xf numFmtId="0" fontId="37" fillId="0" borderId="79" xfId="0" applyFont="1" applyBorder="1" applyAlignment="1">
      <alignment horizontal="left" wrapText="1"/>
    </xf>
    <xf numFmtId="0" fontId="0" fillId="0" borderId="0" xfId="0" applyAlignment="1">
      <alignment horizontal="left" wrapText="1"/>
    </xf>
    <xf numFmtId="0" fontId="0" fillId="0" borderId="80" xfId="0" applyBorder="1" applyAlignment="1">
      <alignment horizontal="left" wrapText="1"/>
    </xf>
    <xf numFmtId="0" fontId="0" fillId="0" borderId="79" xfId="0" applyBorder="1" applyAlignment="1">
      <alignment horizontal="center"/>
    </xf>
    <xf numFmtId="0" fontId="0" fillId="0" borderId="0" xfId="0" applyBorder="1" applyAlignment="1">
      <alignment horizontal="center"/>
    </xf>
    <xf numFmtId="0" fontId="0" fillId="0" borderId="80" xfId="0" applyBorder="1" applyAlignment="1">
      <alignment horizontal="center"/>
    </xf>
    <xf numFmtId="0" fontId="0" fillId="0" borderId="81" xfId="0" applyBorder="1" applyAlignment="1">
      <alignment horizontal="center"/>
    </xf>
    <xf numFmtId="0" fontId="0" fillId="0" borderId="5" xfId="0" applyBorder="1" applyAlignment="1">
      <alignment horizontal="center"/>
    </xf>
    <xf numFmtId="0" fontId="0" fillId="0" borderId="82" xfId="0" applyBorder="1" applyAlignment="1">
      <alignment horizontal="center"/>
    </xf>
    <xf numFmtId="0" fontId="36" fillId="0" borderId="42" xfId="0" applyFont="1" applyBorder="1" applyAlignment="1">
      <alignment horizontal="left" vertical="center" indent="13"/>
    </xf>
    <xf numFmtId="0" fontId="0" fillId="0" borderId="38" xfId="0" applyBorder="1" applyAlignment="1"/>
    <xf numFmtId="0" fontId="0" fillId="0" borderId="78" xfId="0" applyBorder="1" applyAlignment="1"/>
    <xf numFmtId="0" fontId="0" fillId="0" borderId="79" xfId="0" applyBorder="1" applyAlignment="1"/>
    <xf numFmtId="0" fontId="0" fillId="0" borderId="0" xfId="0" applyAlignment="1"/>
    <xf numFmtId="0" fontId="0" fillId="0" borderId="80" xfId="0" applyBorder="1" applyAlignment="1"/>
  </cellXfs>
  <cellStyles count="1336">
    <cellStyle name="20% - Accent1 2" xfId="203"/>
    <cellStyle name="20% - Accent2 2" xfId="204"/>
    <cellStyle name="20% - Accent3 2" xfId="205"/>
    <cellStyle name="20% - Accent4 2" xfId="206"/>
    <cellStyle name="20% - Accent5 2" xfId="207"/>
    <cellStyle name="20% - Accent6 2" xfId="208"/>
    <cellStyle name="40% - Accent1 2" xfId="209"/>
    <cellStyle name="40% - Accent2 2" xfId="210"/>
    <cellStyle name="40% - Accent3 2" xfId="211"/>
    <cellStyle name="40% - Accent4 2" xfId="212"/>
    <cellStyle name="40% - Accent5 2" xfId="213"/>
    <cellStyle name="40% - Accent6 2" xfId="214"/>
    <cellStyle name="60% - Accent1 2" xfId="215"/>
    <cellStyle name="60% - Accent2 2" xfId="216"/>
    <cellStyle name="60% - Accent3 2" xfId="217"/>
    <cellStyle name="60% - Accent4 2" xfId="218"/>
    <cellStyle name="60% - Accent5 2" xfId="219"/>
    <cellStyle name="60% - Accent6 2" xfId="220"/>
    <cellStyle name="Accent1 2" xfId="222"/>
    <cellStyle name="Accent2 2" xfId="223"/>
    <cellStyle name="Accent3 2" xfId="224"/>
    <cellStyle name="Accent4 2" xfId="225"/>
    <cellStyle name="Accent5 2" xfId="226"/>
    <cellStyle name="Accent6 2" xfId="227"/>
    <cellStyle name="Bad 2" xfId="228"/>
    <cellStyle name="Buena" xfId="8"/>
    <cellStyle name="Calculation 2" xfId="221"/>
    <cellStyle name="Celda de comprobación" xfId="11"/>
    <cellStyle name="Celda vinculada" xfId="10"/>
    <cellStyle name="Currency" xfId="1" builtinId="4"/>
    <cellStyle name="Encabezado 4" xfId="7"/>
    <cellStyle name="Entrada" xfId="9"/>
    <cellStyle name="Excel Built-in Normal" xfId="202"/>
    <cellStyle name="Explanatory Text 2" xfId="23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Heading 1 2" xfId="233"/>
    <cellStyle name="Heading 2 2" xfId="234"/>
    <cellStyle name="Heading 3 2" xfId="235"/>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Incorrecto" xfId="655"/>
    <cellStyle name="Neutral" xfId="4" builtinId="28" customBuiltin="1"/>
    <cellStyle name="Normal" xfId="0" builtinId="0"/>
    <cellStyle name="Normal 2" xfId="2"/>
    <cellStyle name="Normal 2 2" xfId="229"/>
    <cellStyle name="Normal 2 3" xfId="108"/>
    <cellStyle name="Normal 3" xfId="201"/>
    <cellStyle name="Normal 4" xfId="278"/>
    <cellStyle name="Normal 5" xfId="6"/>
    <cellStyle name="Normal_Hoja1" xfId="3"/>
    <cellStyle name="Notas" xfId="13"/>
    <cellStyle name="Output 2" xfId="230"/>
    <cellStyle name="Texto de advertencia" xfId="12"/>
    <cellStyle name="Title 2" xfId="232"/>
    <cellStyle name="Total" xfId="5" builtinId="25" customBuiltin="1"/>
  </cellStyles>
  <dxfs count="9">
    <dxf>
      <font>
        <b/>
        <i val="0"/>
      </font>
    </dxf>
    <dxf>
      <font>
        <color theme="0"/>
      </font>
    </dxf>
    <dxf>
      <font>
        <b/>
        <i val="0"/>
      </font>
    </dxf>
    <dxf>
      <font>
        <color theme="0"/>
      </font>
    </dxf>
    <dxf>
      <font>
        <b/>
        <i val="0"/>
      </font>
    </dxf>
    <dxf>
      <font>
        <color theme="0"/>
      </font>
    </dxf>
    <dxf>
      <font>
        <b/>
        <i val="0"/>
      </font>
    </dxf>
    <dxf>
      <font>
        <color theme="0"/>
      </font>
    </dxf>
    <dxf>
      <font>
        <color rgb="FF9C0006"/>
      </font>
      <fill>
        <patternFill>
          <bgColor rgb="FFFFC7CE"/>
        </patternFill>
      </fill>
    </dxf>
  </dxfs>
  <tableStyles count="0" defaultTableStyle="TableStyleMedium9" defaultPivotStyle="PivotStyleMedium4"/>
  <colors>
    <mruColors>
      <color rgb="FFFFCC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absolute">
    <xdr:from>
      <xdr:col>1</xdr:col>
      <xdr:colOff>228600</xdr:colOff>
      <xdr:row>1</xdr:row>
      <xdr:rowOff>266699</xdr:rowOff>
    </xdr:from>
    <xdr:to>
      <xdr:col>13</xdr:col>
      <xdr:colOff>57150</xdr:colOff>
      <xdr:row>2</xdr:row>
      <xdr:rowOff>428625</xdr:rowOff>
    </xdr:to>
    <xdr:sp macro="" textlink="">
      <xdr:nvSpPr>
        <xdr:cNvPr id="7" name="TextBox 6"/>
        <xdr:cNvSpPr txBox="1"/>
      </xdr:nvSpPr>
      <xdr:spPr>
        <a:xfrm>
          <a:off x="895350" y="790574"/>
          <a:ext cx="7800975" cy="438151"/>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b="1" baseline="0">
              <a:solidFill>
                <a:schemeClr val="bg1"/>
              </a:solidFill>
            </a:rPr>
            <a:t>PLEASE ENTER ALL CONTACT AND ORDER INFORMATION ON THE "ORDER DETAIL" TAB, </a:t>
          </a:r>
        </a:p>
        <a:p>
          <a:pPr algn="ctr"/>
          <a:r>
            <a:rPr lang="en-US" sz="1100" b="1" baseline="0">
              <a:solidFill>
                <a:schemeClr val="bg1"/>
              </a:solidFill>
            </a:rPr>
            <a:t>AND THIS ORDER SUMMARY WILL AUTOMATICALLY COMPLETE ITSELF.</a:t>
          </a:r>
          <a:endParaRPr lang="en-US" sz="1100" b="1">
            <a:solidFill>
              <a:schemeClr val="bg1"/>
            </a:solidFill>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xdr:from>
      <xdr:col>0</xdr:col>
      <xdr:colOff>133350</xdr:colOff>
      <xdr:row>0</xdr:row>
      <xdr:rowOff>248496</xdr:rowOff>
    </xdr:from>
    <xdr:to>
      <xdr:col>1</xdr:col>
      <xdr:colOff>285750</xdr:colOff>
      <xdr:row>0</xdr:row>
      <xdr:rowOff>989753</xdr:rowOff>
    </xdr:to>
    <xdr:pic>
      <xdr:nvPicPr>
        <xdr:cNvPr id="2049"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133350" y="248496"/>
          <a:ext cx="733425" cy="741257"/>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vmlDrawing" Target="../drawings/vmlDrawing2.v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tabColor theme="1"/>
    <pageSetUpPr fitToPage="1"/>
  </sheetPr>
  <dimension ref="A1:AB681"/>
  <sheetViews>
    <sheetView showGridLines="0" tabSelected="1" workbookViewId="0">
      <selection sqref="A1:N1"/>
    </sheetView>
  </sheetViews>
  <sheetFormatPr baseColWidth="10" defaultColWidth="28.6640625" defaultRowHeight="13" x14ac:dyDescent="0"/>
  <cols>
    <col min="1" max="1" width="17.6640625" style="120" bestFit="1" customWidth="1"/>
    <col min="2" max="2" width="40.5" style="1" customWidth="1"/>
    <col min="3" max="3" width="8.5" style="1" customWidth="1"/>
    <col min="4" max="4" width="33.1640625" style="1" bestFit="1" customWidth="1"/>
    <col min="5" max="5" width="13.5" style="1" customWidth="1"/>
    <col min="6" max="7" width="3.1640625" style="1" hidden="1" customWidth="1"/>
    <col min="8" max="8" width="8.1640625" style="1" hidden="1" customWidth="1"/>
    <col min="9" max="9" width="14.6640625" style="1" customWidth="1"/>
    <col min="10" max="14" width="16.1640625" style="1" bestFit="1" customWidth="1"/>
    <col min="15" max="15" width="15.6640625" style="1" customWidth="1"/>
    <col min="16" max="16" width="13.6640625" style="1" hidden="1" customWidth="1"/>
    <col min="17" max="17" width="15.6640625" style="1" hidden="1" customWidth="1"/>
    <col min="18" max="18" width="16.6640625" style="89" bestFit="1" customWidth="1"/>
    <col min="19" max="19" width="16.83203125" style="24" bestFit="1" customWidth="1"/>
    <col min="20" max="20" width="36.83203125" style="1" hidden="1" customWidth="1"/>
    <col min="21" max="21" width="8.6640625" style="1" customWidth="1"/>
    <col min="22" max="25" width="8.1640625" style="1" customWidth="1"/>
    <col min="26" max="26" width="22" style="1" customWidth="1"/>
    <col min="27" max="16384" width="28.6640625" style="1"/>
  </cols>
  <sheetData>
    <row r="1" spans="1:26" ht="28.5" customHeight="1" thickBot="1">
      <c r="A1" s="349" t="s">
        <v>1159</v>
      </c>
      <c r="B1" s="349"/>
      <c r="C1" s="349"/>
      <c r="D1" s="349"/>
      <c r="E1" s="349"/>
      <c r="F1" s="349"/>
      <c r="G1" s="349"/>
      <c r="H1" s="349"/>
      <c r="I1" s="349"/>
      <c r="J1" s="349"/>
      <c r="K1" s="349"/>
      <c r="L1" s="349"/>
      <c r="M1" s="349"/>
      <c r="N1" s="349"/>
      <c r="O1" s="166"/>
      <c r="P1" s="88"/>
      <c r="Q1" s="88"/>
      <c r="R1" s="88"/>
      <c r="S1" s="88"/>
      <c r="T1" s="187" t="s">
        <v>31</v>
      </c>
      <c r="U1" s="171"/>
      <c r="V1" s="171"/>
      <c r="W1" s="171"/>
      <c r="X1" s="171"/>
      <c r="Y1" s="171"/>
      <c r="Z1" s="171"/>
    </row>
    <row r="2" spans="1:26" ht="20" customHeight="1" thickBot="1">
      <c r="A2" s="121"/>
      <c r="B2" s="57"/>
      <c r="C2" s="57"/>
      <c r="D2" s="49"/>
      <c r="E2" s="76" t="s">
        <v>54</v>
      </c>
      <c r="F2" s="54"/>
      <c r="G2" s="54"/>
      <c r="H2" s="54"/>
      <c r="I2" s="55"/>
      <c r="J2" s="55"/>
      <c r="K2" s="56"/>
      <c r="L2" s="78" t="s">
        <v>37</v>
      </c>
      <c r="M2" s="167"/>
      <c r="N2" s="168"/>
      <c r="O2" s="266" t="s">
        <v>1157</v>
      </c>
      <c r="T2" s="188" t="s">
        <v>41</v>
      </c>
      <c r="U2" s="193"/>
      <c r="V2" s="123"/>
      <c r="W2" s="194"/>
      <c r="X2" s="195"/>
      <c r="Y2" s="195"/>
      <c r="Z2" s="195"/>
    </row>
    <row r="3" spans="1:26" ht="20" customHeight="1" thickBot="1">
      <c r="A3" s="277" t="s">
        <v>42</v>
      </c>
      <c r="B3" s="116">
        <f ca="1">NOW()</f>
        <v>41887.39338483796</v>
      </c>
      <c r="C3" s="117"/>
      <c r="D3" s="48"/>
      <c r="E3" s="162"/>
      <c r="F3" s="163"/>
      <c r="G3" s="163"/>
      <c r="H3" s="163"/>
      <c r="I3" s="163"/>
      <c r="J3" s="163"/>
      <c r="K3" s="165"/>
      <c r="L3" s="79" t="s">
        <v>28</v>
      </c>
      <c r="M3" s="162"/>
      <c r="N3" s="163"/>
      <c r="O3" s="267">
        <v>1</v>
      </c>
      <c r="T3" s="189" t="s">
        <v>30</v>
      </c>
      <c r="U3" s="196"/>
      <c r="V3" s="124"/>
      <c r="W3" s="197"/>
      <c r="X3" s="196"/>
      <c r="Y3" s="196"/>
      <c r="Z3" s="196"/>
    </row>
    <row r="4" spans="1:26" ht="20" customHeight="1">
      <c r="A4" s="278" t="s">
        <v>35</v>
      </c>
      <c r="B4" s="46"/>
      <c r="C4" s="46"/>
      <c r="D4" s="48"/>
      <c r="E4" s="77" t="s">
        <v>38</v>
      </c>
      <c r="F4" s="52"/>
      <c r="G4" s="52"/>
      <c r="H4" s="52"/>
      <c r="I4" s="47"/>
      <c r="J4" s="53"/>
      <c r="K4" s="50"/>
      <c r="L4" s="79" t="s">
        <v>55</v>
      </c>
      <c r="M4" s="162"/>
      <c r="N4" s="163"/>
      <c r="O4" s="265"/>
      <c r="T4" s="189" t="s">
        <v>50</v>
      </c>
      <c r="U4" s="125"/>
      <c r="V4" s="124"/>
      <c r="W4" s="197"/>
      <c r="X4" s="196"/>
      <c r="Y4" s="196"/>
      <c r="Z4" s="196"/>
    </row>
    <row r="5" spans="1:26" ht="20" customHeight="1">
      <c r="A5" s="279" t="s">
        <v>34</v>
      </c>
      <c r="B5" s="112"/>
      <c r="C5" s="113"/>
      <c r="D5" s="48"/>
      <c r="E5" s="162"/>
      <c r="F5" s="163"/>
      <c r="G5" s="163"/>
      <c r="H5" s="163"/>
      <c r="I5" s="163"/>
      <c r="J5" s="163"/>
      <c r="K5" s="165"/>
      <c r="L5" s="79" t="s">
        <v>56</v>
      </c>
      <c r="M5" s="162"/>
      <c r="N5" s="163"/>
      <c r="O5" s="164"/>
      <c r="T5" s="189" t="s">
        <v>51</v>
      </c>
      <c r="U5" s="196"/>
      <c r="V5" s="124"/>
      <c r="W5" s="197"/>
      <c r="X5" s="196"/>
      <c r="Y5" s="196"/>
      <c r="Z5" s="196"/>
    </row>
    <row r="6" spans="1:26" ht="20" customHeight="1">
      <c r="A6" s="280" t="s">
        <v>36</v>
      </c>
      <c r="B6" s="48" t="str">
        <f>IF('Pricing + Order Summary'!$O$13&gt;=8000,"7% Net 60/61",IF('Pricing + Order Summary'!$O$13&gt;=5500,"6% Net 60/61",IF('Pricing + Order Summary'!$O$13&gt;=4000,"5% Net 60/61",
IF('Pricing + Order Summary'!$O$13&gt;=2000,"4% Net 60/61",IF('Pricing + Order Summary'!$O$13&gt;=750,"3% Net 45/46","Current Terms")))))</f>
        <v>Current Terms</v>
      </c>
      <c r="C6" s="48"/>
      <c r="D6" s="240"/>
      <c r="E6" s="162"/>
      <c r="F6" s="163"/>
      <c r="G6" s="163"/>
      <c r="H6" s="163"/>
      <c r="I6" s="163"/>
      <c r="J6" s="163"/>
      <c r="K6" s="165"/>
      <c r="L6" s="80" t="s">
        <v>57</v>
      </c>
      <c r="M6" s="162"/>
      <c r="N6" s="163"/>
      <c r="O6" s="164"/>
      <c r="T6" s="189" t="s">
        <v>33</v>
      </c>
      <c r="U6" s="196"/>
      <c r="V6" s="124"/>
      <c r="W6" s="198"/>
      <c r="X6" s="196"/>
      <c r="Y6" s="196"/>
      <c r="Z6" s="196"/>
    </row>
    <row r="7" spans="1:26" ht="20" customHeight="1">
      <c r="A7" s="279" t="s">
        <v>34</v>
      </c>
      <c r="B7" s="112"/>
      <c r="C7" s="113"/>
      <c r="D7" s="46"/>
      <c r="E7" s="162"/>
      <c r="F7" s="163"/>
      <c r="G7" s="163"/>
      <c r="H7" s="163"/>
      <c r="I7" s="163"/>
      <c r="J7" s="163"/>
      <c r="K7" s="165"/>
      <c r="L7" s="80" t="s">
        <v>58</v>
      </c>
      <c r="M7" s="343"/>
      <c r="N7" s="344"/>
      <c r="O7" s="345"/>
      <c r="T7" s="190" t="s">
        <v>32</v>
      </c>
      <c r="U7" s="196"/>
      <c r="V7" s="124"/>
      <c r="W7" s="198"/>
      <c r="X7" s="199"/>
      <c r="Y7" s="199"/>
      <c r="Z7" s="199"/>
    </row>
    <row r="8" spans="1:26" ht="13.5" customHeight="1" thickBot="1">
      <c r="A8" s="281"/>
      <c r="B8" s="58"/>
      <c r="C8" s="241"/>
      <c r="D8" s="58"/>
      <c r="E8" s="58"/>
      <c r="F8" s="58"/>
      <c r="G8" s="58"/>
      <c r="H8" s="58"/>
      <c r="I8" s="58"/>
      <c r="J8" s="58"/>
      <c r="K8" s="58"/>
      <c r="L8" s="58"/>
      <c r="M8" s="346"/>
      <c r="N8" s="347"/>
      <c r="O8" s="348"/>
      <c r="T8" s="190" t="s">
        <v>41</v>
      </c>
      <c r="U8" s="123"/>
      <c r="V8" s="124"/>
      <c r="W8" s="194"/>
      <c r="X8" s="199"/>
      <c r="Y8" s="199"/>
      <c r="Z8" s="199"/>
    </row>
    <row r="9" spans="1:26" ht="15" customHeight="1" thickBot="1">
      <c r="A9" s="114"/>
      <c r="B9" s="114"/>
      <c r="C9" s="114"/>
      <c r="D9" s="114"/>
      <c r="E9" s="26"/>
      <c r="I9" s="26"/>
      <c r="J9" s="26"/>
      <c r="K9" s="26"/>
      <c r="L9" s="26"/>
      <c r="M9" s="26"/>
      <c r="N9" s="26"/>
      <c r="O9" s="26"/>
      <c r="T9" s="189" t="s">
        <v>29</v>
      </c>
      <c r="U9" s="123"/>
      <c r="V9" s="124"/>
      <c r="W9" s="194"/>
      <c r="X9" s="123"/>
      <c r="Y9" s="123"/>
      <c r="Z9" s="350" t="s">
        <v>115</v>
      </c>
    </row>
    <row r="10" spans="1:26" ht="15.75" customHeight="1" thickBot="1">
      <c r="A10" s="115"/>
      <c r="B10" s="115"/>
      <c r="C10" s="115"/>
      <c r="D10" s="115"/>
      <c r="E10" s="27"/>
      <c r="F10" s="2"/>
      <c r="G10" s="2"/>
      <c r="H10" s="2"/>
      <c r="I10" s="59"/>
      <c r="J10" s="60" t="s">
        <v>63</v>
      </c>
      <c r="K10" s="60" t="s">
        <v>64</v>
      </c>
      <c r="L10" s="60" t="s">
        <v>65</v>
      </c>
      <c r="M10" s="60" t="s">
        <v>66</v>
      </c>
      <c r="N10" s="82" t="s">
        <v>68</v>
      </c>
      <c r="T10" s="65" t="s">
        <v>39</v>
      </c>
      <c r="U10" s="191"/>
      <c r="V10" s="192"/>
      <c r="W10" s="101"/>
      <c r="X10" s="101"/>
      <c r="Y10" s="101"/>
      <c r="Z10" s="351"/>
    </row>
    <row r="11" spans="1:26" ht="15.75" customHeight="1" thickBot="1">
      <c r="A11" s="118"/>
      <c r="B11" s="27"/>
      <c r="C11" s="27"/>
      <c r="D11" s="26"/>
      <c r="E11" s="68" t="s">
        <v>67</v>
      </c>
      <c r="F11" s="334" t="s">
        <v>44</v>
      </c>
      <c r="G11" s="335"/>
      <c r="H11" s="336"/>
      <c r="I11" s="61" t="s">
        <v>24</v>
      </c>
      <c r="J11" s="23"/>
      <c r="K11" s="23"/>
      <c r="L11" s="23"/>
      <c r="M11" s="23"/>
      <c r="N11" s="282"/>
      <c r="T11" s="65" t="s">
        <v>43</v>
      </c>
      <c r="U11" s="169" t="s">
        <v>63</v>
      </c>
      <c r="V11" s="170" t="s">
        <v>64</v>
      </c>
      <c r="W11" s="170" t="s">
        <v>65</v>
      </c>
      <c r="X11" s="170" t="s">
        <v>66</v>
      </c>
      <c r="Y11" s="169" t="s">
        <v>68</v>
      </c>
      <c r="Z11" s="351"/>
    </row>
    <row r="12" spans="1:26" ht="14" thickBot="1">
      <c r="A12" s="118"/>
      <c r="B12" s="27"/>
      <c r="C12" s="27"/>
      <c r="D12" s="48"/>
      <c r="E12" s="104">
        <f>IF('Pricing + Order Summary'!N13&gt;47,3,IF('Pricing + Order Summary'!N13&gt;23,2,1))</f>
        <v>1</v>
      </c>
      <c r="F12" s="337"/>
      <c r="G12" s="338"/>
      <c r="H12" s="339"/>
      <c r="I12" s="61" t="s">
        <v>25</v>
      </c>
      <c r="J12" s="23"/>
      <c r="K12" s="23"/>
      <c r="L12" s="23"/>
      <c r="M12" s="23"/>
      <c r="N12" s="23"/>
      <c r="O12" s="110" t="s">
        <v>69</v>
      </c>
      <c r="P12" s="181"/>
      <c r="Q12" s="182"/>
      <c r="R12" s="90"/>
      <c r="T12" s="65" t="s">
        <v>40</v>
      </c>
      <c r="U12" s="87"/>
      <c r="V12" s="105"/>
      <c r="W12" s="106"/>
      <c r="X12" s="106"/>
      <c r="Y12" s="102"/>
      <c r="Z12" s="351"/>
    </row>
    <row r="13" spans="1:26">
      <c r="A13" s="118"/>
      <c r="B13" s="27"/>
      <c r="C13" s="27"/>
      <c r="D13" s="48"/>
      <c r="E13" s="69" t="s">
        <v>86</v>
      </c>
      <c r="F13" s="337"/>
      <c r="G13" s="338"/>
      <c r="H13" s="339"/>
      <c r="I13" s="61" t="s">
        <v>26</v>
      </c>
      <c r="J13" s="81"/>
      <c r="K13" s="107"/>
      <c r="L13" s="107"/>
      <c r="M13" s="107"/>
      <c r="N13" s="107"/>
      <c r="O13" s="111"/>
      <c r="P13" s="183"/>
      <c r="Q13" s="182"/>
      <c r="R13" s="90"/>
      <c r="T13" s="65" t="s">
        <v>52</v>
      </c>
      <c r="U13" s="93"/>
      <c r="V13" s="108"/>
      <c r="W13" s="109"/>
      <c r="X13" s="109"/>
      <c r="Y13" s="102"/>
      <c r="Z13" s="351"/>
    </row>
    <row r="14" spans="1:26" ht="15" customHeight="1">
      <c r="A14" s="118"/>
      <c r="B14" s="27"/>
      <c r="C14" s="27"/>
      <c r="D14" s="48"/>
      <c r="E14" s="70" t="s">
        <v>87</v>
      </c>
      <c r="F14" s="337"/>
      <c r="G14" s="338"/>
      <c r="H14" s="339"/>
      <c r="I14" s="61" t="s">
        <v>76</v>
      </c>
      <c r="J14" s="62">
        <f>SUM(J17:J1016)</f>
        <v>0</v>
      </c>
      <c r="K14" s="62">
        <f>SUM(K17:K1016)</f>
        <v>0</v>
      </c>
      <c r="L14" s="62">
        <f>SUM(L17:L1016)</f>
        <v>0</v>
      </c>
      <c r="M14" s="62">
        <f>SUM(M17:M1016)</f>
        <v>0</v>
      </c>
      <c r="N14" s="62">
        <f>SUM(N17:N1016)</f>
        <v>0</v>
      </c>
      <c r="O14" s="3">
        <f>SUM(J14:N14)</f>
        <v>0</v>
      </c>
      <c r="P14" s="183"/>
      <c r="Q14" s="182"/>
      <c r="R14" s="90"/>
      <c r="T14" s="66" t="s">
        <v>53</v>
      </c>
      <c r="U14" s="94"/>
      <c r="V14" s="97"/>
      <c r="W14" s="97"/>
      <c r="X14" s="97"/>
      <c r="Y14" s="97"/>
      <c r="Z14" s="351"/>
    </row>
    <row r="15" spans="1:26" ht="15.75" customHeight="1" thickBot="1">
      <c r="A15" s="119"/>
      <c r="B15" s="26"/>
      <c r="C15" s="26"/>
      <c r="D15" s="51"/>
      <c r="E15" s="71" t="s">
        <v>88</v>
      </c>
      <c r="F15" s="340"/>
      <c r="G15" s="341"/>
      <c r="H15" s="342"/>
      <c r="I15" s="63" t="s">
        <v>94</v>
      </c>
      <c r="J15" s="64">
        <f>SUM(U17:U1016)</f>
        <v>0</v>
      </c>
      <c r="K15" s="64">
        <f>SUM(V17:V1016)</f>
        <v>0</v>
      </c>
      <c r="L15" s="64">
        <f>SUM(W17:W1016)</f>
        <v>0</v>
      </c>
      <c r="M15" s="64">
        <f>SUM(X17:X1016)</f>
        <v>0</v>
      </c>
      <c r="N15" s="64">
        <f>SUM(Y17:Y1016)</f>
        <v>0</v>
      </c>
      <c r="O15" s="255">
        <f>SUM(J15:N15)</f>
        <v>0</v>
      </c>
      <c r="P15" s="184"/>
      <c r="Q15" s="182"/>
      <c r="R15" s="84"/>
      <c r="T15" s="67" t="s">
        <v>33</v>
      </c>
      <c r="U15" s="95"/>
      <c r="V15" s="98"/>
      <c r="W15" s="100"/>
      <c r="X15" s="100"/>
      <c r="Y15" s="100"/>
      <c r="Z15" s="352"/>
    </row>
    <row r="16" spans="1:26" ht="14" thickBot="1">
      <c r="A16" s="248" t="s">
        <v>111</v>
      </c>
      <c r="B16" s="249" t="s">
        <v>59</v>
      </c>
      <c r="C16" s="249" t="s">
        <v>116</v>
      </c>
      <c r="D16" s="250" t="s">
        <v>60</v>
      </c>
      <c r="E16" s="251" t="s">
        <v>61</v>
      </c>
      <c r="F16" s="245"/>
      <c r="G16" s="245"/>
      <c r="H16" s="245"/>
      <c r="I16" s="252" t="s">
        <v>62</v>
      </c>
      <c r="J16" s="28" t="s">
        <v>71</v>
      </c>
      <c r="K16" s="28" t="s">
        <v>72</v>
      </c>
      <c r="L16" s="28" t="s">
        <v>73</v>
      </c>
      <c r="M16" s="28" t="s">
        <v>74</v>
      </c>
      <c r="N16" s="28" t="s">
        <v>75</v>
      </c>
      <c r="O16" s="256"/>
      <c r="P16" s="185"/>
      <c r="Q16" s="186"/>
      <c r="R16" s="91" t="s">
        <v>70</v>
      </c>
      <c r="S16" s="29" t="s">
        <v>84</v>
      </c>
      <c r="U16" s="96" t="s">
        <v>85</v>
      </c>
      <c r="V16" s="99" t="s">
        <v>85</v>
      </c>
      <c r="W16" s="99" t="s">
        <v>85</v>
      </c>
      <c r="X16" s="99" t="s">
        <v>85</v>
      </c>
      <c r="Y16" s="99" t="s">
        <v>85</v>
      </c>
      <c r="Z16" s="103" t="s">
        <v>90</v>
      </c>
    </row>
    <row r="17" spans="1:27" s="217" customFormat="1" thickTop="1">
      <c r="A17" s="257">
        <v>107672</v>
      </c>
      <c r="B17" s="258" t="s">
        <v>127</v>
      </c>
      <c r="C17" s="258" t="s">
        <v>1161</v>
      </c>
      <c r="D17" s="258" t="s">
        <v>488</v>
      </c>
      <c r="E17" s="213">
        <f t="shared" ref="E17" si="0">SUM(F17:H17)</f>
        <v>17.5</v>
      </c>
      <c r="F17" s="246">
        <f>IF($E$12=1,VALUE(VLOOKUP($D17,'Pricing Reference'!$A$2:$E$68,2,FALSE))," ")</f>
        <v>17.5</v>
      </c>
      <c r="G17" s="246" t="str">
        <f>IF($E$12=2,VALUE(VLOOKUP($D17,'Pricing Reference'!$A$2:$E$68,3,FALSE))," ")</f>
        <v xml:space="preserve"> </v>
      </c>
      <c r="H17" s="246" t="str">
        <f>IF($E$12=3,VALUE(VLOOKUP($D17,'Pricing Reference'!$A$2:$E$68,4,FALSE))," ")</f>
        <v xml:space="preserve"> </v>
      </c>
      <c r="I17" s="253">
        <f>VALUE(VLOOKUP($D17,'Pricing Reference'!$A$2:$E$68,5,FALSE))</f>
        <v>35</v>
      </c>
      <c r="J17" s="220"/>
      <c r="K17" s="220"/>
      <c r="L17" s="220"/>
      <c r="M17" s="220"/>
      <c r="N17" s="220"/>
      <c r="O17" s="253">
        <f t="shared" ref="O17:O77" si="1">SUM(U17,V17,W17,X17,Y17)</f>
        <v>0</v>
      </c>
      <c r="P17" s="213"/>
      <c r="Q17" s="214"/>
      <c r="R17" s="215" t="s">
        <v>541</v>
      </c>
      <c r="S17" s="216" t="str">
        <f t="shared" ref="S17:S77" si="2">IF(Z17&gt;0.01,"X"," ")</f>
        <v xml:space="preserve"> </v>
      </c>
      <c r="U17" s="218">
        <f t="shared" ref="U17:U77" si="3">J17*$E17</f>
        <v>0</v>
      </c>
      <c r="V17" s="218">
        <f t="shared" ref="V17:V77" si="4">K17*$E17</f>
        <v>0</v>
      </c>
      <c r="W17" s="218">
        <f t="shared" ref="W17:W77" si="5">L17*$E17</f>
        <v>0</v>
      </c>
      <c r="X17" s="218">
        <f t="shared" ref="X17:X77" si="6">M17*$E17</f>
        <v>0</v>
      </c>
      <c r="Y17" s="218">
        <f t="shared" ref="Y17:Y77" si="7">N17*$E17</f>
        <v>0</v>
      </c>
      <c r="Z17" s="219">
        <f t="shared" ref="Z17:Z77" si="8">SUM(J17,K17,L17,M17,N17)</f>
        <v>0</v>
      </c>
      <c r="AA17" s="264"/>
    </row>
    <row r="18" spans="1:27" s="217" customFormat="1" ht="12">
      <c r="A18" s="259">
        <v>108659</v>
      </c>
      <c r="B18" s="260" t="s">
        <v>542</v>
      </c>
      <c r="C18" s="260" t="s">
        <v>116</v>
      </c>
      <c r="D18" s="260" t="s">
        <v>505</v>
      </c>
      <c r="E18" s="221">
        <f t="shared" ref="E18:E81" si="9">SUM(F18:H18)</f>
        <v>17.5</v>
      </c>
      <c r="F18" s="246">
        <f>IF($E$12=1,VALUE(VLOOKUP($D18,'Pricing Reference'!$A$2:$E$68,2,FALSE))," ")</f>
        <v>17.5</v>
      </c>
      <c r="G18" s="246" t="str">
        <f>IF($E$12=2,VALUE(VLOOKUP($D18,'Pricing Reference'!$A$2:$E$68,3,FALSE))," ")</f>
        <v xml:space="preserve"> </v>
      </c>
      <c r="H18" s="246" t="str">
        <f>IF($E$12=3,VALUE(VLOOKUP($D18,'Pricing Reference'!$A$2:$E$68,4,FALSE))," ")</f>
        <v xml:space="preserve"> </v>
      </c>
      <c r="I18" s="254">
        <f>VALUE(VLOOKUP($D18,'Pricing Reference'!$A$2:$E$68,5,FALSE))</f>
        <v>35</v>
      </c>
      <c r="J18" s="220"/>
      <c r="K18" s="220"/>
      <c r="L18" s="220"/>
      <c r="M18" s="220"/>
      <c r="N18" s="220"/>
      <c r="O18" s="254">
        <f t="shared" si="1"/>
        <v>0</v>
      </c>
      <c r="P18" s="221"/>
      <c r="Q18" s="222"/>
      <c r="R18" s="215" t="s">
        <v>543</v>
      </c>
      <c r="S18" s="223" t="str">
        <f t="shared" si="2"/>
        <v xml:space="preserve"> </v>
      </c>
      <c r="U18" s="224">
        <f t="shared" si="3"/>
        <v>0</v>
      </c>
      <c r="V18" s="224">
        <f t="shared" si="4"/>
        <v>0</v>
      </c>
      <c r="W18" s="224">
        <f t="shared" si="5"/>
        <v>0</v>
      </c>
      <c r="X18" s="224">
        <f t="shared" si="6"/>
        <v>0</v>
      </c>
      <c r="Y18" s="224">
        <f t="shared" si="7"/>
        <v>0</v>
      </c>
      <c r="Z18" s="225">
        <f t="shared" si="8"/>
        <v>0</v>
      </c>
      <c r="AA18" s="264"/>
    </row>
    <row r="19" spans="1:27" s="217" customFormat="1" ht="12">
      <c r="A19" s="259">
        <v>107673</v>
      </c>
      <c r="B19" s="260" t="s">
        <v>128</v>
      </c>
      <c r="C19" s="260" t="s">
        <v>1161</v>
      </c>
      <c r="D19" s="260" t="s">
        <v>488</v>
      </c>
      <c r="E19" s="221">
        <f t="shared" si="9"/>
        <v>17.5</v>
      </c>
      <c r="F19" s="246">
        <f>IF($E$12=1,VALUE(VLOOKUP($D19,'Pricing Reference'!$A$2:$E$68,2,FALSE))," ")</f>
        <v>17.5</v>
      </c>
      <c r="G19" s="246" t="str">
        <f>IF($E$12=2,VALUE(VLOOKUP($D19,'Pricing Reference'!$A$2:$E$68,3,FALSE))," ")</f>
        <v xml:space="preserve"> </v>
      </c>
      <c r="H19" s="246" t="str">
        <f>IF($E$12=3,VALUE(VLOOKUP($D19,'Pricing Reference'!$A$2:$E$68,4,FALSE))," ")</f>
        <v xml:space="preserve"> </v>
      </c>
      <c r="I19" s="254">
        <f>VALUE(VLOOKUP($D19,'Pricing Reference'!$A$2:$E$68,5,FALSE))</f>
        <v>35</v>
      </c>
      <c r="J19" s="220"/>
      <c r="K19" s="220"/>
      <c r="L19" s="220"/>
      <c r="M19" s="220"/>
      <c r="N19" s="220"/>
      <c r="O19" s="254">
        <f t="shared" si="1"/>
        <v>0</v>
      </c>
      <c r="P19" s="221"/>
      <c r="Q19" s="222"/>
      <c r="R19" s="215" t="s">
        <v>544</v>
      </c>
      <c r="S19" s="223" t="str">
        <f t="shared" si="2"/>
        <v xml:space="preserve"> </v>
      </c>
      <c r="U19" s="224">
        <f t="shared" si="3"/>
        <v>0</v>
      </c>
      <c r="V19" s="224">
        <f t="shared" si="4"/>
        <v>0</v>
      </c>
      <c r="W19" s="224">
        <f t="shared" si="5"/>
        <v>0</v>
      </c>
      <c r="X19" s="224">
        <f t="shared" si="6"/>
        <v>0</v>
      </c>
      <c r="Y19" s="224">
        <f t="shared" si="7"/>
        <v>0</v>
      </c>
      <c r="Z19" s="225">
        <f t="shared" si="8"/>
        <v>0</v>
      </c>
      <c r="AA19" s="264"/>
    </row>
    <row r="20" spans="1:27" s="217" customFormat="1" ht="12">
      <c r="A20" s="259">
        <v>107675</v>
      </c>
      <c r="B20" s="260" t="s">
        <v>132</v>
      </c>
      <c r="C20" s="260" t="s">
        <v>1161</v>
      </c>
      <c r="D20" s="260" t="s">
        <v>488</v>
      </c>
      <c r="E20" s="221">
        <f t="shared" si="9"/>
        <v>17.5</v>
      </c>
      <c r="F20" s="246">
        <f>IF($E$12=1,VALUE(VLOOKUP($D20,'Pricing Reference'!$A$2:$E$68,2,FALSE))," ")</f>
        <v>17.5</v>
      </c>
      <c r="G20" s="246" t="str">
        <f>IF($E$12=2,VALUE(VLOOKUP($D20,'Pricing Reference'!$A$2:$E$68,3,FALSE))," ")</f>
        <v xml:space="preserve"> </v>
      </c>
      <c r="H20" s="246" t="str">
        <f>IF($E$12=3,VALUE(VLOOKUP($D20,'Pricing Reference'!$A$2:$E$68,4,FALSE))," ")</f>
        <v xml:space="preserve"> </v>
      </c>
      <c r="I20" s="254">
        <f>VALUE(VLOOKUP($D20,'Pricing Reference'!$A$2:$E$68,5,FALSE))</f>
        <v>35</v>
      </c>
      <c r="J20" s="220"/>
      <c r="K20" s="220"/>
      <c r="L20" s="220"/>
      <c r="M20" s="220"/>
      <c r="N20" s="220"/>
      <c r="O20" s="254">
        <f t="shared" si="1"/>
        <v>0</v>
      </c>
      <c r="P20" s="221"/>
      <c r="Q20" s="222"/>
      <c r="R20" s="215" t="s">
        <v>545</v>
      </c>
      <c r="S20" s="223" t="str">
        <f t="shared" si="2"/>
        <v xml:space="preserve"> </v>
      </c>
      <c r="U20" s="224">
        <f t="shared" si="3"/>
        <v>0</v>
      </c>
      <c r="V20" s="224">
        <f t="shared" si="4"/>
        <v>0</v>
      </c>
      <c r="W20" s="224">
        <f t="shared" si="5"/>
        <v>0</v>
      </c>
      <c r="X20" s="224">
        <f t="shared" si="6"/>
        <v>0</v>
      </c>
      <c r="Y20" s="224">
        <f t="shared" si="7"/>
        <v>0</v>
      </c>
      <c r="Z20" s="225">
        <f t="shared" si="8"/>
        <v>0</v>
      </c>
      <c r="AA20" s="264"/>
    </row>
    <row r="21" spans="1:27" s="217" customFormat="1" ht="12">
      <c r="A21" s="259">
        <v>107674</v>
      </c>
      <c r="B21" s="260" t="s">
        <v>131</v>
      </c>
      <c r="C21" s="260" t="s">
        <v>1161</v>
      </c>
      <c r="D21" s="260" t="s">
        <v>488</v>
      </c>
      <c r="E21" s="221">
        <f t="shared" si="9"/>
        <v>17.5</v>
      </c>
      <c r="F21" s="246">
        <f>IF($E$12=1,VALUE(VLOOKUP($D21,'Pricing Reference'!$A$2:$E$68,2,FALSE))," ")</f>
        <v>17.5</v>
      </c>
      <c r="G21" s="246" t="str">
        <f>IF($E$12=2,VALUE(VLOOKUP($D21,'Pricing Reference'!$A$2:$E$68,3,FALSE))," ")</f>
        <v xml:space="preserve"> </v>
      </c>
      <c r="H21" s="246" t="str">
        <f>IF($E$12=3,VALUE(VLOOKUP($D21,'Pricing Reference'!$A$2:$E$68,4,FALSE))," ")</f>
        <v xml:space="preserve"> </v>
      </c>
      <c r="I21" s="254">
        <f>VALUE(VLOOKUP($D21,'Pricing Reference'!$A$2:$E$68,5,FALSE))</f>
        <v>35</v>
      </c>
      <c r="J21" s="220"/>
      <c r="K21" s="220"/>
      <c r="L21" s="220"/>
      <c r="M21" s="220"/>
      <c r="N21" s="220"/>
      <c r="O21" s="254">
        <f t="shared" si="1"/>
        <v>0</v>
      </c>
      <c r="P21" s="221"/>
      <c r="Q21" s="222"/>
      <c r="R21" s="215" t="s">
        <v>546</v>
      </c>
      <c r="S21" s="223" t="str">
        <f t="shared" si="2"/>
        <v xml:space="preserve"> </v>
      </c>
      <c r="U21" s="224">
        <f t="shared" si="3"/>
        <v>0</v>
      </c>
      <c r="V21" s="224">
        <f t="shared" si="4"/>
        <v>0</v>
      </c>
      <c r="W21" s="224">
        <f t="shared" si="5"/>
        <v>0</v>
      </c>
      <c r="X21" s="224">
        <f t="shared" si="6"/>
        <v>0</v>
      </c>
      <c r="Y21" s="224">
        <f t="shared" si="7"/>
        <v>0</v>
      </c>
      <c r="Z21" s="225">
        <f t="shared" si="8"/>
        <v>0</v>
      </c>
      <c r="AA21" s="264"/>
    </row>
    <row r="22" spans="1:27" s="217" customFormat="1" ht="12">
      <c r="A22" s="259">
        <v>108657</v>
      </c>
      <c r="B22" s="260" t="s">
        <v>113</v>
      </c>
      <c r="C22" s="260" t="s">
        <v>116</v>
      </c>
      <c r="D22" s="260" t="s">
        <v>506</v>
      </c>
      <c r="E22" s="221">
        <f t="shared" si="9"/>
        <v>22.5</v>
      </c>
      <c r="F22" s="246">
        <f>IF($E$12=1,VALUE(VLOOKUP($D22,'Pricing Reference'!$A$2:$E$68,2,FALSE))," ")</f>
        <v>22.5</v>
      </c>
      <c r="G22" s="246" t="str">
        <f>IF($E$12=2,VALUE(VLOOKUP($D22,'Pricing Reference'!$A$2:$E$68,3,FALSE))," ")</f>
        <v xml:space="preserve"> </v>
      </c>
      <c r="H22" s="246" t="str">
        <f>IF($E$12=3,VALUE(VLOOKUP($D22,'Pricing Reference'!$A$2:$E$68,4,FALSE))," ")</f>
        <v xml:space="preserve"> </v>
      </c>
      <c r="I22" s="254">
        <f>VALUE(VLOOKUP($D22,'Pricing Reference'!$A$2:$E$68,5,FALSE))</f>
        <v>45</v>
      </c>
      <c r="J22" s="220"/>
      <c r="K22" s="220"/>
      <c r="L22" s="220"/>
      <c r="M22" s="220"/>
      <c r="N22" s="220"/>
      <c r="O22" s="254">
        <f t="shared" si="1"/>
        <v>0</v>
      </c>
      <c r="P22" s="221"/>
      <c r="Q22" s="222"/>
      <c r="R22" s="215" t="s">
        <v>547</v>
      </c>
      <c r="S22" s="223" t="str">
        <f t="shared" si="2"/>
        <v xml:space="preserve"> </v>
      </c>
      <c r="U22" s="224">
        <f t="shared" si="3"/>
        <v>0</v>
      </c>
      <c r="V22" s="224">
        <f t="shared" si="4"/>
        <v>0</v>
      </c>
      <c r="W22" s="224">
        <f t="shared" si="5"/>
        <v>0</v>
      </c>
      <c r="X22" s="224">
        <f t="shared" si="6"/>
        <v>0</v>
      </c>
      <c r="Y22" s="224">
        <f t="shared" si="7"/>
        <v>0</v>
      </c>
      <c r="Z22" s="225">
        <f t="shared" si="8"/>
        <v>0</v>
      </c>
      <c r="AA22" s="264"/>
    </row>
    <row r="23" spans="1:27" s="217" customFormat="1" ht="12">
      <c r="A23" s="259">
        <v>108656</v>
      </c>
      <c r="B23" s="260" t="s">
        <v>416</v>
      </c>
      <c r="C23" s="260" t="s">
        <v>116</v>
      </c>
      <c r="D23" s="260" t="s">
        <v>507</v>
      </c>
      <c r="E23" s="221">
        <f t="shared" si="9"/>
        <v>22.5</v>
      </c>
      <c r="F23" s="246">
        <f>IF($E$12=1,VALUE(VLOOKUP($D23,'Pricing Reference'!$A$2:$E$68,2,FALSE))," ")</f>
        <v>22.5</v>
      </c>
      <c r="G23" s="246" t="str">
        <f>IF($E$12=2,VALUE(VLOOKUP($D23,'Pricing Reference'!$A$2:$E$68,3,FALSE))," ")</f>
        <v xml:space="preserve"> </v>
      </c>
      <c r="H23" s="246" t="str">
        <f>IF($E$12=3,VALUE(VLOOKUP($D23,'Pricing Reference'!$A$2:$E$68,4,FALSE))," ")</f>
        <v xml:space="preserve"> </v>
      </c>
      <c r="I23" s="254">
        <f>VALUE(VLOOKUP($D23,'Pricing Reference'!$A$2:$E$68,5,FALSE))</f>
        <v>45</v>
      </c>
      <c r="J23" s="220"/>
      <c r="K23" s="220"/>
      <c r="L23" s="220"/>
      <c r="M23" s="220"/>
      <c r="N23" s="220"/>
      <c r="O23" s="254">
        <f t="shared" si="1"/>
        <v>0</v>
      </c>
      <c r="P23" s="221"/>
      <c r="Q23" s="222"/>
      <c r="R23" s="215" t="s">
        <v>548</v>
      </c>
      <c r="S23" s="223" t="str">
        <f t="shared" si="2"/>
        <v xml:space="preserve"> </v>
      </c>
      <c r="U23" s="224">
        <f t="shared" si="3"/>
        <v>0</v>
      </c>
      <c r="V23" s="224">
        <f t="shared" si="4"/>
        <v>0</v>
      </c>
      <c r="W23" s="224">
        <f t="shared" si="5"/>
        <v>0</v>
      </c>
      <c r="X23" s="224">
        <f t="shared" si="6"/>
        <v>0</v>
      </c>
      <c r="Y23" s="224">
        <f t="shared" si="7"/>
        <v>0</v>
      </c>
      <c r="Z23" s="225">
        <f t="shared" si="8"/>
        <v>0</v>
      </c>
      <c r="AA23" s="264"/>
    </row>
    <row r="24" spans="1:27" s="217" customFormat="1" ht="12">
      <c r="A24" s="259">
        <v>108658</v>
      </c>
      <c r="B24" s="260" t="s">
        <v>549</v>
      </c>
      <c r="C24" s="260" t="s">
        <v>116</v>
      </c>
      <c r="D24" s="260" t="s">
        <v>486</v>
      </c>
      <c r="E24" s="221">
        <f t="shared" si="9"/>
        <v>19.5</v>
      </c>
      <c r="F24" s="246">
        <f>IF($E$12=1,VALUE(VLOOKUP($D24,'Pricing Reference'!$A$2:$E$68,2,FALSE))," ")</f>
        <v>19.5</v>
      </c>
      <c r="G24" s="246" t="str">
        <f>IF($E$12=2,VALUE(VLOOKUP($D24,'Pricing Reference'!$A$2:$E$68,3,FALSE))," ")</f>
        <v xml:space="preserve"> </v>
      </c>
      <c r="H24" s="246" t="str">
        <f>IF($E$12=3,VALUE(VLOOKUP($D24,'Pricing Reference'!$A$2:$E$68,4,FALSE))," ")</f>
        <v xml:space="preserve"> </v>
      </c>
      <c r="I24" s="254">
        <f>VALUE(VLOOKUP($D24,'Pricing Reference'!$A$2:$E$68,5,FALSE))</f>
        <v>39</v>
      </c>
      <c r="J24" s="220"/>
      <c r="K24" s="220"/>
      <c r="L24" s="220"/>
      <c r="M24" s="220"/>
      <c r="N24" s="220"/>
      <c r="O24" s="254">
        <f t="shared" si="1"/>
        <v>0</v>
      </c>
      <c r="P24" s="221"/>
      <c r="Q24" s="222"/>
      <c r="R24" s="215" t="s">
        <v>550</v>
      </c>
      <c r="S24" s="223" t="str">
        <f t="shared" si="2"/>
        <v xml:space="preserve"> </v>
      </c>
      <c r="U24" s="224">
        <f t="shared" si="3"/>
        <v>0</v>
      </c>
      <c r="V24" s="224">
        <f t="shared" si="4"/>
        <v>0</v>
      </c>
      <c r="W24" s="224">
        <f t="shared" si="5"/>
        <v>0</v>
      </c>
      <c r="X24" s="224">
        <f t="shared" si="6"/>
        <v>0</v>
      </c>
      <c r="Y24" s="224">
        <f t="shared" si="7"/>
        <v>0</v>
      </c>
      <c r="Z24" s="225">
        <f t="shared" si="8"/>
        <v>0</v>
      </c>
      <c r="AA24" s="264"/>
    </row>
    <row r="25" spans="1:27" s="217" customFormat="1" ht="12">
      <c r="A25" s="259">
        <v>107670</v>
      </c>
      <c r="B25" s="260" t="s">
        <v>128</v>
      </c>
      <c r="C25" s="260" t="s">
        <v>1161</v>
      </c>
      <c r="D25" s="260" t="s">
        <v>486</v>
      </c>
      <c r="E25" s="221">
        <f t="shared" si="9"/>
        <v>19.5</v>
      </c>
      <c r="F25" s="246">
        <f>IF($E$12=1,VALUE(VLOOKUP($D25,'Pricing Reference'!$A$2:$E$68,2,FALSE))," ")</f>
        <v>19.5</v>
      </c>
      <c r="G25" s="246" t="str">
        <f>IF($E$12=2,VALUE(VLOOKUP($D25,'Pricing Reference'!$A$2:$E$68,3,FALSE))," ")</f>
        <v xml:space="preserve"> </v>
      </c>
      <c r="H25" s="246" t="str">
        <f>IF($E$12=3,VALUE(VLOOKUP($D25,'Pricing Reference'!$A$2:$E$68,4,FALSE))," ")</f>
        <v xml:space="preserve"> </v>
      </c>
      <c r="I25" s="254">
        <f>VALUE(VLOOKUP($D25,'Pricing Reference'!$A$2:$E$68,5,FALSE))</f>
        <v>39</v>
      </c>
      <c r="J25" s="220"/>
      <c r="K25" s="220"/>
      <c r="L25" s="220"/>
      <c r="M25" s="220"/>
      <c r="N25" s="220"/>
      <c r="O25" s="254">
        <f t="shared" si="1"/>
        <v>0</v>
      </c>
      <c r="P25" s="221"/>
      <c r="Q25" s="222"/>
      <c r="R25" s="215" t="s">
        <v>551</v>
      </c>
      <c r="S25" s="223" t="str">
        <f t="shared" si="2"/>
        <v xml:space="preserve"> </v>
      </c>
      <c r="U25" s="224">
        <f t="shared" si="3"/>
        <v>0</v>
      </c>
      <c r="V25" s="224">
        <f t="shared" si="4"/>
        <v>0</v>
      </c>
      <c r="W25" s="224">
        <f t="shared" si="5"/>
        <v>0</v>
      </c>
      <c r="X25" s="224">
        <f t="shared" si="6"/>
        <v>0</v>
      </c>
      <c r="Y25" s="224">
        <f t="shared" si="7"/>
        <v>0</v>
      </c>
      <c r="Z25" s="225">
        <f t="shared" si="8"/>
        <v>0</v>
      </c>
      <c r="AA25" s="264"/>
    </row>
    <row r="26" spans="1:27" s="217" customFormat="1" ht="12">
      <c r="A26" s="259">
        <v>107669</v>
      </c>
      <c r="B26" s="260" t="s">
        <v>127</v>
      </c>
      <c r="C26" s="260" t="s">
        <v>1161</v>
      </c>
      <c r="D26" s="260" t="s">
        <v>486</v>
      </c>
      <c r="E26" s="221">
        <f t="shared" si="9"/>
        <v>19.5</v>
      </c>
      <c r="F26" s="246">
        <f>IF($E$12=1,VALUE(VLOOKUP($D26,'Pricing Reference'!$A$2:$E$68,2,FALSE))," ")</f>
        <v>19.5</v>
      </c>
      <c r="G26" s="246" t="str">
        <f>IF($E$12=2,VALUE(VLOOKUP($D26,'Pricing Reference'!$A$2:$E$68,3,FALSE))," ")</f>
        <v xml:space="preserve"> </v>
      </c>
      <c r="H26" s="246" t="str">
        <f>IF($E$12=3,VALUE(VLOOKUP($D26,'Pricing Reference'!$A$2:$E$68,4,FALSE))," ")</f>
        <v xml:space="preserve"> </v>
      </c>
      <c r="I26" s="254">
        <f>VALUE(VLOOKUP($D26,'Pricing Reference'!$A$2:$E$68,5,FALSE))</f>
        <v>39</v>
      </c>
      <c r="J26" s="220"/>
      <c r="K26" s="220"/>
      <c r="L26" s="220"/>
      <c r="M26" s="220"/>
      <c r="N26" s="220"/>
      <c r="O26" s="254">
        <f t="shared" si="1"/>
        <v>0</v>
      </c>
      <c r="P26" s="221"/>
      <c r="Q26" s="222"/>
      <c r="R26" s="215" t="s">
        <v>552</v>
      </c>
      <c r="S26" s="223" t="str">
        <f t="shared" si="2"/>
        <v xml:space="preserve"> </v>
      </c>
      <c r="U26" s="224">
        <f t="shared" si="3"/>
        <v>0</v>
      </c>
      <c r="V26" s="224">
        <f t="shared" si="4"/>
        <v>0</v>
      </c>
      <c r="W26" s="224">
        <f t="shared" si="5"/>
        <v>0</v>
      </c>
      <c r="X26" s="224">
        <f t="shared" si="6"/>
        <v>0</v>
      </c>
      <c r="Y26" s="224">
        <f t="shared" si="7"/>
        <v>0</v>
      </c>
      <c r="Z26" s="225">
        <f t="shared" si="8"/>
        <v>0</v>
      </c>
      <c r="AA26" s="264"/>
    </row>
    <row r="27" spans="1:27" s="217" customFormat="1" ht="12">
      <c r="A27" s="259">
        <v>108556</v>
      </c>
      <c r="B27" s="260" t="s">
        <v>553</v>
      </c>
      <c r="C27" s="260" t="s">
        <v>116</v>
      </c>
      <c r="D27" s="260" t="s">
        <v>498</v>
      </c>
      <c r="E27" s="221">
        <f t="shared" si="9"/>
        <v>12.5</v>
      </c>
      <c r="F27" s="246">
        <f>IF($E$12=1,VALUE(VLOOKUP($D27,'Pricing Reference'!$A$2:$E$68,2,FALSE))," ")</f>
        <v>12.5</v>
      </c>
      <c r="G27" s="246" t="str">
        <f>IF($E$12=2,VALUE(VLOOKUP($D27,'Pricing Reference'!$A$2:$E$68,3,FALSE))," ")</f>
        <v xml:space="preserve"> </v>
      </c>
      <c r="H27" s="246" t="str">
        <f>IF($E$12=3,VALUE(VLOOKUP($D27,'Pricing Reference'!$A$2:$E$68,4,FALSE))," ")</f>
        <v xml:space="preserve"> </v>
      </c>
      <c r="I27" s="254">
        <f>VALUE(VLOOKUP($D27,'Pricing Reference'!$A$2:$E$68,5,FALSE))</f>
        <v>25</v>
      </c>
      <c r="J27" s="220"/>
      <c r="K27" s="220"/>
      <c r="L27" s="220"/>
      <c r="M27" s="220"/>
      <c r="N27" s="220"/>
      <c r="O27" s="254">
        <f t="shared" si="1"/>
        <v>0</v>
      </c>
      <c r="P27" s="221"/>
      <c r="Q27" s="222"/>
      <c r="R27" s="215" t="s">
        <v>554</v>
      </c>
      <c r="S27" s="223" t="str">
        <f t="shared" si="2"/>
        <v xml:space="preserve"> </v>
      </c>
      <c r="U27" s="224">
        <f t="shared" si="3"/>
        <v>0</v>
      </c>
      <c r="V27" s="224">
        <f t="shared" si="4"/>
        <v>0</v>
      </c>
      <c r="W27" s="224">
        <f t="shared" si="5"/>
        <v>0</v>
      </c>
      <c r="X27" s="224">
        <f t="shared" si="6"/>
        <v>0</v>
      </c>
      <c r="Y27" s="224">
        <f t="shared" si="7"/>
        <v>0</v>
      </c>
      <c r="Z27" s="225">
        <f t="shared" si="8"/>
        <v>0</v>
      </c>
      <c r="AA27" s="264"/>
    </row>
    <row r="28" spans="1:27" s="217" customFormat="1" ht="12">
      <c r="A28" s="259">
        <v>108555</v>
      </c>
      <c r="B28" s="260" t="s">
        <v>555</v>
      </c>
      <c r="C28" s="260" t="s">
        <v>116</v>
      </c>
      <c r="D28" s="260" t="s">
        <v>498</v>
      </c>
      <c r="E28" s="221">
        <f t="shared" si="9"/>
        <v>12.5</v>
      </c>
      <c r="F28" s="246">
        <f>IF($E$12=1,VALUE(VLOOKUP($D28,'Pricing Reference'!$A$2:$E$68,2,FALSE))," ")</f>
        <v>12.5</v>
      </c>
      <c r="G28" s="246" t="str">
        <f>IF($E$12=2,VALUE(VLOOKUP($D28,'Pricing Reference'!$A$2:$E$68,3,FALSE))," ")</f>
        <v xml:space="preserve"> </v>
      </c>
      <c r="H28" s="246" t="str">
        <f>IF($E$12=3,VALUE(VLOOKUP($D28,'Pricing Reference'!$A$2:$E$68,4,FALSE))," ")</f>
        <v xml:space="preserve"> </v>
      </c>
      <c r="I28" s="254">
        <f>VALUE(VLOOKUP($D28,'Pricing Reference'!$A$2:$E$68,5,FALSE))</f>
        <v>25</v>
      </c>
      <c r="J28" s="220"/>
      <c r="K28" s="220"/>
      <c r="L28" s="220"/>
      <c r="M28" s="220"/>
      <c r="N28" s="220"/>
      <c r="O28" s="254">
        <f t="shared" si="1"/>
        <v>0</v>
      </c>
      <c r="P28" s="221"/>
      <c r="Q28" s="222"/>
      <c r="R28" s="215" t="s">
        <v>556</v>
      </c>
      <c r="S28" s="223" t="str">
        <f t="shared" si="2"/>
        <v xml:space="preserve"> </v>
      </c>
      <c r="U28" s="224">
        <f t="shared" si="3"/>
        <v>0</v>
      </c>
      <c r="V28" s="224">
        <f t="shared" si="4"/>
        <v>0</v>
      </c>
      <c r="W28" s="224">
        <f t="shared" si="5"/>
        <v>0</v>
      </c>
      <c r="X28" s="224">
        <f t="shared" si="6"/>
        <v>0</v>
      </c>
      <c r="Y28" s="224">
        <f t="shared" si="7"/>
        <v>0</v>
      </c>
      <c r="Z28" s="225">
        <f t="shared" si="8"/>
        <v>0</v>
      </c>
      <c r="AA28" s="264"/>
    </row>
    <row r="29" spans="1:27" s="217" customFormat="1" ht="12">
      <c r="A29" s="259">
        <v>108678</v>
      </c>
      <c r="B29" s="260" t="s">
        <v>557</v>
      </c>
      <c r="C29" s="260" t="s">
        <v>116</v>
      </c>
      <c r="D29" s="260" t="s">
        <v>498</v>
      </c>
      <c r="E29" s="221">
        <f t="shared" si="9"/>
        <v>12.5</v>
      </c>
      <c r="F29" s="246">
        <f>IF($E$12=1,VALUE(VLOOKUP($D29,'Pricing Reference'!$A$2:$E$68,2,FALSE))," ")</f>
        <v>12.5</v>
      </c>
      <c r="G29" s="246" t="str">
        <f>IF($E$12=2,VALUE(VLOOKUP($D29,'Pricing Reference'!$A$2:$E$68,3,FALSE))," ")</f>
        <v xml:space="preserve"> </v>
      </c>
      <c r="H29" s="246" t="str">
        <f>IF($E$12=3,VALUE(VLOOKUP($D29,'Pricing Reference'!$A$2:$E$68,4,FALSE))," ")</f>
        <v xml:space="preserve"> </v>
      </c>
      <c r="I29" s="254">
        <f>VALUE(VLOOKUP($D29,'Pricing Reference'!$A$2:$E$68,5,FALSE))</f>
        <v>25</v>
      </c>
      <c r="J29" s="220"/>
      <c r="K29" s="220"/>
      <c r="L29" s="220"/>
      <c r="M29" s="220"/>
      <c r="N29" s="220"/>
      <c r="O29" s="254">
        <f t="shared" si="1"/>
        <v>0</v>
      </c>
      <c r="P29" s="221"/>
      <c r="Q29" s="222"/>
      <c r="R29" s="215" t="s">
        <v>558</v>
      </c>
      <c r="S29" s="223" t="str">
        <f t="shared" si="2"/>
        <v xml:space="preserve"> </v>
      </c>
      <c r="U29" s="224">
        <f t="shared" si="3"/>
        <v>0</v>
      </c>
      <c r="V29" s="224">
        <f t="shared" si="4"/>
        <v>0</v>
      </c>
      <c r="W29" s="224">
        <f t="shared" si="5"/>
        <v>0</v>
      </c>
      <c r="X29" s="224">
        <f t="shared" si="6"/>
        <v>0</v>
      </c>
      <c r="Y29" s="224">
        <f t="shared" si="7"/>
        <v>0</v>
      </c>
      <c r="Z29" s="225">
        <f t="shared" si="8"/>
        <v>0</v>
      </c>
      <c r="AA29" s="264"/>
    </row>
    <row r="30" spans="1:27" s="217" customFormat="1" ht="12">
      <c r="A30" s="259">
        <v>100137</v>
      </c>
      <c r="B30" s="260" t="s">
        <v>118</v>
      </c>
      <c r="C30" s="260" t="s">
        <v>1161</v>
      </c>
      <c r="D30" s="260" t="s">
        <v>498</v>
      </c>
      <c r="E30" s="221">
        <f t="shared" si="9"/>
        <v>12.5</v>
      </c>
      <c r="F30" s="246">
        <f>IF($E$12=1,VALUE(VLOOKUP($D30,'Pricing Reference'!$A$2:$E$68,2,FALSE))," ")</f>
        <v>12.5</v>
      </c>
      <c r="G30" s="246" t="str">
        <f>IF($E$12=2,VALUE(VLOOKUP($D30,'Pricing Reference'!$A$2:$E$68,3,FALSE))," ")</f>
        <v xml:space="preserve"> </v>
      </c>
      <c r="H30" s="246" t="str">
        <f>IF($E$12=3,VALUE(VLOOKUP($D30,'Pricing Reference'!$A$2:$E$68,4,FALSE))," ")</f>
        <v xml:space="preserve"> </v>
      </c>
      <c r="I30" s="254">
        <f>VALUE(VLOOKUP($D30,'Pricing Reference'!$A$2:$E$68,5,FALSE))</f>
        <v>25</v>
      </c>
      <c r="J30" s="220"/>
      <c r="K30" s="220"/>
      <c r="L30" s="220"/>
      <c r="M30" s="220"/>
      <c r="N30" s="220"/>
      <c r="O30" s="254">
        <f t="shared" si="1"/>
        <v>0</v>
      </c>
      <c r="P30" s="221"/>
      <c r="Q30" s="222"/>
      <c r="R30" s="215" t="s">
        <v>559</v>
      </c>
      <c r="S30" s="223" t="str">
        <f t="shared" si="2"/>
        <v xml:space="preserve"> </v>
      </c>
      <c r="U30" s="224">
        <f t="shared" si="3"/>
        <v>0</v>
      </c>
      <c r="V30" s="224">
        <f t="shared" si="4"/>
        <v>0</v>
      </c>
      <c r="W30" s="224">
        <f t="shared" si="5"/>
        <v>0</v>
      </c>
      <c r="X30" s="224">
        <f t="shared" si="6"/>
        <v>0</v>
      </c>
      <c r="Y30" s="224">
        <f t="shared" si="7"/>
        <v>0</v>
      </c>
      <c r="Z30" s="225">
        <f t="shared" si="8"/>
        <v>0</v>
      </c>
      <c r="AA30" s="264"/>
    </row>
    <row r="31" spans="1:27" s="217" customFormat="1" ht="12">
      <c r="A31" s="259">
        <v>100138</v>
      </c>
      <c r="B31" s="260" t="s">
        <v>396</v>
      </c>
      <c r="C31" s="260" t="s">
        <v>1161</v>
      </c>
      <c r="D31" s="260" t="s">
        <v>498</v>
      </c>
      <c r="E31" s="221">
        <f t="shared" si="9"/>
        <v>12.5</v>
      </c>
      <c r="F31" s="246">
        <f>IF($E$12=1,VALUE(VLOOKUP($D31,'Pricing Reference'!$A$2:$E$68,2,FALSE))," ")</f>
        <v>12.5</v>
      </c>
      <c r="G31" s="246" t="str">
        <f>IF($E$12=2,VALUE(VLOOKUP($D31,'Pricing Reference'!$A$2:$E$68,3,FALSE))," ")</f>
        <v xml:space="preserve"> </v>
      </c>
      <c r="H31" s="246" t="str">
        <f>IF($E$12=3,VALUE(VLOOKUP($D31,'Pricing Reference'!$A$2:$E$68,4,FALSE))," ")</f>
        <v xml:space="preserve"> </v>
      </c>
      <c r="I31" s="254">
        <f>VALUE(VLOOKUP($D31,'Pricing Reference'!$A$2:$E$68,5,FALSE))</f>
        <v>25</v>
      </c>
      <c r="J31" s="220"/>
      <c r="K31" s="220"/>
      <c r="L31" s="220"/>
      <c r="M31" s="220"/>
      <c r="N31" s="220"/>
      <c r="O31" s="254">
        <f t="shared" si="1"/>
        <v>0</v>
      </c>
      <c r="P31" s="221"/>
      <c r="Q31" s="222"/>
      <c r="R31" s="215" t="s">
        <v>560</v>
      </c>
      <c r="S31" s="223" t="str">
        <f t="shared" si="2"/>
        <v xml:space="preserve"> </v>
      </c>
      <c r="U31" s="224">
        <f t="shared" si="3"/>
        <v>0</v>
      </c>
      <c r="V31" s="224">
        <f t="shared" si="4"/>
        <v>0</v>
      </c>
      <c r="W31" s="224">
        <f t="shared" si="5"/>
        <v>0</v>
      </c>
      <c r="X31" s="224">
        <f t="shared" si="6"/>
        <v>0</v>
      </c>
      <c r="Y31" s="224">
        <f t="shared" si="7"/>
        <v>0</v>
      </c>
      <c r="Z31" s="225">
        <f t="shared" si="8"/>
        <v>0</v>
      </c>
      <c r="AA31" s="264"/>
    </row>
    <row r="32" spans="1:27" s="217" customFormat="1" ht="12">
      <c r="A32" s="259">
        <v>100505</v>
      </c>
      <c r="B32" s="260" t="s">
        <v>353</v>
      </c>
      <c r="C32" s="260" t="s">
        <v>1161</v>
      </c>
      <c r="D32" s="260" t="s">
        <v>498</v>
      </c>
      <c r="E32" s="221">
        <f t="shared" si="9"/>
        <v>12.5</v>
      </c>
      <c r="F32" s="246">
        <f>IF($E$12=1,VALUE(VLOOKUP($D32,'Pricing Reference'!$A$2:$E$68,2,FALSE))," ")</f>
        <v>12.5</v>
      </c>
      <c r="G32" s="246" t="str">
        <f>IF($E$12=2,VALUE(VLOOKUP($D32,'Pricing Reference'!$A$2:$E$68,3,FALSE))," ")</f>
        <v xml:space="preserve"> </v>
      </c>
      <c r="H32" s="246" t="str">
        <f>IF($E$12=3,VALUE(VLOOKUP($D32,'Pricing Reference'!$A$2:$E$68,4,FALSE))," ")</f>
        <v xml:space="preserve"> </v>
      </c>
      <c r="I32" s="254">
        <f>VALUE(VLOOKUP($D32,'Pricing Reference'!$A$2:$E$68,5,FALSE))</f>
        <v>25</v>
      </c>
      <c r="J32" s="220"/>
      <c r="K32" s="220"/>
      <c r="L32" s="220"/>
      <c r="M32" s="220"/>
      <c r="N32" s="220"/>
      <c r="O32" s="254">
        <f t="shared" si="1"/>
        <v>0</v>
      </c>
      <c r="P32" s="221"/>
      <c r="Q32" s="222"/>
      <c r="R32" s="215" t="s">
        <v>561</v>
      </c>
      <c r="S32" s="223" t="str">
        <f t="shared" si="2"/>
        <v xml:space="preserve"> </v>
      </c>
      <c r="U32" s="224">
        <f t="shared" si="3"/>
        <v>0</v>
      </c>
      <c r="V32" s="224">
        <f t="shared" si="4"/>
        <v>0</v>
      </c>
      <c r="W32" s="224">
        <f t="shared" si="5"/>
        <v>0</v>
      </c>
      <c r="X32" s="224">
        <f t="shared" si="6"/>
        <v>0</v>
      </c>
      <c r="Y32" s="224">
        <f t="shared" si="7"/>
        <v>0</v>
      </c>
      <c r="Z32" s="225">
        <f t="shared" si="8"/>
        <v>0</v>
      </c>
      <c r="AA32" s="264"/>
    </row>
    <row r="33" spans="1:27" s="217" customFormat="1" ht="12">
      <c r="A33" s="259">
        <v>100139</v>
      </c>
      <c r="B33" s="260" t="s">
        <v>127</v>
      </c>
      <c r="C33" s="260" t="s">
        <v>1161</v>
      </c>
      <c r="D33" s="260" t="s">
        <v>498</v>
      </c>
      <c r="E33" s="221">
        <f t="shared" si="9"/>
        <v>12.5</v>
      </c>
      <c r="F33" s="246">
        <f>IF($E$12=1,VALUE(VLOOKUP($D33,'Pricing Reference'!$A$2:$E$68,2,FALSE))," ")</f>
        <v>12.5</v>
      </c>
      <c r="G33" s="246" t="str">
        <f>IF($E$12=2,VALUE(VLOOKUP($D33,'Pricing Reference'!$A$2:$E$68,3,FALSE))," ")</f>
        <v xml:space="preserve"> </v>
      </c>
      <c r="H33" s="246" t="str">
        <f>IF($E$12=3,VALUE(VLOOKUP($D33,'Pricing Reference'!$A$2:$E$68,4,FALSE))," ")</f>
        <v xml:space="preserve"> </v>
      </c>
      <c r="I33" s="254">
        <f>VALUE(VLOOKUP($D33,'Pricing Reference'!$A$2:$E$68,5,FALSE))</f>
        <v>25</v>
      </c>
      <c r="J33" s="220"/>
      <c r="K33" s="220"/>
      <c r="L33" s="220"/>
      <c r="M33" s="220"/>
      <c r="N33" s="220"/>
      <c r="O33" s="254">
        <f t="shared" si="1"/>
        <v>0</v>
      </c>
      <c r="P33" s="221"/>
      <c r="Q33" s="222"/>
      <c r="R33" s="215" t="s">
        <v>562</v>
      </c>
      <c r="S33" s="223" t="str">
        <f t="shared" si="2"/>
        <v xml:space="preserve"> </v>
      </c>
      <c r="U33" s="224">
        <f t="shared" si="3"/>
        <v>0</v>
      </c>
      <c r="V33" s="224">
        <f t="shared" si="4"/>
        <v>0</v>
      </c>
      <c r="W33" s="224">
        <f t="shared" si="5"/>
        <v>0</v>
      </c>
      <c r="X33" s="224">
        <f t="shared" si="6"/>
        <v>0</v>
      </c>
      <c r="Y33" s="224">
        <f t="shared" si="7"/>
        <v>0</v>
      </c>
      <c r="Z33" s="225">
        <f t="shared" si="8"/>
        <v>0</v>
      </c>
      <c r="AA33" s="264"/>
    </row>
    <row r="34" spans="1:27" s="217" customFormat="1" ht="12">
      <c r="A34" s="259">
        <v>100549</v>
      </c>
      <c r="B34" s="260" t="s">
        <v>373</v>
      </c>
      <c r="C34" s="260" t="s">
        <v>1161</v>
      </c>
      <c r="D34" s="260" t="s">
        <v>498</v>
      </c>
      <c r="E34" s="221">
        <f t="shared" si="9"/>
        <v>12.5</v>
      </c>
      <c r="F34" s="246">
        <f>IF($E$12=1,VALUE(VLOOKUP($D34,'Pricing Reference'!$A$2:$E$68,2,FALSE))," ")</f>
        <v>12.5</v>
      </c>
      <c r="G34" s="246" t="str">
        <f>IF($E$12=2,VALUE(VLOOKUP($D34,'Pricing Reference'!$A$2:$E$68,3,FALSE))," ")</f>
        <v xml:space="preserve"> </v>
      </c>
      <c r="H34" s="246" t="str">
        <f>IF($E$12=3,VALUE(VLOOKUP($D34,'Pricing Reference'!$A$2:$E$68,4,FALSE))," ")</f>
        <v xml:space="preserve"> </v>
      </c>
      <c r="I34" s="254">
        <f>VALUE(VLOOKUP($D34,'Pricing Reference'!$A$2:$E$68,5,FALSE))</f>
        <v>25</v>
      </c>
      <c r="J34" s="220"/>
      <c r="K34" s="220"/>
      <c r="L34" s="220"/>
      <c r="M34" s="220"/>
      <c r="N34" s="220"/>
      <c r="O34" s="254">
        <f t="shared" si="1"/>
        <v>0</v>
      </c>
      <c r="P34" s="221"/>
      <c r="Q34" s="222"/>
      <c r="R34" s="215" t="s">
        <v>563</v>
      </c>
      <c r="S34" s="223" t="str">
        <f t="shared" si="2"/>
        <v xml:space="preserve"> </v>
      </c>
      <c r="U34" s="224">
        <f t="shared" si="3"/>
        <v>0</v>
      </c>
      <c r="V34" s="224">
        <f t="shared" si="4"/>
        <v>0</v>
      </c>
      <c r="W34" s="224">
        <f t="shared" si="5"/>
        <v>0</v>
      </c>
      <c r="X34" s="224">
        <f t="shared" si="6"/>
        <v>0</v>
      </c>
      <c r="Y34" s="224">
        <f t="shared" si="7"/>
        <v>0</v>
      </c>
      <c r="Z34" s="225">
        <f t="shared" si="8"/>
        <v>0</v>
      </c>
      <c r="AA34" s="264"/>
    </row>
    <row r="35" spans="1:27" s="217" customFormat="1" ht="12">
      <c r="A35" s="259">
        <v>108673</v>
      </c>
      <c r="B35" s="260" t="s">
        <v>564</v>
      </c>
      <c r="C35" s="260" t="s">
        <v>116</v>
      </c>
      <c r="D35" s="260" t="s">
        <v>508</v>
      </c>
      <c r="E35" s="221">
        <f t="shared" si="9"/>
        <v>12.5</v>
      </c>
      <c r="F35" s="246">
        <f>IF($E$12=1,VALUE(VLOOKUP($D35,'Pricing Reference'!$A$2:$E$68,2,FALSE))," ")</f>
        <v>12.5</v>
      </c>
      <c r="G35" s="246" t="str">
        <f>IF($E$12=2,VALUE(VLOOKUP($D35,'Pricing Reference'!$A$2:$E$68,3,FALSE))," ")</f>
        <v xml:space="preserve"> </v>
      </c>
      <c r="H35" s="246" t="str">
        <f>IF($E$12=3,VALUE(VLOOKUP($D35,'Pricing Reference'!$A$2:$E$68,4,FALSE))," ")</f>
        <v xml:space="preserve"> </v>
      </c>
      <c r="I35" s="254">
        <f>VALUE(VLOOKUP($D35,'Pricing Reference'!$A$2:$E$68,5,FALSE))</f>
        <v>25</v>
      </c>
      <c r="J35" s="220"/>
      <c r="K35" s="220"/>
      <c r="L35" s="220"/>
      <c r="M35" s="220"/>
      <c r="N35" s="220"/>
      <c r="O35" s="254">
        <f t="shared" si="1"/>
        <v>0</v>
      </c>
      <c r="P35" s="221"/>
      <c r="Q35" s="222"/>
      <c r="R35" s="215" t="s">
        <v>565</v>
      </c>
      <c r="S35" s="223" t="str">
        <f t="shared" si="2"/>
        <v xml:space="preserve"> </v>
      </c>
      <c r="U35" s="224">
        <f t="shared" si="3"/>
        <v>0</v>
      </c>
      <c r="V35" s="224">
        <f t="shared" si="4"/>
        <v>0</v>
      </c>
      <c r="W35" s="224">
        <f t="shared" si="5"/>
        <v>0</v>
      </c>
      <c r="X35" s="224">
        <f t="shared" si="6"/>
        <v>0</v>
      </c>
      <c r="Y35" s="224">
        <f t="shared" si="7"/>
        <v>0</v>
      </c>
      <c r="Z35" s="225">
        <f t="shared" si="8"/>
        <v>0</v>
      </c>
      <c r="AA35" s="264"/>
    </row>
    <row r="36" spans="1:27" s="217" customFormat="1" ht="12">
      <c r="A36" s="259">
        <v>107692</v>
      </c>
      <c r="B36" s="260" t="s">
        <v>400</v>
      </c>
      <c r="C36" s="260" t="s">
        <v>1161</v>
      </c>
      <c r="D36" s="260" t="s">
        <v>508</v>
      </c>
      <c r="E36" s="221">
        <f t="shared" si="9"/>
        <v>12.5</v>
      </c>
      <c r="F36" s="246">
        <f>IF($E$12=1,VALUE(VLOOKUP($D36,'Pricing Reference'!$A$2:$E$68,2,FALSE))," ")</f>
        <v>12.5</v>
      </c>
      <c r="G36" s="246" t="str">
        <f>IF($E$12=2,VALUE(VLOOKUP($D36,'Pricing Reference'!$A$2:$E$68,3,FALSE))," ")</f>
        <v xml:space="preserve"> </v>
      </c>
      <c r="H36" s="246" t="str">
        <f>IF($E$12=3,VALUE(VLOOKUP($D36,'Pricing Reference'!$A$2:$E$68,4,FALSE))," ")</f>
        <v xml:space="preserve"> </v>
      </c>
      <c r="I36" s="254">
        <f>VALUE(VLOOKUP($D36,'Pricing Reference'!$A$2:$E$68,5,FALSE))</f>
        <v>25</v>
      </c>
      <c r="J36" s="220"/>
      <c r="K36" s="220"/>
      <c r="L36" s="220"/>
      <c r="M36" s="220"/>
      <c r="N36" s="220"/>
      <c r="O36" s="254">
        <f t="shared" si="1"/>
        <v>0</v>
      </c>
      <c r="P36" s="221"/>
      <c r="Q36" s="222"/>
      <c r="R36" s="215" t="s">
        <v>566</v>
      </c>
      <c r="S36" s="223" t="str">
        <f t="shared" si="2"/>
        <v xml:space="preserve"> </v>
      </c>
      <c r="U36" s="224">
        <f t="shared" si="3"/>
        <v>0</v>
      </c>
      <c r="V36" s="224">
        <f t="shared" si="4"/>
        <v>0</v>
      </c>
      <c r="W36" s="224">
        <f t="shared" si="5"/>
        <v>0</v>
      </c>
      <c r="X36" s="224">
        <f t="shared" si="6"/>
        <v>0</v>
      </c>
      <c r="Y36" s="224">
        <f t="shared" si="7"/>
        <v>0</v>
      </c>
      <c r="Z36" s="225">
        <f t="shared" si="8"/>
        <v>0</v>
      </c>
      <c r="AA36" s="264"/>
    </row>
    <row r="37" spans="1:27" s="217" customFormat="1" ht="12">
      <c r="A37" s="259">
        <v>107694</v>
      </c>
      <c r="B37" s="260" t="s">
        <v>402</v>
      </c>
      <c r="C37" s="260" t="s">
        <v>1161</v>
      </c>
      <c r="D37" s="260" t="s">
        <v>508</v>
      </c>
      <c r="E37" s="221">
        <f t="shared" si="9"/>
        <v>12.5</v>
      </c>
      <c r="F37" s="246">
        <f>IF($E$12=1,VALUE(VLOOKUP($D37,'Pricing Reference'!$A$2:$E$68,2,FALSE))," ")</f>
        <v>12.5</v>
      </c>
      <c r="G37" s="246" t="str">
        <f>IF($E$12=2,VALUE(VLOOKUP($D37,'Pricing Reference'!$A$2:$E$68,3,FALSE))," ")</f>
        <v xml:space="preserve"> </v>
      </c>
      <c r="H37" s="246" t="str">
        <f>IF($E$12=3,VALUE(VLOOKUP($D37,'Pricing Reference'!$A$2:$E$68,4,FALSE))," ")</f>
        <v xml:space="preserve"> </v>
      </c>
      <c r="I37" s="254">
        <f>VALUE(VLOOKUP($D37,'Pricing Reference'!$A$2:$E$68,5,FALSE))</f>
        <v>25</v>
      </c>
      <c r="J37" s="220"/>
      <c r="K37" s="220"/>
      <c r="L37" s="220"/>
      <c r="M37" s="220"/>
      <c r="N37" s="220"/>
      <c r="O37" s="254">
        <f t="shared" si="1"/>
        <v>0</v>
      </c>
      <c r="P37" s="221"/>
      <c r="Q37" s="222"/>
      <c r="R37" s="215" t="s">
        <v>567</v>
      </c>
      <c r="S37" s="223" t="str">
        <f t="shared" si="2"/>
        <v xml:space="preserve"> </v>
      </c>
      <c r="U37" s="224">
        <f t="shared" si="3"/>
        <v>0</v>
      </c>
      <c r="V37" s="224">
        <f t="shared" si="4"/>
        <v>0</v>
      </c>
      <c r="W37" s="224">
        <f t="shared" si="5"/>
        <v>0</v>
      </c>
      <c r="X37" s="224">
        <f t="shared" si="6"/>
        <v>0</v>
      </c>
      <c r="Y37" s="224">
        <f t="shared" si="7"/>
        <v>0</v>
      </c>
      <c r="Z37" s="225">
        <f t="shared" si="8"/>
        <v>0</v>
      </c>
      <c r="AA37" s="264"/>
    </row>
    <row r="38" spans="1:27" s="217" customFormat="1" ht="12">
      <c r="A38" s="259">
        <v>107693</v>
      </c>
      <c r="B38" s="260" t="s">
        <v>401</v>
      </c>
      <c r="C38" s="260" t="s">
        <v>1161</v>
      </c>
      <c r="D38" s="260" t="s">
        <v>508</v>
      </c>
      <c r="E38" s="221">
        <f t="shared" si="9"/>
        <v>12.5</v>
      </c>
      <c r="F38" s="246">
        <f>IF($E$12=1,VALUE(VLOOKUP($D38,'Pricing Reference'!$A$2:$E$68,2,FALSE))," ")</f>
        <v>12.5</v>
      </c>
      <c r="G38" s="246" t="str">
        <f>IF($E$12=2,VALUE(VLOOKUP($D38,'Pricing Reference'!$A$2:$E$68,3,FALSE))," ")</f>
        <v xml:space="preserve"> </v>
      </c>
      <c r="H38" s="246" t="str">
        <f>IF($E$12=3,VALUE(VLOOKUP($D38,'Pricing Reference'!$A$2:$E$68,4,FALSE))," ")</f>
        <v xml:space="preserve"> </v>
      </c>
      <c r="I38" s="254">
        <f>VALUE(VLOOKUP($D38,'Pricing Reference'!$A$2:$E$68,5,FALSE))</f>
        <v>25</v>
      </c>
      <c r="J38" s="220"/>
      <c r="K38" s="220"/>
      <c r="L38" s="220"/>
      <c r="M38" s="220"/>
      <c r="N38" s="220"/>
      <c r="O38" s="254">
        <f t="shared" si="1"/>
        <v>0</v>
      </c>
      <c r="P38" s="221"/>
      <c r="Q38" s="222"/>
      <c r="R38" s="215" t="s">
        <v>568</v>
      </c>
      <c r="S38" s="223" t="str">
        <f t="shared" si="2"/>
        <v xml:space="preserve"> </v>
      </c>
      <c r="U38" s="224">
        <f t="shared" si="3"/>
        <v>0</v>
      </c>
      <c r="V38" s="224">
        <f t="shared" si="4"/>
        <v>0</v>
      </c>
      <c r="W38" s="224">
        <f t="shared" si="5"/>
        <v>0</v>
      </c>
      <c r="X38" s="224">
        <f t="shared" si="6"/>
        <v>0</v>
      </c>
      <c r="Y38" s="224">
        <f t="shared" si="7"/>
        <v>0</v>
      </c>
      <c r="Z38" s="225">
        <f t="shared" si="8"/>
        <v>0</v>
      </c>
      <c r="AA38" s="264"/>
    </row>
    <row r="39" spans="1:27" s="217" customFormat="1" ht="12">
      <c r="A39" s="259">
        <v>107696</v>
      </c>
      <c r="B39" s="260" t="s">
        <v>404</v>
      </c>
      <c r="C39" s="260" t="s">
        <v>1161</v>
      </c>
      <c r="D39" s="260" t="s">
        <v>508</v>
      </c>
      <c r="E39" s="221">
        <f t="shared" si="9"/>
        <v>12.5</v>
      </c>
      <c r="F39" s="246">
        <f>IF($E$12=1,VALUE(VLOOKUP($D39,'Pricing Reference'!$A$2:$E$68,2,FALSE))," ")</f>
        <v>12.5</v>
      </c>
      <c r="G39" s="246" t="str">
        <f>IF($E$12=2,VALUE(VLOOKUP($D39,'Pricing Reference'!$A$2:$E$68,3,FALSE))," ")</f>
        <v xml:space="preserve"> </v>
      </c>
      <c r="H39" s="246" t="str">
        <f>IF($E$12=3,VALUE(VLOOKUP($D39,'Pricing Reference'!$A$2:$E$68,4,FALSE))," ")</f>
        <v xml:space="preserve"> </v>
      </c>
      <c r="I39" s="254">
        <f>VALUE(VLOOKUP($D39,'Pricing Reference'!$A$2:$E$68,5,FALSE))</f>
        <v>25</v>
      </c>
      <c r="J39" s="220"/>
      <c r="K39" s="220"/>
      <c r="L39" s="220"/>
      <c r="M39" s="220"/>
      <c r="N39" s="220"/>
      <c r="O39" s="254">
        <f t="shared" si="1"/>
        <v>0</v>
      </c>
      <c r="P39" s="221"/>
      <c r="Q39" s="222"/>
      <c r="R39" s="215" t="s">
        <v>569</v>
      </c>
      <c r="S39" s="223" t="str">
        <f t="shared" si="2"/>
        <v xml:space="preserve"> </v>
      </c>
      <c r="U39" s="224">
        <f t="shared" si="3"/>
        <v>0</v>
      </c>
      <c r="V39" s="224">
        <f t="shared" si="4"/>
        <v>0</v>
      </c>
      <c r="W39" s="224">
        <f t="shared" si="5"/>
        <v>0</v>
      </c>
      <c r="X39" s="224">
        <f t="shared" si="6"/>
        <v>0</v>
      </c>
      <c r="Y39" s="224">
        <f t="shared" si="7"/>
        <v>0</v>
      </c>
      <c r="Z39" s="225">
        <f t="shared" si="8"/>
        <v>0</v>
      </c>
      <c r="AA39" s="264"/>
    </row>
    <row r="40" spans="1:27" s="217" customFormat="1" ht="12">
      <c r="A40" s="259">
        <v>107698</v>
      </c>
      <c r="B40" s="260" t="s">
        <v>405</v>
      </c>
      <c r="C40" s="260" t="s">
        <v>1161</v>
      </c>
      <c r="D40" s="260" t="s">
        <v>508</v>
      </c>
      <c r="E40" s="221">
        <f t="shared" si="9"/>
        <v>12.5</v>
      </c>
      <c r="F40" s="246">
        <f>IF($E$12=1,VALUE(VLOOKUP($D40,'Pricing Reference'!$A$2:$E$68,2,FALSE))," ")</f>
        <v>12.5</v>
      </c>
      <c r="G40" s="246" t="str">
        <f>IF($E$12=2,VALUE(VLOOKUP($D40,'Pricing Reference'!$A$2:$E$68,3,FALSE))," ")</f>
        <v xml:space="preserve"> </v>
      </c>
      <c r="H40" s="246" t="str">
        <f>IF($E$12=3,VALUE(VLOOKUP($D40,'Pricing Reference'!$A$2:$E$68,4,FALSE))," ")</f>
        <v xml:space="preserve"> </v>
      </c>
      <c r="I40" s="254">
        <f>VALUE(VLOOKUP($D40,'Pricing Reference'!$A$2:$E$68,5,FALSE))</f>
        <v>25</v>
      </c>
      <c r="J40" s="220"/>
      <c r="K40" s="220"/>
      <c r="L40" s="220"/>
      <c r="M40" s="220"/>
      <c r="N40" s="220"/>
      <c r="O40" s="254">
        <f t="shared" si="1"/>
        <v>0</v>
      </c>
      <c r="P40" s="221"/>
      <c r="Q40" s="222"/>
      <c r="R40" s="215" t="s">
        <v>570</v>
      </c>
      <c r="S40" s="223" t="str">
        <f t="shared" si="2"/>
        <v xml:space="preserve"> </v>
      </c>
      <c r="U40" s="224">
        <f t="shared" si="3"/>
        <v>0</v>
      </c>
      <c r="V40" s="224">
        <f t="shared" si="4"/>
        <v>0</v>
      </c>
      <c r="W40" s="224">
        <f t="shared" si="5"/>
        <v>0</v>
      </c>
      <c r="X40" s="224">
        <f t="shared" si="6"/>
        <v>0</v>
      </c>
      <c r="Y40" s="224">
        <f t="shared" si="7"/>
        <v>0</v>
      </c>
      <c r="Z40" s="225">
        <f t="shared" si="8"/>
        <v>0</v>
      </c>
      <c r="AA40" s="264"/>
    </row>
    <row r="41" spans="1:27" s="217" customFormat="1" ht="12">
      <c r="A41" s="259">
        <v>107695</v>
      </c>
      <c r="B41" s="260" t="s">
        <v>403</v>
      </c>
      <c r="C41" s="260" t="s">
        <v>1161</v>
      </c>
      <c r="D41" s="260" t="s">
        <v>508</v>
      </c>
      <c r="E41" s="221">
        <f t="shared" si="9"/>
        <v>12.5</v>
      </c>
      <c r="F41" s="246">
        <f>IF($E$12=1,VALUE(VLOOKUP($D41,'Pricing Reference'!$A$2:$E$68,2,FALSE))," ")</f>
        <v>12.5</v>
      </c>
      <c r="G41" s="246" t="str">
        <f>IF($E$12=2,VALUE(VLOOKUP($D41,'Pricing Reference'!$A$2:$E$68,3,FALSE))," ")</f>
        <v xml:space="preserve"> </v>
      </c>
      <c r="H41" s="246" t="str">
        <f>IF($E$12=3,VALUE(VLOOKUP($D41,'Pricing Reference'!$A$2:$E$68,4,FALSE))," ")</f>
        <v xml:space="preserve"> </v>
      </c>
      <c r="I41" s="254">
        <f>VALUE(VLOOKUP($D41,'Pricing Reference'!$A$2:$E$68,5,FALSE))</f>
        <v>25</v>
      </c>
      <c r="J41" s="220"/>
      <c r="K41" s="220"/>
      <c r="L41" s="220"/>
      <c r="M41" s="220"/>
      <c r="N41" s="220"/>
      <c r="O41" s="254">
        <f t="shared" si="1"/>
        <v>0</v>
      </c>
      <c r="P41" s="221"/>
      <c r="Q41" s="222"/>
      <c r="R41" s="215" t="s">
        <v>571</v>
      </c>
      <c r="S41" s="223" t="str">
        <f t="shared" si="2"/>
        <v xml:space="preserve"> </v>
      </c>
      <c r="U41" s="224">
        <f t="shared" si="3"/>
        <v>0</v>
      </c>
      <c r="V41" s="224">
        <f t="shared" si="4"/>
        <v>0</v>
      </c>
      <c r="W41" s="224">
        <f t="shared" si="5"/>
        <v>0</v>
      </c>
      <c r="X41" s="224">
        <f t="shared" si="6"/>
        <v>0</v>
      </c>
      <c r="Y41" s="224">
        <f t="shared" si="7"/>
        <v>0</v>
      </c>
      <c r="Z41" s="225">
        <f t="shared" si="8"/>
        <v>0</v>
      </c>
      <c r="AA41" s="264"/>
    </row>
    <row r="42" spans="1:27" s="217" customFormat="1" ht="12">
      <c r="A42" s="259">
        <v>107697</v>
      </c>
      <c r="B42" s="260" t="s">
        <v>572</v>
      </c>
      <c r="C42" s="260" t="s">
        <v>1161</v>
      </c>
      <c r="D42" s="260" t="s">
        <v>508</v>
      </c>
      <c r="E42" s="221">
        <f t="shared" si="9"/>
        <v>12.5</v>
      </c>
      <c r="F42" s="246">
        <f>IF($E$12=1,VALUE(VLOOKUP($D42,'Pricing Reference'!$A$2:$E$68,2,FALSE))," ")</f>
        <v>12.5</v>
      </c>
      <c r="G42" s="246" t="str">
        <f>IF($E$12=2,VALUE(VLOOKUP($D42,'Pricing Reference'!$A$2:$E$68,3,FALSE))," ")</f>
        <v xml:space="preserve"> </v>
      </c>
      <c r="H42" s="246" t="str">
        <f>IF($E$12=3,VALUE(VLOOKUP($D42,'Pricing Reference'!$A$2:$E$68,4,FALSE))," ")</f>
        <v xml:space="preserve"> </v>
      </c>
      <c r="I42" s="254">
        <f>VALUE(VLOOKUP($D42,'Pricing Reference'!$A$2:$E$68,5,FALSE))</f>
        <v>25</v>
      </c>
      <c r="J42" s="220"/>
      <c r="K42" s="220"/>
      <c r="L42" s="220"/>
      <c r="M42" s="220"/>
      <c r="N42" s="220"/>
      <c r="O42" s="254">
        <f t="shared" si="1"/>
        <v>0</v>
      </c>
      <c r="P42" s="221"/>
      <c r="Q42" s="222"/>
      <c r="R42" s="215" t="s">
        <v>573</v>
      </c>
      <c r="S42" s="223" t="str">
        <f t="shared" si="2"/>
        <v xml:space="preserve"> </v>
      </c>
      <c r="U42" s="224">
        <f t="shared" si="3"/>
        <v>0</v>
      </c>
      <c r="V42" s="224">
        <f t="shared" si="4"/>
        <v>0</v>
      </c>
      <c r="W42" s="224">
        <f t="shared" si="5"/>
        <v>0</v>
      </c>
      <c r="X42" s="224">
        <f t="shared" si="6"/>
        <v>0</v>
      </c>
      <c r="Y42" s="224">
        <f t="shared" si="7"/>
        <v>0</v>
      </c>
      <c r="Z42" s="225">
        <f t="shared" si="8"/>
        <v>0</v>
      </c>
      <c r="AA42" s="264"/>
    </row>
    <row r="43" spans="1:27" s="217" customFormat="1" ht="12">
      <c r="A43" s="259">
        <v>100208</v>
      </c>
      <c r="B43" s="260" t="s">
        <v>331</v>
      </c>
      <c r="C43" s="260" t="s">
        <v>1161</v>
      </c>
      <c r="D43" s="260" t="s">
        <v>509</v>
      </c>
      <c r="E43" s="221">
        <f t="shared" si="9"/>
        <v>12.5</v>
      </c>
      <c r="F43" s="246">
        <f>IF($E$12=1,VALUE(VLOOKUP($D43,'Pricing Reference'!$A$2:$E$68,2,FALSE))," ")</f>
        <v>12.5</v>
      </c>
      <c r="G43" s="246" t="str">
        <f>IF($E$12=2,VALUE(VLOOKUP($D43,'Pricing Reference'!$A$2:$E$68,3,FALSE))," ")</f>
        <v xml:space="preserve"> </v>
      </c>
      <c r="H43" s="246" t="str">
        <f>IF($E$12=3,VALUE(VLOOKUP($D43,'Pricing Reference'!$A$2:$E$68,4,FALSE))," ")</f>
        <v xml:space="preserve"> </v>
      </c>
      <c r="I43" s="254">
        <f>VALUE(VLOOKUP($D43,'Pricing Reference'!$A$2:$E$68,5,FALSE))</f>
        <v>25</v>
      </c>
      <c r="J43" s="220"/>
      <c r="K43" s="220"/>
      <c r="L43" s="220"/>
      <c r="M43" s="220"/>
      <c r="N43" s="220"/>
      <c r="O43" s="254">
        <f t="shared" si="1"/>
        <v>0</v>
      </c>
      <c r="P43" s="221"/>
      <c r="Q43" s="222"/>
      <c r="R43" s="215" t="s">
        <v>574</v>
      </c>
      <c r="S43" s="223" t="str">
        <f t="shared" si="2"/>
        <v xml:space="preserve"> </v>
      </c>
      <c r="U43" s="224">
        <f t="shared" si="3"/>
        <v>0</v>
      </c>
      <c r="V43" s="224">
        <f t="shared" si="4"/>
        <v>0</v>
      </c>
      <c r="W43" s="224">
        <f t="shared" si="5"/>
        <v>0</v>
      </c>
      <c r="X43" s="224">
        <f t="shared" si="6"/>
        <v>0</v>
      </c>
      <c r="Y43" s="224">
        <f t="shared" si="7"/>
        <v>0</v>
      </c>
      <c r="Z43" s="225">
        <f t="shared" si="8"/>
        <v>0</v>
      </c>
      <c r="AA43" s="264"/>
    </row>
    <row r="44" spans="1:27" s="217" customFormat="1" ht="12">
      <c r="A44" s="259">
        <v>100210</v>
      </c>
      <c r="B44" s="260" t="s">
        <v>332</v>
      </c>
      <c r="C44" s="260" t="s">
        <v>1161</v>
      </c>
      <c r="D44" s="260" t="s">
        <v>509</v>
      </c>
      <c r="E44" s="221">
        <f t="shared" si="9"/>
        <v>12.5</v>
      </c>
      <c r="F44" s="246">
        <f>IF($E$12=1,VALUE(VLOOKUP($D44,'Pricing Reference'!$A$2:$E$68,2,FALSE))," ")</f>
        <v>12.5</v>
      </c>
      <c r="G44" s="246" t="str">
        <f>IF($E$12=2,VALUE(VLOOKUP($D44,'Pricing Reference'!$A$2:$E$68,3,FALSE))," ")</f>
        <v xml:space="preserve"> </v>
      </c>
      <c r="H44" s="246" t="str">
        <f>IF($E$12=3,VALUE(VLOOKUP($D44,'Pricing Reference'!$A$2:$E$68,4,FALSE))," ")</f>
        <v xml:space="preserve"> </v>
      </c>
      <c r="I44" s="254">
        <f>VALUE(VLOOKUP($D44,'Pricing Reference'!$A$2:$E$68,5,FALSE))</f>
        <v>25</v>
      </c>
      <c r="J44" s="220"/>
      <c r="K44" s="220"/>
      <c r="L44" s="220"/>
      <c r="M44" s="220"/>
      <c r="N44" s="220"/>
      <c r="O44" s="254">
        <f t="shared" si="1"/>
        <v>0</v>
      </c>
      <c r="P44" s="221"/>
      <c r="Q44" s="222"/>
      <c r="R44" s="215" t="s">
        <v>575</v>
      </c>
      <c r="S44" s="223" t="str">
        <f t="shared" si="2"/>
        <v xml:space="preserve"> </v>
      </c>
      <c r="U44" s="224">
        <f t="shared" si="3"/>
        <v>0</v>
      </c>
      <c r="V44" s="224">
        <f t="shared" si="4"/>
        <v>0</v>
      </c>
      <c r="W44" s="224">
        <f t="shared" si="5"/>
        <v>0</v>
      </c>
      <c r="X44" s="224">
        <f t="shared" si="6"/>
        <v>0</v>
      </c>
      <c r="Y44" s="224">
        <f t="shared" si="7"/>
        <v>0</v>
      </c>
      <c r="Z44" s="225">
        <f t="shared" si="8"/>
        <v>0</v>
      </c>
      <c r="AA44" s="264"/>
    </row>
    <row r="45" spans="1:27" s="217" customFormat="1" ht="12">
      <c r="A45" s="259">
        <v>100211</v>
      </c>
      <c r="B45" s="260" t="s">
        <v>333</v>
      </c>
      <c r="C45" s="260" t="s">
        <v>1161</v>
      </c>
      <c r="D45" s="260" t="s">
        <v>509</v>
      </c>
      <c r="E45" s="221">
        <f t="shared" si="9"/>
        <v>12.5</v>
      </c>
      <c r="F45" s="246">
        <f>IF($E$12=1,VALUE(VLOOKUP($D45,'Pricing Reference'!$A$2:$E$68,2,FALSE))," ")</f>
        <v>12.5</v>
      </c>
      <c r="G45" s="246" t="str">
        <f>IF($E$12=2,VALUE(VLOOKUP($D45,'Pricing Reference'!$A$2:$E$68,3,FALSE))," ")</f>
        <v xml:space="preserve"> </v>
      </c>
      <c r="H45" s="246" t="str">
        <f>IF($E$12=3,VALUE(VLOOKUP($D45,'Pricing Reference'!$A$2:$E$68,4,FALSE))," ")</f>
        <v xml:space="preserve"> </v>
      </c>
      <c r="I45" s="254">
        <f>VALUE(VLOOKUP($D45,'Pricing Reference'!$A$2:$E$68,5,FALSE))</f>
        <v>25</v>
      </c>
      <c r="J45" s="220"/>
      <c r="K45" s="220"/>
      <c r="L45" s="220"/>
      <c r="M45" s="220"/>
      <c r="N45" s="220"/>
      <c r="O45" s="254">
        <f t="shared" si="1"/>
        <v>0</v>
      </c>
      <c r="P45" s="221"/>
      <c r="Q45" s="222"/>
      <c r="R45" s="215" t="s">
        <v>576</v>
      </c>
      <c r="S45" s="223" t="str">
        <f t="shared" si="2"/>
        <v xml:space="preserve"> </v>
      </c>
      <c r="U45" s="224">
        <f t="shared" si="3"/>
        <v>0</v>
      </c>
      <c r="V45" s="224">
        <f t="shared" si="4"/>
        <v>0</v>
      </c>
      <c r="W45" s="224">
        <f t="shared" si="5"/>
        <v>0</v>
      </c>
      <c r="X45" s="224">
        <f t="shared" si="6"/>
        <v>0</v>
      </c>
      <c r="Y45" s="224">
        <f t="shared" si="7"/>
        <v>0</v>
      </c>
      <c r="Z45" s="225">
        <f t="shared" si="8"/>
        <v>0</v>
      </c>
      <c r="AA45" s="264"/>
    </row>
    <row r="46" spans="1:27" s="217" customFormat="1" ht="12">
      <c r="A46" s="259">
        <v>108675</v>
      </c>
      <c r="B46" s="260" t="s">
        <v>577</v>
      </c>
      <c r="C46" s="260" t="s">
        <v>116</v>
      </c>
      <c r="D46" s="260" t="s">
        <v>509</v>
      </c>
      <c r="E46" s="221">
        <f t="shared" si="9"/>
        <v>12.5</v>
      </c>
      <c r="F46" s="246">
        <f>IF($E$12=1,VALUE(VLOOKUP($D46,'Pricing Reference'!$A$2:$E$68,2,FALSE))," ")</f>
        <v>12.5</v>
      </c>
      <c r="G46" s="246" t="str">
        <f>IF($E$12=2,VALUE(VLOOKUP($D46,'Pricing Reference'!$A$2:$E$68,3,FALSE))," ")</f>
        <v xml:space="preserve"> </v>
      </c>
      <c r="H46" s="246" t="str">
        <f>IF($E$12=3,VALUE(VLOOKUP($D46,'Pricing Reference'!$A$2:$E$68,4,FALSE))," ")</f>
        <v xml:space="preserve"> </v>
      </c>
      <c r="I46" s="254">
        <f>VALUE(VLOOKUP($D46,'Pricing Reference'!$A$2:$E$68,5,FALSE))</f>
        <v>25</v>
      </c>
      <c r="J46" s="220"/>
      <c r="K46" s="220"/>
      <c r="L46" s="220"/>
      <c r="M46" s="220"/>
      <c r="N46" s="220"/>
      <c r="O46" s="254">
        <f t="shared" si="1"/>
        <v>0</v>
      </c>
      <c r="P46" s="221"/>
      <c r="Q46" s="222"/>
      <c r="R46" s="215" t="s">
        <v>578</v>
      </c>
      <c r="S46" s="223" t="str">
        <f t="shared" si="2"/>
        <v xml:space="preserve"> </v>
      </c>
      <c r="U46" s="224">
        <f t="shared" si="3"/>
        <v>0</v>
      </c>
      <c r="V46" s="224">
        <f t="shared" si="4"/>
        <v>0</v>
      </c>
      <c r="W46" s="224">
        <f t="shared" si="5"/>
        <v>0</v>
      </c>
      <c r="X46" s="224">
        <f t="shared" si="6"/>
        <v>0</v>
      </c>
      <c r="Y46" s="224">
        <f t="shared" si="7"/>
        <v>0</v>
      </c>
      <c r="Z46" s="225">
        <f t="shared" si="8"/>
        <v>0</v>
      </c>
      <c r="AA46" s="264"/>
    </row>
    <row r="47" spans="1:27" s="217" customFormat="1" ht="12">
      <c r="A47" s="259">
        <v>108674</v>
      </c>
      <c r="B47" s="260" t="s">
        <v>579</v>
      </c>
      <c r="C47" s="260" t="s">
        <v>116</v>
      </c>
      <c r="D47" s="260" t="s">
        <v>509</v>
      </c>
      <c r="E47" s="221">
        <f t="shared" si="9"/>
        <v>12.5</v>
      </c>
      <c r="F47" s="246">
        <f>IF($E$12=1,VALUE(VLOOKUP($D47,'Pricing Reference'!$A$2:$E$68,2,FALSE))," ")</f>
        <v>12.5</v>
      </c>
      <c r="G47" s="246" t="str">
        <f>IF($E$12=2,VALUE(VLOOKUP($D47,'Pricing Reference'!$A$2:$E$68,3,FALSE))," ")</f>
        <v xml:space="preserve"> </v>
      </c>
      <c r="H47" s="246" t="str">
        <f>IF($E$12=3,VALUE(VLOOKUP($D47,'Pricing Reference'!$A$2:$E$68,4,FALSE))," ")</f>
        <v xml:space="preserve"> </v>
      </c>
      <c r="I47" s="254">
        <f>VALUE(VLOOKUP($D47,'Pricing Reference'!$A$2:$E$68,5,FALSE))</f>
        <v>25</v>
      </c>
      <c r="J47" s="220"/>
      <c r="K47" s="220"/>
      <c r="L47" s="220"/>
      <c r="M47" s="220"/>
      <c r="N47" s="220"/>
      <c r="O47" s="254">
        <f t="shared" si="1"/>
        <v>0</v>
      </c>
      <c r="P47" s="221"/>
      <c r="Q47" s="222"/>
      <c r="R47" s="215" t="s">
        <v>580</v>
      </c>
      <c r="S47" s="223" t="str">
        <f t="shared" si="2"/>
        <v xml:space="preserve"> </v>
      </c>
      <c r="U47" s="224">
        <f t="shared" si="3"/>
        <v>0</v>
      </c>
      <c r="V47" s="224">
        <f t="shared" si="4"/>
        <v>0</v>
      </c>
      <c r="W47" s="224">
        <f t="shared" si="5"/>
        <v>0</v>
      </c>
      <c r="X47" s="224">
        <f t="shared" si="6"/>
        <v>0</v>
      </c>
      <c r="Y47" s="224">
        <f t="shared" si="7"/>
        <v>0</v>
      </c>
      <c r="Z47" s="225">
        <f t="shared" si="8"/>
        <v>0</v>
      </c>
      <c r="AA47" s="264"/>
    </row>
    <row r="48" spans="1:27" s="217" customFormat="1" ht="12">
      <c r="A48" s="259">
        <v>100488</v>
      </c>
      <c r="B48" s="260" t="s">
        <v>409</v>
      </c>
      <c r="C48" s="260" t="s">
        <v>1161</v>
      </c>
      <c r="D48" s="260" t="s">
        <v>509</v>
      </c>
      <c r="E48" s="221">
        <f t="shared" si="9"/>
        <v>12.5</v>
      </c>
      <c r="F48" s="246">
        <f>IF($E$12=1,VALUE(VLOOKUP($D48,'Pricing Reference'!$A$2:$E$68,2,FALSE))," ")</f>
        <v>12.5</v>
      </c>
      <c r="G48" s="246" t="str">
        <f>IF($E$12=2,VALUE(VLOOKUP($D48,'Pricing Reference'!$A$2:$E$68,3,FALSE))," ")</f>
        <v xml:space="preserve"> </v>
      </c>
      <c r="H48" s="246" t="str">
        <f>IF($E$12=3,VALUE(VLOOKUP($D48,'Pricing Reference'!$A$2:$E$68,4,FALSE))," ")</f>
        <v xml:space="preserve"> </v>
      </c>
      <c r="I48" s="254">
        <f>VALUE(VLOOKUP($D48,'Pricing Reference'!$A$2:$E$68,5,FALSE))</f>
        <v>25</v>
      </c>
      <c r="J48" s="220"/>
      <c r="K48" s="220"/>
      <c r="L48" s="220"/>
      <c r="M48" s="220"/>
      <c r="N48" s="220"/>
      <c r="O48" s="254">
        <f t="shared" si="1"/>
        <v>0</v>
      </c>
      <c r="P48" s="221"/>
      <c r="Q48" s="222"/>
      <c r="R48" s="215" t="s">
        <v>581</v>
      </c>
      <c r="S48" s="223" t="str">
        <f t="shared" si="2"/>
        <v xml:space="preserve"> </v>
      </c>
      <c r="U48" s="224">
        <f t="shared" si="3"/>
        <v>0</v>
      </c>
      <c r="V48" s="224">
        <f t="shared" si="4"/>
        <v>0</v>
      </c>
      <c r="W48" s="224">
        <f t="shared" si="5"/>
        <v>0</v>
      </c>
      <c r="X48" s="224">
        <f t="shared" si="6"/>
        <v>0</v>
      </c>
      <c r="Y48" s="224">
        <f t="shared" si="7"/>
        <v>0</v>
      </c>
      <c r="Z48" s="225">
        <f t="shared" si="8"/>
        <v>0</v>
      </c>
      <c r="AA48" s="264"/>
    </row>
    <row r="49" spans="1:27" s="217" customFormat="1" ht="12">
      <c r="A49" s="259">
        <v>100486</v>
      </c>
      <c r="B49" s="260" t="s">
        <v>407</v>
      </c>
      <c r="C49" s="260" t="s">
        <v>1161</v>
      </c>
      <c r="D49" s="260" t="s">
        <v>509</v>
      </c>
      <c r="E49" s="221">
        <f t="shared" si="9"/>
        <v>12.5</v>
      </c>
      <c r="F49" s="246">
        <f>IF($E$12=1,VALUE(VLOOKUP($D49,'Pricing Reference'!$A$2:$E$68,2,FALSE))," ")</f>
        <v>12.5</v>
      </c>
      <c r="G49" s="246" t="str">
        <f>IF($E$12=2,VALUE(VLOOKUP($D49,'Pricing Reference'!$A$2:$E$68,3,FALSE))," ")</f>
        <v xml:space="preserve"> </v>
      </c>
      <c r="H49" s="246" t="str">
        <f>IF($E$12=3,VALUE(VLOOKUP($D49,'Pricing Reference'!$A$2:$E$68,4,FALSE))," ")</f>
        <v xml:space="preserve"> </v>
      </c>
      <c r="I49" s="254">
        <f>VALUE(VLOOKUP($D49,'Pricing Reference'!$A$2:$E$68,5,FALSE))</f>
        <v>25</v>
      </c>
      <c r="J49" s="220"/>
      <c r="K49" s="220"/>
      <c r="L49" s="220"/>
      <c r="M49" s="220"/>
      <c r="N49" s="220"/>
      <c r="O49" s="254">
        <f t="shared" si="1"/>
        <v>0</v>
      </c>
      <c r="P49" s="221"/>
      <c r="Q49" s="222"/>
      <c r="R49" s="215" t="s">
        <v>582</v>
      </c>
      <c r="S49" s="223" t="str">
        <f t="shared" si="2"/>
        <v xml:space="preserve"> </v>
      </c>
      <c r="U49" s="224">
        <f t="shared" si="3"/>
        <v>0</v>
      </c>
      <c r="V49" s="224">
        <f t="shared" si="4"/>
        <v>0</v>
      </c>
      <c r="W49" s="224">
        <f t="shared" si="5"/>
        <v>0</v>
      </c>
      <c r="X49" s="224">
        <f t="shared" si="6"/>
        <v>0</v>
      </c>
      <c r="Y49" s="224">
        <f t="shared" si="7"/>
        <v>0</v>
      </c>
      <c r="Z49" s="225">
        <f t="shared" si="8"/>
        <v>0</v>
      </c>
      <c r="AA49" s="264"/>
    </row>
    <row r="50" spans="1:27" s="217" customFormat="1" ht="12">
      <c r="A50" s="259">
        <v>100487</v>
      </c>
      <c r="B50" s="260" t="s">
        <v>408</v>
      </c>
      <c r="C50" s="260" t="s">
        <v>1161</v>
      </c>
      <c r="D50" s="260" t="s">
        <v>509</v>
      </c>
      <c r="E50" s="221">
        <f t="shared" si="9"/>
        <v>12.5</v>
      </c>
      <c r="F50" s="246">
        <f>IF($E$12=1,VALUE(VLOOKUP($D50,'Pricing Reference'!$A$2:$E$68,2,FALSE))," ")</f>
        <v>12.5</v>
      </c>
      <c r="G50" s="246" t="str">
        <f>IF($E$12=2,VALUE(VLOOKUP($D50,'Pricing Reference'!$A$2:$E$68,3,FALSE))," ")</f>
        <v xml:space="preserve"> </v>
      </c>
      <c r="H50" s="246" t="str">
        <f>IF($E$12=3,VALUE(VLOOKUP($D50,'Pricing Reference'!$A$2:$E$68,4,FALSE))," ")</f>
        <v xml:space="preserve"> </v>
      </c>
      <c r="I50" s="254">
        <f>VALUE(VLOOKUP($D50,'Pricing Reference'!$A$2:$E$68,5,FALSE))</f>
        <v>25</v>
      </c>
      <c r="J50" s="220"/>
      <c r="K50" s="220"/>
      <c r="L50" s="220"/>
      <c r="M50" s="220"/>
      <c r="N50" s="220"/>
      <c r="O50" s="254">
        <f t="shared" si="1"/>
        <v>0</v>
      </c>
      <c r="P50" s="221"/>
      <c r="Q50" s="222"/>
      <c r="R50" s="215" t="s">
        <v>583</v>
      </c>
      <c r="S50" s="223" t="str">
        <f t="shared" si="2"/>
        <v xml:space="preserve"> </v>
      </c>
      <c r="U50" s="224">
        <f t="shared" si="3"/>
        <v>0</v>
      </c>
      <c r="V50" s="224">
        <f t="shared" si="4"/>
        <v>0</v>
      </c>
      <c r="W50" s="224">
        <f t="shared" si="5"/>
        <v>0</v>
      </c>
      <c r="X50" s="224">
        <f t="shared" si="6"/>
        <v>0</v>
      </c>
      <c r="Y50" s="224">
        <f t="shared" si="7"/>
        <v>0</v>
      </c>
      <c r="Z50" s="225">
        <f t="shared" si="8"/>
        <v>0</v>
      </c>
      <c r="AA50" s="264"/>
    </row>
    <row r="51" spans="1:27" s="217" customFormat="1" ht="12">
      <c r="A51" s="259">
        <v>100212</v>
      </c>
      <c r="B51" s="260" t="s">
        <v>334</v>
      </c>
      <c r="C51" s="260" t="s">
        <v>1161</v>
      </c>
      <c r="D51" s="260" t="s">
        <v>509</v>
      </c>
      <c r="E51" s="221">
        <f t="shared" si="9"/>
        <v>12.5</v>
      </c>
      <c r="F51" s="246">
        <f>IF($E$12=1,VALUE(VLOOKUP($D51,'Pricing Reference'!$A$2:$E$68,2,FALSE))," ")</f>
        <v>12.5</v>
      </c>
      <c r="G51" s="246" t="str">
        <f>IF($E$12=2,VALUE(VLOOKUP($D51,'Pricing Reference'!$A$2:$E$68,3,FALSE))," ")</f>
        <v xml:space="preserve"> </v>
      </c>
      <c r="H51" s="246" t="str">
        <f>IF($E$12=3,VALUE(VLOOKUP($D51,'Pricing Reference'!$A$2:$E$68,4,FALSE))," ")</f>
        <v xml:space="preserve"> </v>
      </c>
      <c r="I51" s="254">
        <f>VALUE(VLOOKUP($D51,'Pricing Reference'!$A$2:$E$68,5,FALSE))</f>
        <v>25</v>
      </c>
      <c r="J51" s="220"/>
      <c r="K51" s="220"/>
      <c r="L51" s="220"/>
      <c r="M51" s="220"/>
      <c r="N51" s="220"/>
      <c r="O51" s="254">
        <f t="shared" si="1"/>
        <v>0</v>
      </c>
      <c r="P51" s="221"/>
      <c r="Q51" s="222"/>
      <c r="R51" s="215" t="s">
        <v>584</v>
      </c>
      <c r="S51" s="223" t="str">
        <f t="shared" si="2"/>
        <v xml:space="preserve"> </v>
      </c>
      <c r="U51" s="224">
        <f t="shared" si="3"/>
        <v>0</v>
      </c>
      <c r="V51" s="224">
        <f t="shared" si="4"/>
        <v>0</v>
      </c>
      <c r="W51" s="224">
        <f t="shared" si="5"/>
        <v>0</v>
      </c>
      <c r="X51" s="224">
        <f t="shared" si="6"/>
        <v>0</v>
      </c>
      <c r="Y51" s="224">
        <f t="shared" si="7"/>
        <v>0</v>
      </c>
      <c r="Z51" s="225">
        <f t="shared" si="8"/>
        <v>0</v>
      </c>
      <c r="AA51" s="264"/>
    </row>
    <row r="52" spans="1:27" s="217" customFormat="1" ht="12">
      <c r="A52" s="259">
        <v>100213</v>
      </c>
      <c r="B52" s="260" t="s">
        <v>335</v>
      </c>
      <c r="C52" s="260" t="s">
        <v>1161</v>
      </c>
      <c r="D52" s="260" t="s">
        <v>509</v>
      </c>
      <c r="E52" s="221">
        <f t="shared" si="9"/>
        <v>12.5</v>
      </c>
      <c r="F52" s="246">
        <f>IF($E$12=1,VALUE(VLOOKUP($D52,'Pricing Reference'!$A$2:$E$68,2,FALSE))," ")</f>
        <v>12.5</v>
      </c>
      <c r="G52" s="246" t="str">
        <f>IF($E$12=2,VALUE(VLOOKUP($D52,'Pricing Reference'!$A$2:$E$68,3,FALSE))," ")</f>
        <v xml:space="preserve"> </v>
      </c>
      <c r="H52" s="246" t="str">
        <f>IF($E$12=3,VALUE(VLOOKUP($D52,'Pricing Reference'!$A$2:$E$68,4,FALSE))," ")</f>
        <v xml:space="preserve"> </v>
      </c>
      <c r="I52" s="254">
        <f>VALUE(VLOOKUP($D52,'Pricing Reference'!$A$2:$E$68,5,FALSE))</f>
        <v>25</v>
      </c>
      <c r="J52" s="220"/>
      <c r="K52" s="220"/>
      <c r="L52" s="220"/>
      <c r="M52" s="220"/>
      <c r="N52" s="220"/>
      <c r="O52" s="254">
        <f t="shared" si="1"/>
        <v>0</v>
      </c>
      <c r="P52" s="221"/>
      <c r="Q52" s="222"/>
      <c r="R52" s="215" t="s">
        <v>585</v>
      </c>
      <c r="S52" s="223" t="str">
        <f t="shared" si="2"/>
        <v xml:space="preserve"> </v>
      </c>
      <c r="U52" s="224">
        <f t="shared" si="3"/>
        <v>0</v>
      </c>
      <c r="V52" s="224">
        <f t="shared" si="4"/>
        <v>0</v>
      </c>
      <c r="W52" s="224">
        <f t="shared" si="5"/>
        <v>0</v>
      </c>
      <c r="X52" s="224">
        <f t="shared" si="6"/>
        <v>0</v>
      </c>
      <c r="Y52" s="224">
        <f t="shared" si="7"/>
        <v>0</v>
      </c>
      <c r="Z52" s="225">
        <f t="shared" si="8"/>
        <v>0</v>
      </c>
      <c r="AA52" s="264"/>
    </row>
    <row r="53" spans="1:27" s="217" customFormat="1" ht="12">
      <c r="A53" s="259">
        <v>100485</v>
      </c>
      <c r="B53" s="260" t="s">
        <v>406</v>
      </c>
      <c r="C53" s="260" t="s">
        <v>1161</v>
      </c>
      <c r="D53" s="260" t="s">
        <v>509</v>
      </c>
      <c r="E53" s="221">
        <f t="shared" si="9"/>
        <v>12.5</v>
      </c>
      <c r="F53" s="246">
        <f>IF($E$12=1,VALUE(VLOOKUP($D53,'Pricing Reference'!$A$2:$E$68,2,FALSE))," ")</f>
        <v>12.5</v>
      </c>
      <c r="G53" s="246" t="str">
        <f>IF($E$12=2,VALUE(VLOOKUP($D53,'Pricing Reference'!$A$2:$E$68,3,FALSE))," ")</f>
        <v xml:space="preserve"> </v>
      </c>
      <c r="H53" s="246" t="str">
        <f>IF($E$12=3,VALUE(VLOOKUP($D53,'Pricing Reference'!$A$2:$E$68,4,FALSE))," ")</f>
        <v xml:space="preserve"> </v>
      </c>
      <c r="I53" s="254">
        <f>VALUE(VLOOKUP($D53,'Pricing Reference'!$A$2:$E$68,5,FALSE))</f>
        <v>25</v>
      </c>
      <c r="J53" s="220"/>
      <c r="K53" s="220"/>
      <c r="L53" s="220"/>
      <c r="M53" s="220"/>
      <c r="N53" s="220"/>
      <c r="O53" s="254">
        <f t="shared" si="1"/>
        <v>0</v>
      </c>
      <c r="P53" s="221"/>
      <c r="Q53" s="222"/>
      <c r="R53" s="215" t="s">
        <v>586</v>
      </c>
      <c r="S53" s="223" t="str">
        <f t="shared" si="2"/>
        <v xml:space="preserve"> </v>
      </c>
      <c r="U53" s="224">
        <f t="shared" si="3"/>
        <v>0</v>
      </c>
      <c r="V53" s="224">
        <f t="shared" si="4"/>
        <v>0</v>
      </c>
      <c r="W53" s="224">
        <f t="shared" si="5"/>
        <v>0</v>
      </c>
      <c r="X53" s="224">
        <f t="shared" si="6"/>
        <v>0</v>
      </c>
      <c r="Y53" s="224">
        <f t="shared" si="7"/>
        <v>0</v>
      </c>
      <c r="Z53" s="225">
        <f t="shared" si="8"/>
        <v>0</v>
      </c>
      <c r="AA53" s="264"/>
    </row>
    <row r="54" spans="1:27" s="217" customFormat="1" ht="12">
      <c r="A54" s="259">
        <v>107701</v>
      </c>
      <c r="B54" s="260" t="s">
        <v>413</v>
      </c>
      <c r="C54" s="260" t="s">
        <v>1161</v>
      </c>
      <c r="D54" s="260" t="s">
        <v>509</v>
      </c>
      <c r="E54" s="221">
        <f t="shared" si="9"/>
        <v>12.5</v>
      </c>
      <c r="F54" s="246">
        <f>IF($E$12=1,VALUE(VLOOKUP($D54,'Pricing Reference'!$A$2:$E$68,2,FALSE))," ")</f>
        <v>12.5</v>
      </c>
      <c r="G54" s="246" t="str">
        <f>IF($E$12=2,VALUE(VLOOKUP($D54,'Pricing Reference'!$A$2:$E$68,3,FALSE))," ")</f>
        <v xml:space="preserve"> </v>
      </c>
      <c r="H54" s="246" t="str">
        <f>IF($E$12=3,VALUE(VLOOKUP($D54,'Pricing Reference'!$A$2:$E$68,4,FALSE))," ")</f>
        <v xml:space="preserve"> </v>
      </c>
      <c r="I54" s="254">
        <f>VALUE(VLOOKUP($D54,'Pricing Reference'!$A$2:$E$68,5,FALSE))</f>
        <v>25</v>
      </c>
      <c r="J54" s="220"/>
      <c r="K54" s="220"/>
      <c r="L54" s="220"/>
      <c r="M54" s="220"/>
      <c r="N54" s="220"/>
      <c r="O54" s="254">
        <f t="shared" si="1"/>
        <v>0</v>
      </c>
      <c r="P54" s="221"/>
      <c r="Q54" s="222"/>
      <c r="R54" s="215" t="s">
        <v>587</v>
      </c>
      <c r="S54" s="223" t="str">
        <f t="shared" si="2"/>
        <v xml:space="preserve"> </v>
      </c>
      <c r="U54" s="224">
        <f t="shared" si="3"/>
        <v>0</v>
      </c>
      <c r="V54" s="224">
        <f t="shared" si="4"/>
        <v>0</v>
      </c>
      <c r="W54" s="224">
        <f t="shared" si="5"/>
        <v>0</v>
      </c>
      <c r="X54" s="224">
        <f t="shared" si="6"/>
        <v>0</v>
      </c>
      <c r="Y54" s="224">
        <f t="shared" si="7"/>
        <v>0</v>
      </c>
      <c r="Z54" s="225">
        <f t="shared" si="8"/>
        <v>0</v>
      </c>
      <c r="AA54" s="264"/>
    </row>
    <row r="55" spans="1:27" s="217" customFormat="1" ht="12">
      <c r="A55" s="259">
        <v>107702</v>
      </c>
      <c r="B55" s="260" t="s">
        <v>324</v>
      </c>
      <c r="C55" s="260" t="s">
        <v>1161</v>
      </c>
      <c r="D55" s="260" t="s">
        <v>509</v>
      </c>
      <c r="E55" s="221">
        <f t="shared" si="9"/>
        <v>12.5</v>
      </c>
      <c r="F55" s="246">
        <f>IF($E$12=1,VALUE(VLOOKUP($D55,'Pricing Reference'!$A$2:$E$68,2,FALSE))," ")</f>
        <v>12.5</v>
      </c>
      <c r="G55" s="246" t="str">
        <f>IF($E$12=2,VALUE(VLOOKUP($D55,'Pricing Reference'!$A$2:$E$68,3,FALSE))," ")</f>
        <v xml:space="preserve"> </v>
      </c>
      <c r="H55" s="246" t="str">
        <f>IF($E$12=3,VALUE(VLOOKUP($D55,'Pricing Reference'!$A$2:$E$68,4,FALSE))," ")</f>
        <v xml:space="preserve"> </v>
      </c>
      <c r="I55" s="254">
        <f>VALUE(VLOOKUP($D55,'Pricing Reference'!$A$2:$E$68,5,FALSE))</f>
        <v>25</v>
      </c>
      <c r="J55" s="220"/>
      <c r="K55" s="220"/>
      <c r="L55" s="220"/>
      <c r="M55" s="220"/>
      <c r="N55" s="220"/>
      <c r="O55" s="254">
        <f t="shared" si="1"/>
        <v>0</v>
      </c>
      <c r="P55" s="221"/>
      <c r="Q55" s="222"/>
      <c r="R55" s="215" t="s">
        <v>588</v>
      </c>
      <c r="S55" s="223" t="str">
        <f t="shared" si="2"/>
        <v xml:space="preserve"> </v>
      </c>
      <c r="U55" s="224">
        <f t="shared" si="3"/>
        <v>0</v>
      </c>
      <c r="V55" s="224">
        <f t="shared" si="4"/>
        <v>0</v>
      </c>
      <c r="W55" s="224">
        <f t="shared" si="5"/>
        <v>0</v>
      </c>
      <c r="X55" s="224">
        <f t="shared" si="6"/>
        <v>0</v>
      </c>
      <c r="Y55" s="224">
        <f t="shared" si="7"/>
        <v>0</v>
      </c>
      <c r="Z55" s="225">
        <f t="shared" si="8"/>
        <v>0</v>
      </c>
      <c r="AA55" s="264"/>
    </row>
    <row r="56" spans="1:27" s="217" customFormat="1" ht="12">
      <c r="A56" s="259">
        <v>107703</v>
      </c>
      <c r="B56" s="260" t="s">
        <v>414</v>
      </c>
      <c r="C56" s="260" t="s">
        <v>1161</v>
      </c>
      <c r="D56" s="260" t="s">
        <v>509</v>
      </c>
      <c r="E56" s="221">
        <f t="shared" si="9"/>
        <v>12.5</v>
      </c>
      <c r="F56" s="246">
        <f>IF($E$12=1,VALUE(VLOOKUP($D56,'Pricing Reference'!$A$2:$E$68,2,FALSE))," ")</f>
        <v>12.5</v>
      </c>
      <c r="G56" s="246" t="str">
        <f>IF($E$12=2,VALUE(VLOOKUP($D56,'Pricing Reference'!$A$2:$E$68,3,FALSE))," ")</f>
        <v xml:space="preserve"> </v>
      </c>
      <c r="H56" s="246" t="str">
        <f>IF($E$12=3,VALUE(VLOOKUP($D56,'Pricing Reference'!$A$2:$E$68,4,FALSE))," ")</f>
        <v xml:space="preserve"> </v>
      </c>
      <c r="I56" s="254">
        <f>VALUE(VLOOKUP($D56,'Pricing Reference'!$A$2:$E$68,5,FALSE))</f>
        <v>25</v>
      </c>
      <c r="J56" s="220"/>
      <c r="K56" s="220"/>
      <c r="L56" s="220"/>
      <c r="M56" s="220"/>
      <c r="N56" s="220"/>
      <c r="O56" s="254">
        <f t="shared" si="1"/>
        <v>0</v>
      </c>
      <c r="P56" s="221"/>
      <c r="Q56" s="222"/>
      <c r="R56" s="215" t="s">
        <v>589</v>
      </c>
      <c r="S56" s="223" t="str">
        <f t="shared" si="2"/>
        <v xml:space="preserve"> </v>
      </c>
      <c r="U56" s="224">
        <f t="shared" si="3"/>
        <v>0</v>
      </c>
      <c r="V56" s="224">
        <f t="shared" si="4"/>
        <v>0</v>
      </c>
      <c r="W56" s="224">
        <f t="shared" si="5"/>
        <v>0</v>
      </c>
      <c r="X56" s="224">
        <f t="shared" si="6"/>
        <v>0</v>
      </c>
      <c r="Y56" s="224">
        <f t="shared" si="7"/>
        <v>0</v>
      </c>
      <c r="Z56" s="225">
        <f t="shared" si="8"/>
        <v>0</v>
      </c>
      <c r="AA56" s="264"/>
    </row>
    <row r="57" spans="1:27" s="217" customFormat="1" ht="12">
      <c r="A57" s="259">
        <v>107700</v>
      </c>
      <c r="B57" s="260" t="s">
        <v>412</v>
      </c>
      <c r="C57" s="260" t="s">
        <v>1161</v>
      </c>
      <c r="D57" s="260" t="s">
        <v>509</v>
      </c>
      <c r="E57" s="221">
        <f t="shared" si="9"/>
        <v>12.5</v>
      </c>
      <c r="F57" s="246">
        <f>IF($E$12=1,VALUE(VLOOKUP($D57,'Pricing Reference'!$A$2:$E$68,2,FALSE))," ")</f>
        <v>12.5</v>
      </c>
      <c r="G57" s="246" t="str">
        <f>IF($E$12=2,VALUE(VLOOKUP($D57,'Pricing Reference'!$A$2:$E$68,3,FALSE))," ")</f>
        <v xml:space="preserve"> </v>
      </c>
      <c r="H57" s="246" t="str">
        <f>IF($E$12=3,VALUE(VLOOKUP($D57,'Pricing Reference'!$A$2:$E$68,4,FALSE))," ")</f>
        <v xml:space="preserve"> </v>
      </c>
      <c r="I57" s="254">
        <f>VALUE(VLOOKUP($D57,'Pricing Reference'!$A$2:$E$68,5,FALSE))</f>
        <v>25</v>
      </c>
      <c r="J57" s="220"/>
      <c r="K57" s="220"/>
      <c r="L57" s="220"/>
      <c r="M57" s="220"/>
      <c r="N57" s="220"/>
      <c r="O57" s="254">
        <f t="shared" si="1"/>
        <v>0</v>
      </c>
      <c r="P57" s="226"/>
      <c r="Q57" s="222"/>
      <c r="R57" s="215" t="s">
        <v>590</v>
      </c>
      <c r="S57" s="223" t="str">
        <f t="shared" si="2"/>
        <v xml:space="preserve"> </v>
      </c>
      <c r="U57" s="224">
        <f t="shared" si="3"/>
        <v>0</v>
      </c>
      <c r="V57" s="224">
        <f t="shared" si="4"/>
        <v>0</v>
      </c>
      <c r="W57" s="224">
        <f t="shared" si="5"/>
        <v>0</v>
      </c>
      <c r="X57" s="224">
        <f t="shared" si="6"/>
        <v>0</v>
      </c>
      <c r="Y57" s="224">
        <f t="shared" si="7"/>
        <v>0</v>
      </c>
      <c r="Z57" s="225">
        <f t="shared" si="8"/>
        <v>0</v>
      </c>
      <c r="AA57" s="264"/>
    </row>
    <row r="58" spans="1:27" s="217" customFormat="1" ht="12">
      <c r="A58" s="259">
        <v>100489</v>
      </c>
      <c r="B58" s="260" t="s">
        <v>410</v>
      </c>
      <c r="C58" s="260" t="s">
        <v>1161</v>
      </c>
      <c r="D58" s="260" t="s">
        <v>509</v>
      </c>
      <c r="E58" s="221">
        <f t="shared" si="9"/>
        <v>12.5</v>
      </c>
      <c r="F58" s="246">
        <f>IF($E$12=1,VALUE(VLOOKUP($D58,'Pricing Reference'!$A$2:$E$68,2,FALSE))," ")</f>
        <v>12.5</v>
      </c>
      <c r="G58" s="246" t="str">
        <f>IF($E$12=2,VALUE(VLOOKUP($D58,'Pricing Reference'!$A$2:$E$68,3,FALSE))," ")</f>
        <v xml:space="preserve"> </v>
      </c>
      <c r="H58" s="246" t="str">
        <f>IF($E$12=3,VALUE(VLOOKUP($D58,'Pricing Reference'!$A$2:$E$68,4,FALSE))," ")</f>
        <v xml:space="preserve"> </v>
      </c>
      <c r="I58" s="254">
        <f>VALUE(VLOOKUP($D58,'Pricing Reference'!$A$2:$E$68,5,FALSE))</f>
        <v>25</v>
      </c>
      <c r="J58" s="220"/>
      <c r="K58" s="220"/>
      <c r="L58" s="220"/>
      <c r="M58" s="220"/>
      <c r="N58" s="220"/>
      <c r="O58" s="254">
        <f t="shared" si="1"/>
        <v>0</v>
      </c>
      <c r="P58" s="221"/>
      <c r="Q58" s="222"/>
      <c r="R58" s="215" t="s">
        <v>591</v>
      </c>
      <c r="S58" s="223" t="str">
        <f t="shared" si="2"/>
        <v xml:space="preserve"> </v>
      </c>
      <c r="U58" s="224">
        <f t="shared" si="3"/>
        <v>0</v>
      </c>
      <c r="V58" s="224">
        <f t="shared" si="4"/>
        <v>0</v>
      </c>
      <c r="W58" s="224">
        <f t="shared" si="5"/>
        <v>0</v>
      </c>
      <c r="X58" s="224">
        <f t="shared" si="6"/>
        <v>0</v>
      </c>
      <c r="Y58" s="224">
        <f t="shared" si="7"/>
        <v>0</v>
      </c>
      <c r="Z58" s="225">
        <f t="shared" si="8"/>
        <v>0</v>
      </c>
      <c r="AA58" s="264"/>
    </row>
    <row r="59" spans="1:27" s="217" customFormat="1" ht="12">
      <c r="A59" s="259">
        <v>107699</v>
      </c>
      <c r="B59" s="260" t="s">
        <v>411</v>
      </c>
      <c r="C59" s="260" t="s">
        <v>1161</v>
      </c>
      <c r="D59" s="260" t="s">
        <v>509</v>
      </c>
      <c r="E59" s="221">
        <f t="shared" si="9"/>
        <v>12.5</v>
      </c>
      <c r="F59" s="246">
        <f>IF($E$12=1,VALUE(VLOOKUP($D59,'Pricing Reference'!$A$2:$E$68,2,FALSE))," ")</f>
        <v>12.5</v>
      </c>
      <c r="G59" s="246" t="str">
        <f>IF($E$12=2,VALUE(VLOOKUP($D59,'Pricing Reference'!$A$2:$E$68,3,FALSE))," ")</f>
        <v xml:space="preserve"> </v>
      </c>
      <c r="H59" s="246" t="str">
        <f>IF($E$12=3,VALUE(VLOOKUP($D59,'Pricing Reference'!$A$2:$E$68,4,FALSE))," ")</f>
        <v xml:space="preserve"> </v>
      </c>
      <c r="I59" s="254">
        <f>VALUE(VLOOKUP($D59,'Pricing Reference'!$A$2:$E$68,5,FALSE))</f>
        <v>25</v>
      </c>
      <c r="J59" s="220"/>
      <c r="K59" s="220"/>
      <c r="L59" s="220"/>
      <c r="M59" s="220"/>
      <c r="N59" s="220"/>
      <c r="O59" s="254">
        <f t="shared" si="1"/>
        <v>0</v>
      </c>
      <c r="P59" s="221"/>
      <c r="Q59" s="222"/>
      <c r="R59" s="215" t="s">
        <v>592</v>
      </c>
      <c r="S59" s="223" t="str">
        <f t="shared" si="2"/>
        <v xml:space="preserve"> </v>
      </c>
      <c r="U59" s="224">
        <f t="shared" si="3"/>
        <v>0</v>
      </c>
      <c r="V59" s="224">
        <f t="shared" si="4"/>
        <v>0</v>
      </c>
      <c r="W59" s="224">
        <f t="shared" si="5"/>
        <v>0</v>
      </c>
      <c r="X59" s="224">
        <f t="shared" si="6"/>
        <v>0</v>
      </c>
      <c r="Y59" s="224">
        <f t="shared" si="7"/>
        <v>0</v>
      </c>
      <c r="Z59" s="225">
        <f t="shared" si="8"/>
        <v>0</v>
      </c>
      <c r="AA59" s="264"/>
    </row>
    <row r="60" spans="1:27" s="217" customFormat="1" ht="12">
      <c r="A60" s="259">
        <v>100241</v>
      </c>
      <c r="B60" s="260" t="s">
        <v>342</v>
      </c>
      <c r="C60" s="260" t="s">
        <v>1161</v>
      </c>
      <c r="D60" s="260" t="s">
        <v>498</v>
      </c>
      <c r="E60" s="221">
        <f t="shared" si="9"/>
        <v>12.5</v>
      </c>
      <c r="F60" s="246">
        <f>IF($E$12=1,VALUE(VLOOKUP($D60,'Pricing Reference'!$A$2:$E$68,2,FALSE))," ")</f>
        <v>12.5</v>
      </c>
      <c r="G60" s="246" t="str">
        <f>IF($E$12=2,VALUE(VLOOKUP($D60,'Pricing Reference'!$A$2:$E$68,3,FALSE))," ")</f>
        <v xml:space="preserve"> </v>
      </c>
      <c r="H60" s="246" t="str">
        <f>IF($E$12=3,VALUE(VLOOKUP($D60,'Pricing Reference'!$A$2:$E$68,4,FALSE))," ")</f>
        <v xml:space="preserve"> </v>
      </c>
      <c r="I60" s="254">
        <f>VALUE(VLOOKUP($D60,'Pricing Reference'!$A$2:$E$68,5,FALSE))</f>
        <v>25</v>
      </c>
      <c r="J60" s="220"/>
      <c r="K60" s="220"/>
      <c r="L60" s="220"/>
      <c r="M60" s="220"/>
      <c r="N60" s="220"/>
      <c r="O60" s="254">
        <f t="shared" si="1"/>
        <v>0</v>
      </c>
      <c r="P60" s="221"/>
      <c r="Q60" s="222"/>
      <c r="R60" s="215" t="s">
        <v>593</v>
      </c>
      <c r="S60" s="223" t="str">
        <f t="shared" si="2"/>
        <v xml:space="preserve"> </v>
      </c>
      <c r="U60" s="224">
        <f t="shared" si="3"/>
        <v>0</v>
      </c>
      <c r="V60" s="224">
        <f t="shared" si="4"/>
        <v>0</v>
      </c>
      <c r="W60" s="224">
        <f t="shared" si="5"/>
        <v>0</v>
      </c>
      <c r="X60" s="224">
        <f t="shared" si="6"/>
        <v>0</v>
      </c>
      <c r="Y60" s="224">
        <f t="shared" si="7"/>
        <v>0</v>
      </c>
      <c r="Z60" s="225">
        <f t="shared" si="8"/>
        <v>0</v>
      </c>
      <c r="AA60" s="264"/>
    </row>
    <row r="61" spans="1:27" s="217" customFormat="1" ht="12">
      <c r="A61" s="259">
        <v>100538</v>
      </c>
      <c r="B61" s="260" t="s">
        <v>370</v>
      </c>
      <c r="C61" s="260" t="s">
        <v>1161</v>
      </c>
      <c r="D61" s="260" t="s">
        <v>498</v>
      </c>
      <c r="E61" s="221">
        <f t="shared" si="9"/>
        <v>12.5</v>
      </c>
      <c r="F61" s="246">
        <f>IF($E$12=1,VALUE(VLOOKUP($D61,'Pricing Reference'!$A$2:$E$68,2,FALSE))," ")</f>
        <v>12.5</v>
      </c>
      <c r="G61" s="246" t="str">
        <f>IF($E$12=2,VALUE(VLOOKUP($D61,'Pricing Reference'!$A$2:$E$68,3,FALSE))," ")</f>
        <v xml:space="preserve"> </v>
      </c>
      <c r="H61" s="246" t="str">
        <f>IF($E$12=3,VALUE(VLOOKUP($D61,'Pricing Reference'!$A$2:$E$68,4,FALSE))," ")</f>
        <v xml:space="preserve"> </v>
      </c>
      <c r="I61" s="254">
        <f>VALUE(VLOOKUP($D61,'Pricing Reference'!$A$2:$E$68,5,FALSE))</f>
        <v>25</v>
      </c>
      <c r="J61" s="220"/>
      <c r="K61" s="220"/>
      <c r="L61" s="220"/>
      <c r="M61" s="220"/>
      <c r="N61" s="220"/>
      <c r="O61" s="254">
        <f t="shared" si="1"/>
        <v>0</v>
      </c>
      <c r="P61" s="221"/>
      <c r="Q61" s="222"/>
      <c r="R61" s="215" t="s">
        <v>594</v>
      </c>
      <c r="S61" s="223" t="str">
        <f t="shared" si="2"/>
        <v xml:space="preserve"> </v>
      </c>
      <c r="U61" s="224">
        <f t="shared" si="3"/>
        <v>0</v>
      </c>
      <c r="V61" s="224">
        <f t="shared" si="4"/>
        <v>0</v>
      </c>
      <c r="W61" s="224">
        <f t="shared" si="5"/>
        <v>0</v>
      </c>
      <c r="X61" s="224">
        <f t="shared" si="6"/>
        <v>0</v>
      </c>
      <c r="Y61" s="224">
        <f t="shared" si="7"/>
        <v>0</v>
      </c>
      <c r="Z61" s="225">
        <f t="shared" si="8"/>
        <v>0</v>
      </c>
      <c r="AA61" s="264"/>
    </row>
    <row r="62" spans="1:27" s="217" customFormat="1" ht="12">
      <c r="A62" s="259">
        <v>100539</v>
      </c>
      <c r="B62" s="260" t="s">
        <v>371</v>
      </c>
      <c r="C62" s="260" t="s">
        <v>1161</v>
      </c>
      <c r="D62" s="260" t="s">
        <v>498</v>
      </c>
      <c r="E62" s="221">
        <f t="shared" si="9"/>
        <v>12.5</v>
      </c>
      <c r="F62" s="246">
        <f>IF($E$12=1,VALUE(VLOOKUP($D62,'Pricing Reference'!$A$2:$E$68,2,FALSE))," ")</f>
        <v>12.5</v>
      </c>
      <c r="G62" s="246" t="str">
        <f>IF($E$12=2,VALUE(VLOOKUP($D62,'Pricing Reference'!$A$2:$E$68,3,FALSE))," ")</f>
        <v xml:space="preserve"> </v>
      </c>
      <c r="H62" s="246" t="str">
        <f>IF($E$12=3,VALUE(VLOOKUP($D62,'Pricing Reference'!$A$2:$E$68,4,FALSE))," ")</f>
        <v xml:space="preserve"> </v>
      </c>
      <c r="I62" s="254">
        <f>VALUE(VLOOKUP($D62,'Pricing Reference'!$A$2:$E$68,5,FALSE))</f>
        <v>25</v>
      </c>
      <c r="J62" s="220"/>
      <c r="K62" s="220"/>
      <c r="L62" s="220"/>
      <c r="M62" s="220"/>
      <c r="N62" s="220"/>
      <c r="O62" s="254">
        <f t="shared" si="1"/>
        <v>0</v>
      </c>
      <c r="P62" s="221"/>
      <c r="Q62" s="222"/>
      <c r="R62" s="215" t="s">
        <v>595</v>
      </c>
      <c r="S62" s="223" t="str">
        <f t="shared" si="2"/>
        <v xml:space="preserve"> </v>
      </c>
      <c r="U62" s="224">
        <f t="shared" si="3"/>
        <v>0</v>
      </c>
      <c r="V62" s="224">
        <f t="shared" si="4"/>
        <v>0</v>
      </c>
      <c r="W62" s="224">
        <f t="shared" si="5"/>
        <v>0</v>
      </c>
      <c r="X62" s="224">
        <f t="shared" si="6"/>
        <v>0</v>
      </c>
      <c r="Y62" s="224">
        <f t="shared" si="7"/>
        <v>0</v>
      </c>
      <c r="Z62" s="225">
        <f t="shared" si="8"/>
        <v>0</v>
      </c>
      <c r="AA62" s="264"/>
    </row>
    <row r="63" spans="1:27" s="217" customFormat="1" ht="12">
      <c r="A63" s="259">
        <v>100206</v>
      </c>
      <c r="B63" s="260" t="s">
        <v>329</v>
      </c>
      <c r="C63" s="260" t="s">
        <v>1161</v>
      </c>
      <c r="D63" s="260" t="s">
        <v>498</v>
      </c>
      <c r="E63" s="221">
        <f t="shared" si="9"/>
        <v>12.5</v>
      </c>
      <c r="F63" s="246">
        <f>IF($E$12=1,VALUE(VLOOKUP($D63,'Pricing Reference'!$A$2:$E$68,2,FALSE))," ")</f>
        <v>12.5</v>
      </c>
      <c r="G63" s="246" t="str">
        <f>IF($E$12=2,VALUE(VLOOKUP($D63,'Pricing Reference'!$A$2:$E$68,3,FALSE))," ")</f>
        <v xml:space="preserve"> </v>
      </c>
      <c r="H63" s="246" t="str">
        <f>IF($E$12=3,VALUE(VLOOKUP($D63,'Pricing Reference'!$A$2:$E$68,4,FALSE))," ")</f>
        <v xml:space="preserve"> </v>
      </c>
      <c r="I63" s="254">
        <f>VALUE(VLOOKUP($D63,'Pricing Reference'!$A$2:$E$68,5,FALSE))</f>
        <v>25</v>
      </c>
      <c r="J63" s="220"/>
      <c r="K63" s="220"/>
      <c r="L63" s="220"/>
      <c r="M63" s="220"/>
      <c r="N63" s="220"/>
      <c r="O63" s="254">
        <f t="shared" si="1"/>
        <v>0</v>
      </c>
      <c r="P63" s="221"/>
      <c r="Q63" s="222"/>
      <c r="R63" s="215" t="s">
        <v>596</v>
      </c>
      <c r="S63" s="223" t="str">
        <f t="shared" si="2"/>
        <v xml:space="preserve"> </v>
      </c>
      <c r="U63" s="224">
        <f t="shared" si="3"/>
        <v>0</v>
      </c>
      <c r="V63" s="224">
        <f t="shared" si="4"/>
        <v>0</v>
      </c>
      <c r="W63" s="224">
        <f t="shared" si="5"/>
        <v>0</v>
      </c>
      <c r="X63" s="224">
        <f t="shared" si="6"/>
        <v>0</v>
      </c>
      <c r="Y63" s="224">
        <f t="shared" si="7"/>
        <v>0</v>
      </c>
      <c r="Z63" s="225">
        <f t="shared" si="8"/>
        <v>0</v>
      </c>
      <c r="AA63" s="264"/>
    </row>
    <row r="64" spans="1:27" s="217" customFormat="1" ht="12">
      <c r="A64" s="259">
        <v>100541</v>
      </c>
      <c r="B64" s="260" t="s">
        <v>128</v>
      </c>
      <c r="C64" s="260" t="s">
        <v>1161</v>
      </c>
      <c r="D64" s="260" t="s">
        <v>498</v>
      </c>
      <c r="E64" s="221">
        <f t="shared" si="9"/>
        <v>12.5</v>
      </c>
      <c r="F64" s="246">
        <f>IF($E$12=1,VALUE(VLOOKUP($D64,'Pricing Reference'!$A$2:$E$68,2,FALSE))," ")</f>
        <v>12.5</v>
      </c>
      <c r="G64" s="246" t="str">
        <f>IF($E$12=2,VALUE(VLOOKUP($D64,'Pricing Reference'!$A$2:$E$68,3,FALSE))," ")</f>
        <v xml:space="preserve"> </v>
      </c>
      <c r="H64" s="246" t="str">
        <f>IF($E$12=3,VALUE(VLOOKUP($D64,'Pricing Reference'!$A$2:$E$68,4,FALSE))," ")</f>
        <v xml:space="preserve"> </v>
      </c>
      <c r="I64" s="254">
        <f>VALUE(VLOOKUP($D64,'Pricing Reference'!$A$2:$E$68,5,FALSE))</f>
        <v>25</v>
      </c>
      <c r="J64" s="220"/>
      <c r="K64" s="220"/>
      <c r="L64" s="220"/>
      <c r="M64" s="220"/>
      <c r="N64" s="220"/>
      <c r="O64" s="254">
        <f t="shared" si="1"/>
        <v>0</v>
      </c>
      <c r="P64" s="221"/>
      <c r="Q64" s="222"/>
      <c r="R64" s="215" t="s">
        <v>597</v>
      </c>
      <c r="S64" s="223" t="str">
        <f t="shared" si="2"/>
        <v xml:space="preserve"> </v>
      </c>
      <c r="U64" s="224">
        <f t="shared" si="3"/>
        <v>0</v>
      </c>
      <c r="V64" s="224">
        <f t="shared" si="4"/>
        <v>0</v>
      </c>
      <c r="W64" s="224">
        <f t="shared" si="5"/>
        <v>0</v>
      </c>
      <c r="X64" s="224">
        <f t="shared" si="6"/>
        <v>0</v>
      </c>
      <c r="Y64" s="224">
        <f t="shared" si="7"/>
        <v>0</v>
      </c>
      <c r="Z64" s="225">
        <f t="shared" si="8"/>
        <v>0</v>
      </c>
      <c r="AA64" s="264"/>
    </row>
    <row r="65" spans="1:27" s="217" customFormat="1" ht="12">
      <c r="A65" s="259">
        <v>100535</v>
      </c>
      <c r="B65" s="260" t="s">
        <v>368</v>
      </c>
      <c r="C65" s="260" t="s">
        <v>1161</v>
      </c>
      <c r="D65" s="260" t="s">
        <v>498</v>
      </c>
      <c r="E65" s="221">
        <f t="shared" si="9"/>
        <v>12.5</v>
      </c>
      <c r="F65" s="246">
        <f>IF($E$12=1,VALUE(VLOOKUP($D65,'Pricing Reference'!$A$2:$E$68,2,FALSE))," ")</f>
        <v>12.5</v>
      </c>
      <c r="G65" s="246" t="str">
        <f>IF($E$12=2,VALUE(VLOOKUP($D65,'Pricing Reference'!$A$2:$E$68,3,FALSE))," ")</f>
        <v xml:space="preserve"> </v>
      </c>
      <c r="H65" s="246" t="str">
        <f>IF($E$12=3,VALUE(VLOOKUP($D65,'Pricing Reference'!$A$2:$E$68,4,FALSE))," ")</f>
        <v xml:space="preserve"> </v>
      </c>
      <c r="I65" s="254">
        <f>VALUE(VLOOKUP($D65,'Pricing Reference'!$A$2:$E$68,5,FALSE))</f>
        <v>25</v>
      </c>
      <c r="J65" s="220"/>
      <c r="K65" s="220"/>
      <c r="L65" s="220"/>
      <c r="M65" s="220"/>
      <c r="N65" s="220"/>
      <c r="O65" s="254">
        <f t="shared" si="1"/>
        <v>0</v>
      </c>
      <c r="P65" s="221"/>
      <c r="Q65" s="222"/>
      <c r="R65" s="215" t="s">
        <v>598</v>
      </c>
      <c r="S65" s="223" t="str">
        <f t="shared" si="2"/>
        <v xml:space="preserve"> </v>
      </c>
      <c r="U65" s="224">
        <f t="shared" si="3"/>
        <v>0</v>
      </c>
      <c r="V65" s="224">
        <f t="shared" si="4"/>
        <v>0</v>
      </c>
      <c r="W65" s="224">
        <f t="shared" si="5"/>
        <v>0</v>
      </c>
      <c r="X65" s="224">
        <f t="shared" si="6"/>
        <v>0</v>
      </c>
      <c r="Y65" s="224">
        <f t="shared" si="7"/>
        <v>0</v>
      </c>
      <c r="Z65" s="225">
        <f t="shared" si="8"/>
        <v>0</v>
      </c>
      <c r="AA65" s="264"/>
    </row>
    <row r="66" spans="1:27" s="217" customFormat="1" ht="12">
      <c r="A66" s="259">
        <v>100166</v>
      </c>
      <c r="B66" s="260" t="s">
        <v>328</v>
      </c>
      <c r="C66" s="260" t="s">
        <v>1161</v>
      </c>
      <c r="D66" s="260" t="s">
        <v>498</v>
      </c>
      <c r="E66" s="221">
        <f t="shared" si="9"/>
        <v>12.5</v>
      </c>
      <c r="F66" s="246">
        <f>IF($E$12=1,VALUE(VLOOKUP($D66,'Pricing Reference'!$A$2:$E$68,2,FALSE))," ")</f>
        <v>12.5</v>
      </c>
      <c r="G66" s="246" t="str">
        <f>IF($E$12=2,VALUE(VLOOKUP($D66,'Pricing Reference'!$A$2:$E$68,3,FALSE))," ")</f>
        <v xml:space="preserve"> </v>
      </c>
      <c r="H66" s="246" t="str">
        <f>IF($E$12=3,VALUE(VLOOKUP($D66,'Pricing Reference'!$A$2:$E$68,4,FALSE))," ")</f>
        <v xml:space="preserve"> </v>
      </c>
      <c r="I66" s="254">
        <f>VALUE(VLOOKUP($D66,'Pricing Reference'!$A$2:$E$68,5,FALSE))</f>
        <v>25</v>
      </c>
      <c r="J66" s="220"/>
      <c r="K66" s="220"/>
      <c r="L66" s="220"/>
      <c r="M66" s="220"/>
      <c r="N66" s="220"/>
      <c r="O66" s="254">
        <f t="shared" si="1"/>
        <v>0</v>
      </c>
      <c r="P66" s="221"/>
      <c r="Q66" s="222"/>
      <c r="R66" s="215" t="s">
        <v>599</v>
      </c>
      <c r="S66" s="223" t="str">
        <f t="shared" si="2"/>
        <v xml:space="preserve"> </v>
      </c>
      <c r="U66" s="224">
        <f t="shared" si="3"/>
        <v>0</v>
      </c>
      <c r="V66" s="224">
        <f t="shared" si="4"/>
        <v>0</v>
      </c>
      <c r="W66" s="224">
        <f t="shared" si="5"/>
        <v>0</v>
      </c>
      <c r="X66" s="224">
        <f t="shared" si="6"/>
        <v>0</v>
      </c>
      <c r="Y66" s="224">
        <f t="shared" si="7"/>
        <v>0</v>
      </c>
      <c r="Z66" s="225">
        <f t="shared" si="8"/>
        <v>0</v>
      </c>
      <c r="AA66" s="264"/>
    </row>
    <row r="67" spans="1:27" s="217" customFormat="1" ht="12">
      <c r="A67" s="259">
        <v>100167</v>
      </c>
      <c r="B67" s="260" t="s">
        <v>132</v>
      </c>
      <c r="C67" s="260" t="s">
        <v>1161</v>
      </c>
      <c r="D67" s="260" t="s">
        <v>498</v>
      </c>
      <c r="E67" s="221">
        <f t="shared" si="9"/>
        <v>12.5</v>
      </c>
      <c r="F67" s="246">
        <f>IF($E$12=1,VALUE(VLOOKUP($D67,'Pricing Reference'!$A$2:$E$68,2,FALSE))," ")</f>
        <v>12.5</v>
      </c>
      <c r="G67" s="246" t="str">
        <f>IF($E$12=2,VALUE(VLOOKUP($D67,'Pricing Reference'!$A$2:$E$68,3,FALSE))," ")</f>
        <v xml:space="preserve"> </v>
      </c>
      <c r="H67" s="246" t="str">
        <f>IF($E$12=3,VALUE(VLOOKUP($D67,'Pricing Reference'!$A$2:$E$68,4,FALSE))," ")</f>
        <v xml:space="preserve"> </v>
      </c>
      <c r="I67" s="254">
        <f>VALUE(VLOOKUP($D67,'Pricing Reference'!$A$2:$E$68,5,FALSE))</f>
        <v>25</v>
      </c>
      <c r="J67" s="220"/>
      <c r="K67" s="220"/>
      <c r="L67" s="220"/>
      <c r="M67" s="220"/>
      <c r="N67" s="220"/>
      <c r="O67" s="254">
        <f t="shared" si="1"/>
        <v>0</v>
      </c>
      <c r="P67" s="221"/>
      <c r="Q67" s="222"/>
      <c r="R67" s="215" t="s">
        <v>600</v>
      </c>
      <c r="S67" s="223" t="str">
        <f t="shared" si="2"/>
        <v xml:space="preserve"> </v>
      </c>
      <c r="U67" s="224">
        <f t="shared" si="3"/>
        <v>0</v>
      </c>
      <c r="V67" s="224">
        <f t="shared" si="4"/>
        <v>0</v>
      </c>
      <c r="W67" s="224">
        <f t="shared" si="5"/>
        <v>0</v>
      </c>
      <c r="X67" s="224">
        <f t="shared" si="6"/>
        <v>0</v>
      </c>
      <c r="Y67" s="224">
        <f t="shared" si="7"/>
        <v>0</v>
      </c>
      <c r="Z67" s="225">
        <f t="shared" si="8"/>
        <v>0</v>
      </c>
      <c r="AA67" s="264"/>
    </row>
    <row r="68" spans="1:27" s="217" customFormat="1" ht="12">
      <c r="A68" s="259">
        <v>100530</v>
      </c>
      <c r="B68" s="260" t="s">
        <v>364</v>
      </c>
      <c r="C68" s="260" t="s">
        <v>1161</v>
      </c>
      <c r="D68" s="260" t="s">
        <v>498</v>
      </c>
      <c r="E68" s="221">
        <f t="shared" si="9"/>
        <v>12.5</v>
      </c>
      <c r="F68" s="246">
        <f>IF($E$12=1,VALUE(VLOOKUP($D68,'Pricing Reference'!$A$2:$E$68,2,FALSE))," ")</f>
        <v>12.5</v>
      </c>
      <c r="G68" s="246" t="str">
        <f>IF($E$12=2,VALUE(VLOOKUP($D68,'Pricing Reference'!$A$2:$E$68,3,FALSE))," ")</f>
        <v xml:space="preserve"> </v>
      </c>
      <c r="H68" s="246" t="str">
        <f>IF($E$12=3,VALUE(VLOOKUP($D68,'Pricing Reference'!$A$2:$E$68,4,FALSE))," ")</f>
        <v xml:space="preserve"> </v>
      </c>
      <c r="I68" s="254">
        <f>VALUE(VLOOKUP($D68,'Pricing Reference'!$A$2:$E$68,5,FALSE))</f>
        <v>25</v>
      </c>
      <c r="J68" s="220"/>
      <c r="K68" s="220"/>
      <c r="L68" s="220"/>
      <c r="M68" s="220"/>
      <c r="N68" s="220"/>
      <c r="O68" s="254">
        <f t="shared" si="1"/>
        <v>0</v>
      </c>
      <c r="P68" s="221"/>
      <c r="Q68" s="222"/>
      <c r="R68" s="215" t="s">
        <v>601</v>
      </c>
      <c r="S68" s="223" t="str">
        <f t="shared" si="2"/>
        <v xml:space="preserve"> </v>
      </c>
      <c r="U68" s="224">
        <f t="shared" si="3"/>
        <v>0</v>
      </c>
      <c r="V68" s="224">
        <f t="shared" si="4"/>
        <v>0</v>
      </c>
      <c r="W68" s="224">
        <f t="shared" si="5"/>
        <v>0</v>
      </c>
      <c r="X68" s="224">
        <f t="shared" si="6"/>
        <v>0</v>
      </c>
      <c r="Y68" s="224">
        <f t="shared" si="7"/>
        <v>0</v>
      </c>
      <c r="Z68" s="225">
        <f t="shared" si="8"/>
        <v>0</v>
      </c>
      <c r="AA68" s="264"/>
    </row>
    <row r="69" spans="1:27" s="217" customFormat="1" ht="12">
      <c r="A69" s="259">
        <v>100207</v>
      </c>
      <c r="B69" s="260" t="s">
        <v>330</v>
      </c>
      <c r="C69" s="260" t="s">
        <v>1161</v>
      </c>
      <c r="D69" s="260" t="s">
        <v>498</v>
      </c>
      <c r="E69" s="221">
        <f t="shared" si="9"/>
        <v>12.5</v>
      </c>
      <c r="F69" s="246">
        <f>IF($E$12=1,VALUE(VLOOKUP($D69,'Pricing Reference'!$A$2:$E$68,2,FALSE))," ")</f>
        <v>12.5</v>
      </c>
      <c r="G69" s="246" t="str">
        <f>IF($E$12=2,VALUE(VLOOKUP($D69,'Pricing Reference'!$A$2:$E$68,3,FALSE))," ")</f>
        <v xml:space="preserve"> </v>
      </c>
      <c r="H69" s="246" t="str">
        <f>IF($E$12=3,VALUE(VLOOKUP($D69,'Pricing Reference'!$A$2:$E$68,4,FALSE))," ")</f>
        <v xml:space="preserve"> </v>
      </c>
      <c r="I69" s="254">
        <f>VALUE(VLOOKUP($D69,'Pricing Reference'!$A$2:$E$68,5,FALSE))</f>
        <v>25</v>
      </c>
      <c r="J69" s="220"/>
      <c r="K69" s="220"/>
      <c r="L69" s="220"/>
      <c r="M69" s="220"/>
      <c r="N69" s="220"/>
      <c r="O69" s="254">
        <f t="shared" si="1"/>
        <v>0</v>
      </c>
      <c r="P69" s="221"/>
      <c r="Q69" s="222"/>
      <c r="R69" s="215" t="s">
        <v>602</v>
      </c>
      <c r="S69" s="223" t="str">
        <f t="shared" si="2"/>
        <v xml:space="preserve"> </v>
      </c>
      <c r="U69" s="224">
        <f t="shared" si="3"/>
        <v>0</v>
      </c>
      <c r="V69" s="224">
        <f t="shared" si="4"/>
        <v>0</v>
      </c>
      <c r="W69" s="224">
        <f t="shared" si="5"/>
        <v>0</v>
      </c>
      <c r="X69" s="224">
        <f t="shared" si="6"/>
        <v>0</v>
      </c>
      <c r="Y69" s="224">
        <f t="shared" si="7"/>
        <v>0</v>
      </c>
      <c r="Z69" s="225">
        <f t="shared" si="8"/>
        <v>0</v>
      </c>
      <c r="AA69" s="264"/>
    </row>
    <row r="70" spans="1:27" s="217" customFormat="1" ht="12">
      <c r="A70" s="259">
        <v>100536</v>
      </c>
      <c r="B70" s="260" t="s">
        <v>369</v>
      </c>
      <c r="C70" s="260" t="s">
        <v>1161</v>
      </c>
      <c r="D70" s="260" t="s">
        <v>498</v>
      </c>
      <c r="E70" s="221">
        <f t="shared" si="9"/>
        <v>12.5</v>
      </c>
      <c r="F70" s="246">
        <f>IF($E$12=1,VALUE(VLOOKUP($D70,'Pricing Reference'!$A$2:$E$68,2,FALSE))," ")</f>
        <v>12.5</v>
      </c>
      <c r="G70" s="246" t="str">
        <f>IF($E$12=2,VALUE(VLOOKUP($D70,'Pricing Reference'!$A$2:$E$68,3,FALSE))," ")</f>
        <v xml:space="preserve"> </v>
      </c>
      <c r="H70" s="246" t="str">
        <f>IF($E$12=3,VALUE(VLOOKUP($D70,'Pricing Reference'!$A$2:$E$68,4,FALSE))," ")</f>
        <v xml:space="preserve"> </v>
      </c>
      <c r="I70" s="254">
        <f>VALUE(VLOOKUP($D70,'Pricing Reference'!$A$2:$E$68,5,FALSE))</f>
        <v>25</v>
      </c>
      <c r="J70" s="220"/>
      <c r="K70" s="220"/>
      <c r="L70" s="220"/>
      <c r="M70" s="220"/>
      <c r="N70" s="220"/>
      <c r="O70" s="254">
        <f t="shared" si="1"/>
        <v>0</v>
      </c>
      <c r="P70" s="221"/>
      <c r="Q70" s="222"/>
      <c r="R70" s="215" t="s">
        <v>603</v>
      </c>
      <c r="S70" s="223" t="str">
        <f t="shared" si="2"/>
        <v xml:space="preserve"> </v>
      </c>
      <c r="U70" s="224">
        <f t="shared" si="3"/>
        <v>0</v>
      </c>
      <c r="V70" s="224">
        <f t="shared" si="4"/>
        <v>0</v>
      </c>
      <c r="W70" s="224">
        <f t="shared" si="5"/>
        <v>0</v>
      </c>
      <c r="X70" s="224">
        <f t="shared" si="6"/>
        <v>0</v>
      </c>
      <c r="Y70" s="224">
        <f t="shared" si="7"/>
        <v>0</v>
      </c>
      <c r="Z70" s="225">
        <f t="shared" si="8"/>
        <v>0</v>
      </c>
      <c r="AA70" s="264"/>
    </row>
    <row r="71" spans="1:27" s="217" customFormat="1" ht="12">
      <c r="A71" s="259">
        <v>100542</v>
      </c>
      <c r="B71" s="260" t="s">
        <v>372</v>
      </c>
      <c r="C71" s="260" t="s">
        <v>1161</v>
      </c>
      <c r="D71" s="260" t="s">
        <v>498</v>
      </c>
      <c r="E71" s="221">
        <f t="shared" si="9"/>
        <v>12.5</v>
      </c>
      <c r="F71" s="246">
        <f>IF($E$12=1,VALUE(VLOOKUP($D71,'Pricing Reference'!$A$2:$E$68,2,FALSE))," ")</f>
        <v>12.5</v>
      </c>
      <c r="G71" s="246" t="str">
        <f>IF($E$12=2,VALUE(VLOOKUP($D71,'Pricing Reference'!$A$2:$E$68,3,FALSE))," ")</f>
        <v xml:space="preserve"> </v>
      </c>
      <c r="H71" s="246" t="str">
        <f>IF($E$12=3,VALUE(VLOOKUP($D71,'Pricing Reference'!$A$2:$E$68,4,FALSE))," ")</f>
        <v xml:space="preserve"> </v>
      </c>
      <c r="I71" s="254">
        <f>VALUE(VLOOKUP($D71,'Pricing Reference'!$A$2:$E$68,5,FALSE))</f>
        <v>25</v>
      </c>
      <c r="J71" s="220"/>
      <c r="K71" s="220"/>
      <c r="L71" s="220"/>
      <c r="M71" s="220"/>
      <c r="N71" s="220"/>
      <c r="O71" s="254">
        <f t="shared" si="1"/>
        <v>0</v>
      </c>
      <c r="P71" s="226"/>
      <c r="Q71" s="222"/>
      <c r="R71" s="215" t="s">
        <v>604</v>
      </c>
      <c r="S71" s="223" t="str">
        <f t="shared" si="2"/>
        <v xml:space="preserve"> </v>
      </c>
      <c r="U71" s="224">
        <f t="shared" si="3"/>
        <v>0</v>
      </c>
      <c r="V71" s="224">
        <f t="shared" si="4"/>
        <v>0</v>
      </c>
      <c r="W71" s="224">
        <f t="shared" si="5"/>
        <v>0</v>
      </c>
      <c r="X71" s="224">
        <f t="shared" si="6"/>
        <v>0</v>
      </c>
      <c r="Y71" s="224">
        <f t="shared" si="7"/>
        <v>0</v>
      </c>
      <c r="Z71" s="225">
        <f t="shared" si="8"/>
        <v>0</v>
      </c>
      <c r="AA71" s="264"/>
    </row>
    <row r="72" spans="1:27" s="217" customFormat="1" ht="12">
      <c r="A72" s="259">
        <v>108686</v>
      </c>
      <c r="B72" s="260" t="s">
        <v>605</v>
      </c>
      <c r="C72" s="260" t="s">
        <v>116</v>
      </c>
      <c r="D72" s="260" t="s">
        <v>498</v>
      </c>
      <c r="E72" s="221">
        <f t="shared" si="9"/>
        <v>12.5</v>
      </c>
      <c r="F72" s="246">
        <f>IF($E$12=1,VALUE(VLOOKUP($D72,'Pricing Reference'!$A$2:$E$68,2,FALSE))," ")</f>
        <v>12.5</v>
      </c>
      <c r="G72" s="246" t="str">
        <f>IF($E$12=2,VALUE(VLOOKUP($D72,'Pricing Reference'!$A$2:$E$68,3,FALSE))," ")</f>
        <v xml:space="preserve"> </v>
      </c>
      <c r="H72" s="246" t="str">
        <f>IF($E$12=3,VALUE(VLOOKUP($D72,'Pricing Reference'!$A$2:$E$68,4,FALSE))," ")</f>
        <v xml:space="preserve"> </v>
      </c>
      <c r="I72" s="254">
        <f>VALUE(VLOOKUP($D72,'Pricing Reference'!$A$2:$E$68,5,FALSE))</f>
        <v>25</v>
      </c>
      <c r="J72" s="220"/>
      <c r="K72" s="220"/>
      <c r="L72" s="220"/>
      <c r="M72" s="220"/>
      <c r="N72" s="220"/>
      <c r="O72" s="254">
        <f t="shared" si="1"/>
        <v>0</v>
      </c>
      <c r="P72" s="226"/>
      <c r="Q72" s="222"/>
      <c r="R72" s="215" t="s">
        <v>606</v>
      </c>
      <c r="S72" s="223" t="str">
        <f t="shared" si="2"/>
        <v xml:space="preserve"> </v>
      </c>
      <c r="U72" s="224">
        <f t="shared" si="3"/>
        <v>0</v>
      </c>
      <c r="V72" s="224">
        <f t="shared" si="4"/>
        <v>0</v>
      </c>
      <c r="W72" s="224">
        <f t="shared" si="5"/>
        <v>0</v>
      </c>
      <c r="X72" s="224">
        <f t="shared" si="6"/>
        <v>0</v>
      </c>
      <c r="Y72" s="224">
        <f t="shared" si="7"/>
        <v>0</v>
      </c>
      <c r="Z72" s="225">
        <f t="shared" si="8"/>
        <v>0</v>
      </c>
      <c r="AA72" s="264"/>
    </row>
    <row r="73" spans="1:27" s="217" customFormat="1" ht="12">
      <c r="A73" s="259">
        <v>100482</v>
      </c>
      <c r="B73" s="260" t="s">
        <v>398</v>
      </c>
      <c r="C73" s="260" t="s">
        <v>1161</v>
      </c>
      <c r="D73" s="260" t="s">
        <v>510</v>
      </c>
      <c r="E73" s="221">
        <f t="shared" si="9"/>
        <v>12.5</v>
      </c>
      <c r="F73" s="246">
        <f>IF($E$12=1,VALUE(VLOOKUP($D73,'Pricing Reference'!$A$2:$E$68,2,FALSE))," ")</f>
        <v>12.5</v>
      </c>
      <c r="G73" s="246" t="str">
        <f>IF($E$12=2,VALUE(VLOOKUP($D73,'Pricing Reference'!$A$2:$E$68,3,FALSE))," ")</f>
        <v xml:space="preserve"> </v>
      </c>
      <c r="H73" s="246" t="str">
        <f>IF($E$12=3,VALUE(VLOOKUP($D73,'Pricing Reference'!$A$2:$E$68,4,FALSE))," ")</f>
        <v xml:space="preserve"> </v>
      </c>
      <c r="I73" s="254">
        <f>VALUE(VLOOKUP($D73,'Pricing Reference'!$A$2:$E$68,5,FALSE))</f>
        <v>25</v>
      </c>
      <c r="J73" s="220"/>
      <c r="K73" s="220"/>
      <c r="L73" s="220"/>
      <c r="M73" s="220"/>
      <c r="N73" s="220"/>
      <c r="O73" s="254">
        <f t="shared" si="1"/>
        <v>0</v>
      </c>
      <c r="P73" s="221"/>
      <c r="Q73" s="222"/>
      <c r="R73" s="215" t="s">
        <v>607</v>
      </c>
      <c r="S73" s="223" t="str">
        <f t="shared" si="2"/>
        <v xml:space="preserve"> </v>
      </c>
      <c r="U73" s="224">
        <f t="shared" si="3"/>
        <v>0</v>
      </c>
      <c r="V73" s="224">
        <f t="shared" si="4"/>
        <v>0</v>
      </c>
      <c r="W73" s="224">
        <f t="shared" si="5"/>
        <v>0</v>
      </c>
      <c r="X73" s="224">
        <f t="shared" si="6"/>
        <v>0</v>
      </c>
      <c r="Y73" s="224">
        <f t="shared" si="7"/>
        <v>0</v>
      </c>
      <c r="Z73" s="225">
        <f t="shared" si="8"/>
        <v>0</v>
      </c>
      <c r="AA73" s="264"/>
    </row>
    <row r="74" spans="1:27" s="217" customFormat="1" ht="12">
      <c r="A74" s="259">
        <v>100483</v>
      </c>
      <c r="B74" s="260" t="s">
        <v>399</v>
      </c>
      <c r="C74" s="260" t="s">
        <v>1161</v>
      </c>
      <c r="D74" s="260" t="s">
        <v>510</v>
      </c>
      <c r="E74" s="221">
        <f t="shared" si="9"/>
        <v>12.5</v>
      </c>
      <c r="F74" s="246">
        <f>IF($E$12=1,VALUE(VLOOKUP($D74,'Pricing Reference'!$A$2:$E$68,2,FALSE))," ")</f>
        <v>12.5</v>
      </c>
      <c r="G74" s="246" t="str">
        <f>IF($E$12=2,VALUE(VLOOKUP($D74,'Pricing Reference'!$A$2:$E$68,3,FALSE))," ")</f>
        <v xml:space="preserve"> </v>
      </c>
      <c r="H74" s="246" t="str">
        <f>IF($E$12=3,VALUE(VLOOKUP($D74,'Pricing Reference'!$A$2:$E$68,4,FALSE))," ")</f>
        <v xml:space="preserve"> </v>
      </c>
      <c r="I74" s="254">
        <f>VALUE(VLOOKUP($D74,'Pricing Reference'!$A$2:$E$68,5,FALSE))</f>
        <v>25</v>
      </c>
      <c r="J74" s="220"/>
      <c r="K74" s="220"/>
      <c r="L74" s="220"/>
      <c r="M74" s="220"/>
      <c r="N74" s="220"/>
      <c r="O74" s="254">
        <f t="shared" si="1"/>
        <v>0</v>
      </c>
      <c r="P74" s="226"/>
      <c r="Q74" s="222"/>
      <c r="R74" s="215" t="s">
        <v>608</v>
      </c>
      <c r="S74" s="223" t="str">
        <f t="shared" si="2"/>
        <v xml:space="preserve"> </v>
      </c>
      <c r="U74" s="224">
        <f t="shared" si="3"/>
        <v>0</v>
      </c>
      <c r="V74" s="224">
        <f t="shared" si="4"/>
        <v>0</v>
      </c>
      <c r="W74" s="224">
        <f t="shared" si="5"/>
        <v>0</v>
      </c>
      <c r="X74" s="224">
        <f t="shared" si="6"/>
        <v>0</v>
      </c>
      <c r="Y74" s="224">
        <f t="shared" si="7"/>
        <v>0</v>
      </c>
      <c r="Z74" s="225">
        <f t="shared" si="8"/>
        <v>0</v>
      </c>
      <c r="AA74" s="264"/>
    </row>
    <row r="75" spans="1:27" s="217" customFormat="1" ht="12">
      <c r="A75" s="259">
        <v>100481</v>
      </c>
      <c r="B75" s="260" t="s">
        <v>320</v>
      </c>
      <c r="C75" s="260" t="s">
        <v>1161</v>
      </c>
      <c r="D75" s="260" t="s">
        <v>510</v>
      </c>
      <c r="E75" s="221">
        <f t="shared" si="9"/>
        <v>12.5</v>
      </c>
      <c r="F75" s="246">
        <f>IF($E$12=1,VALUE(VLOOKUP($D75,'Pricing Reference'!$A$2:$E$68,2,FALSE))," ")</f>
        <v>12.5</v>
      </c>
      <c r="G75" s="246" t="str">
        <f>IF($E$12=2,VALUE(VLOOKUP($D75,'Pricing Reference'!$A$2:$E$68,3,FALSE))," ")</f>
        <v xml:space="preserve"> </v>
      </c>
      <c r="H75" s="246" t="str">
        <f>IF($E$12=3,VALUE(VLOOKUP($D75,'Pricing Reference'!$A$2:$E$68,4,FALSE))," ")</f>
        <v xml:space="preserve"> </v>
      </c>
      <c r="I75" s="254">
        <f>VALUE(VLOOKUP($D75,'Pricing Reference'!$A$2:$E$68,5,FALSE))</f>
        <v>25</v>
      </c>
      <c r="J75" s="220"/>
      <c r="K75" s="220"/>
      <c r="L75" s="220"/>
      <c r="M75" s="220"/>
      <c r="N75" s="220"/>
      <c r="O75" s="254">
        <f t="shared" si="1"/>
        <v>0</v>
      </c>
      <c r="P75" s="221"/>
      <c r="Q75" s="222"/>
      <c r="R75" s="215" t="s">
        <v>609</v>
      </c>
      <c r="S75" s="223" t="str">
        <f t="shared" si="2"/>
        <v xml:space="preserve"> </v>
      </c>
      <c r="U75" s="224">
        <f t="shared" si="3"/>
        <v>0</v>
      </c>
      <c r="V75" s="224">
        <f t="shared" si="4"/>
        <v>0</v>
      </c>
      <c r="W75" s="224">
        <f t="shared" si="5"/>
        <v>0</v>
      </c>
      <c r="X75" s="224">
        <f t="shared" si="6"/>
        <v>0</v>
      </c>
      <c r="Y75" s="224">
        <f t="shared" si="7"/>
        <v>0</v>
      </c>
      <c r="Z75" s="225">
        <f t="shared" si="8"/>
        <v>0</v>
      </c>
      <c r="AA75" s="264"/>
    </row>
    <row r="76" spans="1:27" s="217" customFormat="1" ht="12">
      <c r="A76" s="259">
        <v>107724</v>
      </c>
      <c r="B76" s="260" t="s">
        <v>379</v>
      </c>
      <c r="C76" s="260" t="s">
        <v>1161</v>
      </c>
      <c r="D76" s="260" t="s">
        <v>511</v>
      </c>
      <c r="E76" s="221">
        <f t="shared" si="9"/>
        <v>12.5</v>
      </c>
      <c r="F76" s="246">
        <f>IF($E$12=1,VALUE(VLOOKUP($D76,'Pricing Reference'!$A$2:$E$68,2,FALSE))," ")</f>
        <v>12.5</v>
      </c>
      <c r="G76" s="246" t="str">
        <f>IF($E$12=2,VALUE(VLOOKUP($D76,'Pricing Reference'!$A$2:$E$68,3,FALSE))," ")</f>
        <v xml:space="preserve"> </v>
      </c>
      <c r="H76" s="246" t="str">
        <f>IF($E$12=3,VALUE(VLOOKUP($D76,'Pricing Reference'!$A$2:$E$68,4,FALSE))," ")</f>
        <v xml:space="preserve"> </v>
      </c>
      <c r="I76" s="254">
        <f>VALUE(VLOOKUP($D76,'Pricing Reference'!$A$2:$E$68,5,FALSE))</f>
        <v>25</v>
      </c>
      <c r="J76" s="220"/>
      <c r="K76" s="220"/>
      <c r="L76" s="220"/>
      <c r="M76" s="220"/>
      <c r="N76" s="220"/>
      <c r="O76" s="254">
        <f t="shared" si="1"/>
        <v>0</v>
      </c>
      <c r="P76" s="221"/>
      <c r="Q76" s="222"/>
      <c r="R76" s="215" t="s">
        <v>610</v>
      </c>
      <c r="S76" s="223" t="str">
        <f t="shared" si="2"/>
        <v xml:space="preserve"> </v>
      </c>
      <c r="U76" s="224">
        <f t="shared" si="3"/>
        <v>0</v>
      </c>
      <c r="V76" s="224">
        <f t="shared" si="4"/>
        <v>0</v>
      </c>
      <c r="W76" s="224">
        <f t="shared" si="5"/>
        <v>0</v>
      </c>
      <c r="X76" s="224">
        <f t="shared" si="6"/>
        <v>0</v>
      </c>
      <c r="Y76" s="224">
        <f t="shared" si="7"/>
        <v>0</v>
      </c>
      <c r="Z76" s="225">
        <f t="shared" si="8"/>
        <v>0</v>
      </c>
      <c r="AA76" s="264"/>
    </row>
    <row r="77" spans="1:27" s="217" customFormat="1" ht="12">
      <c r="A77" s="259">
        <v>100382</v>
      </c>
      <c r="B77" s="260" t="s">
        <v>134</v>
      </c>
      <c r="C77" s="260" t="s">
        <v>1161</v>
      </c>
      <c r="D77" s="260" t="s">
        <v>498</v>
      </c>
      <c r="E77" s="221">
        <f t="shared" si="9"/>
        <v>12.5</v>
      </c>
      <c r="F77" s="246">
        <f>IF($E$12=1,VALUE(VLOOKUP($D77,'Pricing Reference'!$A$2:$E$68,2,FALSE))," ")</f>
        <v>12.5</v>
      </c>
      <c r="G77" s="246" t="str">
        <f>IF($E$12=2,VALUE(VLOOKUP($D77,'Pricing Reference'!$A$2:$E$68,3,FALSE))," ")</f>
        <v xml:space="preserve"> </v>
      </c>
      <c r="H77" s="246" t="str">
        <f>IF($E$12=3,VALUE(VLOOKUP($D77,'Pricing Reference'!$A$2:$E$68,4,FALSE))," ")</f>
        <v xml:space="preserve"> </v>
      </c>
      <c r="I77" s="254">
        <f>VALUE(VLOOKUP($D77,'Pricing Reference'!$A$2:$E$68,5,FALSE))</f>
        <v>25</v>
      </c>
      <c r="J77" s="220"/>
      <c r="K77" s="220"/>
      <c r="L77" s="220"/>
      <c r="M77" s="220"/>
      <c r="N77" s="220"/>
      <c r="O77" s="254">
        <f t="shared" si="1"/>
        <v>0</v>
      </c>
      <c r="P77" s="221"/>
      <c r="Q77" s="222"/>
      <c r="R77" s="215" t="s">
        <v>611</v>
      </c>
      <c r="S77" s="223" t="str">
        <f t="shared" si="2"/>
        <v xml:space="preserve"> </v>
      </c>
      <c r="U77" s="224">
        <f t="shared" si="3"/>
        <v>0</v>
      </c>
      <c r="V77" s="224">
        <f t="shared" si="4"/>
        <v>0</v>
      </c>
      <c r="W77" s="224">
        <f t="shared" si="5"/>
        <v>0</v>
      </c>
      <c r="X77" s="224">
        <f t="shared" si="6"/>
        <v>0</v>
      </c>
      <c r="Y77" s="224">
        <f t="shared" si="7"/>
        <v>0</v>
      </c>
      <c r="Z77" s="225">
        <f t="shared" si="8"/>
        <v>0</v>
      </c>
      <c r="AA77" s="264"/>
    </row>
    <row r="78" spans="1:27" s="217" customFormat="1" ht="12">
      <c r="A78" s="259">
        <v>100528</v>
      </c>
      <c r="B78" s="260" t="s">
        <v>362</v>
      </c>
      <c r="C78" s="260" t="s">
        <v>1161</v>
      </c>
      <c r="D78" s="260" t="s">
        <v>498</v>
      </c>
      <c r="E78" s="221">
        <f t="shared" si="9"/>
        <v>12.5</v>
      </c>
      <c r="F78" s="246">
        <f>IF($E$12=1,VALUE(VLOOKUP($D78,'Pricing Reference'!$A$2:$E$68,2,FALSE))," ")</f>
        <v>12.5</v>
      </c>
      <c r="G78" s="246" t="str">
        <f>IF($E$12=2,VALUE(VLOOKUP($D78,'Pricing Reference'!$A$2:$E$68,3,FALSE))," ")</f>
        <v xml:space="preserve"> </v>
      </c>
      <c r="H78" s="246" t="str">
        <f>IF($E$12=3,VALUE(VLOOKUP($D78,'Pricing Reference'!$A$2:$E$68,4,FALSE))," ")</f>
        <v xml:space="preserve"> </v>
      </c>
      <c r="I78" s="254">
        <f>VALUE(VLOOKUP($D78,'Pricing Reference'!$A$2:$E$68,5,FALSE))</f>
        <v>25</v>
      </c>
      <c r="J78" s="220"/>
      <c r="K78" s="220"/>
      <c r="L78" s="220"/>
      <c r="M78" s="220"/>
      <c r="N78" s="220"/>
      <c r="O78" s="254">
        <f t="shared" ref="O78:O140" si="10">SUM(U78,V78,W78,X78,Y78)</f>
        <v>0</v>
      </c>
      <c r="P78" s="221"/>
      <c r="Q78" s="222"/>
      <c r="R78" s="215" t="s">
        <v>612</v>
      </c>
      <c r="S78" s="223" t="str">
        <f t="shared" ref="S78:S140" si="11">IF(Z78&gt;0.01,"X"," ")</f>
        <v xml:space="preserve"> </v>
      </c>
      <c r="U78" s="224">
        <f t="shared" ref="U78:U140" si="12">J78*$E78</f>
        <v>0</v>
      </c>
      <c r="V78" s="224">
        <f t="shared" ref="V78:V140" si="13">K78*$E78</f>
        <v>0</v>
      </c>
      <c r="W78" s="224">
        <f t="shared" ref="W78:W140" si="14">L78*$E78</f>
        <v>0</v>
      </c>
      <c r="X78" s="224">
        <f t="shared" ref="X78:X140" si="15">M78*$E78</f>
        <v>0</v>
      </c>
      <c r="Y78" s="224">
        <f t="shared" ref="Y78:Y140" si="16">N78*$E78</f>
        <v>0</v>
      </c>
      <c r="Z78" s="225">
        <f t="shared" ref="Z78:Z140" si="17">SUM(J78,K78,L78,M78,N78)</f>
        <v>0</v>
      </c>
      <c r="AA78" s="264"/>
    </row>
    <row r="79" spans="1:27" s="217" customFormat="1" ht="12">
      <c r="A79" s="259">
        <v>108683</v>
      </c>
      <c r="B79" s="260" t="s">
        <v>613</v>
      </c>
      <c r="C79" s="260" t="s">
        <v>116</v>
      </c>
      <c r="D79" s="260" t="s">
        <v>498</v>
      </c>
      <c r="E79" s="221">
        <f t="shared" si="9"/>
        <v>12.5</v>
      </c>
      <c r="F79" s="246">
        <f>IF($E$12=1,VALUE(VLOOKUP($D79,'Pricing Reference'!$A$2:$E$68,2,FALSE))," ")</f>
        <v>12.5</v>
      </c>
      <c r="G79" s="246" t="str">
        <f>IF($E$12=2,VALUE(VLOOKUP($D79,'Pricing Reference'!$A$2:$E$68,3,FALSE))," ")</f>
        <v xml:space="preserve"> </v>
      </c>
      <c r="H79" s="246" t="str">
        <f>IF($E$12=3,VALUE(VLOOKUP($D79,'Pricing Reference'!$A$2:$E$68,4,FALSE))," ")</f>
        <v xml:space="preserve"> </v>
      </c>
      <c r="I79" s="254">
        <f>VALUE(VLOOKUP($D79,'Pricing Reference'!$A$2:$E$68,5,FALSE))</f>
        <v>25</v>
      </c>
      <c r="J79" s="220"/>
      <c r="K79" s="220"/>
      <c r="L79" s="220"/>
      <c r="M79" s="220"/>
      <c r="N79" s="220"/>
      <c r="O79" s="254">
        <f t="shared" si="10"/>
        <v>0</v>
      </c>
      <c r="P79" s="221"/>
      <c r="Q79" s="222"/>
      <c r="R79" s="215" t="s">
        <v>614</v>
      </c>
      <c r="S79" s="223" t="str">
        <f t="shared" si="11"/>
        <v xml:space="preserve"> </v>
      </c>
      <c r="U79" s="224">
        <f t="shared" si="12"/>
        <v>0</v>
      </c>
      <c r="V79" s="224">
        <f t="shared" si="13"/>
        <v>0</v>
      </c>
      <c r="W79" s="224">
        <f t="shared" si="14"/>
        <v>0</v>
      </c>
      <c r="X79" s="224">
        <f t="shared" si="15"/>
        <v>0</v>
      </c>
      <c r="Y79" s="224">
        <f t="shared" si="16"/>
        <v>0</v>
      </c>
      <c r="Z79" s="225">
        <f t="shared" si="17"/>
        <v>0</v>
      </c>
      <c r="AA79" s="264"/>
    </row>
    <row r="80" spans="1:27" s="217" customFormat="1" ht="12">
      <c r="A80" s="259">
        <v>100529</v>
      </c>
      <c r="B80" s="260" t="s">
        <v>363</v>
      </c>
      <c r="C80" s="260" t="s">
        <v>1161</v>
      </c>
      <c r="D80" s="260" t="s">
        <v>498</v>
      </c>
      <c r="E80" s="221">
        <f t="shared" si="9"/>
        <v>12.5</v>
      </c>
      <c r="F80" s="246">
        <f>IF($E$12=1,VALUE(VLOOKUP($D80,'Pricing Reference'!$A$2:$E$68,2,FALSE))," ")</f>
        <v>12.5</v>
      </c>
      <c r="G80" s="246" t="str">
        <f>IF($E$12=2,VALUE(VLOOKUP($D80,'Pricing Reference'!$A$2:$E$68,3,FALSE))," ")</f>
        <v xml:space="preserve"> </v>
      </c>
      <c r="H80" s="246" t="str">
        <f>IF($E$12=3,VALUE(VLOOKUP($D80,'Pricing Reference'!$A$2:$E$68,4,FALSE))," ")</f>
        <v xml:space="preserve"> </v>
      </c>
      <c r="I80" s="254">
        <f>VALUE(VLOOKUP($D80,'Pricing Reference'!$A$2:$E$68,5,FALSE))</f>
        <v>25</v>
      </c>
      <c r="J80" s="220"/>
      <c r="K80" s="220"/>
      <c r="L80" s="220"/>
      <c r="M80" s="220"/>
      <c r="N80" s="220"/>
      <c r="O80" s="254">
        <f t="shared" si="10"/>
        <v>0</v>
      </c>
      <c r="P80" s="221"/>
      <c r="Q80" s="222"/>
      <c r="R80" s="215" t="s">
        <v>615</v>
      </c>
      <c r="S80" s="223" t="str">
        <f t="shared" si="11"/>
        <v xml:space="preserve"> </v>
      </c>
      <c r="U80" s="224">
        <f t="shared" si="12"/>
        <v>0</v>
      </c>
      <c r="V80" s="224">
        <f t="shared" si="13"/>
        <v>0</v>
      </c>
      <c r="W80" s="224">
        <f t="shared" si="14"/>
        <v>0</v>
      </c>
      <c r="X80" s="224">
        <f t="shared" si="15"/>
        <v>0</v>
      </c>
      <c r="Y80" s="224">
        <f t="shared" si="16"/>
        <v>0</v>
      </c>
      <c r="Z80" s="225">
        <f t="shared" si="17"/>
        <v>0</v>
      </c>
      <c r="AA80" s="264"/>
    </row>
    <row r="81" spans="1:27" s="217" customFormat="1" ht="12">
      <c r="A81" s="259">
        <v>100534</v>
      </c>
      <c r="B81" s="260" t="s">
        <v>367</v>
      </c>
      <c r="C81" s="260" t="s">
        <v>1161</v>
      </c>
      <c r="D81" s="260" t="s">
        <v>498</v>
      </c>
      <c r="E81" s="221">
        <f t="shared" si="9"/>
        <v>12.5</v>
      </c>
      <c r="F81" s="246">
        <f>IF($E$12=1,VALUE(VLOOKUP($D81,'Pricing Reference'!$A$2:$E$68,2,FALSE))," ")</f>
        <v>12.5</v>
      </c>
      <c r="G81" s="246" t="str">
        <f>IF($E$12=2,VALUE(VLOOKUP($D81,'Pricing Reference'!$A$2:$E$68,3,FALSE))," ")</f>
        <v xml:space="preserve"> </v>
      </c>
      <c r="H81" s="246" t="str">
        <f>IF($E$12=3,VALUE(VLOOKUP($D81,'Pricing Reference'!$A$2:$E$68,4,FALSE))," ")</f>
        <v xml:space="preserve"> </v>
      </c>
      <c r="I81" s="254">
        <f>VALUE(VLOOKUP($D81,'Pricing Reference'!$A$2:$E$68,5,FALSE))</f>
        <v>25</v>
      </c>
      <c r="J81" s="220"/>
      <c r="K81" s="220"/>
      <c r="L81" s="220"/>
      <c r="M81" s="220"/>
      <c r="N81" s="220"/>
      <c r="O81" s="254">
        <f t="shared" si="10"/>
        <v>0</v>
      </c>
      <c r="P81" s="221"/>
      <c r="Q81" s="222"/>
      <c r="R81" s="215" t="s">
        <v>616</v>
      </c>
      <c r="S81" s="223" t="str">
        <f t="shared" si="11"/>
        <v xml:space="preserve"> </v>
      </c>
      <c r="U81" s="224">
        <f t="shared" si="12"/>
        <v>0</v>
      </c>
      <c r="V81" s="224">
        <f t="shared" si="13"/>
        <v>0</v>
      </c>
      <c r="W81" s="224">
        <f t="shared" si="14"/>
        <v>0</v>
      </c>
      <c r="X81" s="224">
        <f t="shared" si="15"/>
        <v>0</v>
      </c>
      <c r="Y81" s="224">
        <f t="shared" si="16"/>
        <v>0</v>
      </c>
      <c r="Z81" s="225">
        <f t="shared" si="17"/>
        <v>0</v>
      </c>
      <c r="AA81" s="264"/>
    </row>
    <row r="82" spans="1:27" s="217" customFormat="1" ht="12">
      <c r="A82" s="259">
        <v>100533</v>
      </c>
      <c r="B82" s="260" t="s">
        <v>366</v>
      </c>
      <c r="C82" s="260" t="s">
        <v>1161</v>
      </c>
      <c r="D82" s="260" t="s">
        <v>498</v>
      </c>
      <c r="E82" s="221">
        <f t="shared" ref="E82:E145" si="18">SUM(F82:H82)</f>
        <v>12.5</v>
      </c>
      <c r="F82" s="246">
        <f>IF($E$12=1,VALUE(VLOOKUP($D82,'Pricing Reference'!$A$2:$E$68,2,FALSE))," ")</f>
        <v>12.5</v>
      </c>
      <c r="G82" s="246" t="str">
        <f>IF($E$12=2,VALUE(VLOOKUP($D82,'Pricing Reference'!$A$2:$E$68,3,FALSE))," ")</f>
        <v xml:space="preserve"> </v>
      </c>
      <c r="H82" s="246" t="str">
        <f>IF($E$12=3,VALUE(VLOOKUP($D82,'Pricing Reference'!$A$2:$E$68,4,FALSE))," ")</f>
        <v xml:space="preserve"> </v>
      </c>
      <c r="I82" s="254">
        <f>VALUE(VLOOKUP($D82,'Pricing Reference'!$A$2:$E$68,5,FALSE))</f>
        <v>25</v>
      </c>
      <c r="J82" s="220"/>
      <c r="K82" s="220"/>
      <c r="L82" s="220"/>
      <c r="M82" s="220"/>
      <c r="N82" s="220"/>
      <c r="O82" s="254">
        <f t="shared" si="10"/>
        <v>0</v>
      </c>
      <c r="P82" s="221"/>
      <c r="Q82" s="222"/>
      <c r="R82" s="215" t="s">
        <v>617</v>
      </c>
      <c r="S82" s="223" t="str">
        <f t="shared" si="11"/>
        <v xml:space="preserve"> </v>
      </c>
      <c r="U82" s="224">
        <f t="shared" si="12"/>
        <v>0</v>
      </c>
      <c r="V82" s="224">
        <f t="shared" si="13"/>
        <v>0</v>
      </c>
      <c r="W82" s="224">
        <f t="shared" si="14"/>
        <v>0</v>
      </c>
      <c r="X82" s="224">
        <f t="shared" si="15"/>
        <v>0</v>
      </c>
      <c r="Y82" s="224">
        <f t="shared" si="16"/>
        <v>0</v>
      </c>
      <c r="Z82" s="225">
        <f t="shared" si="17"/>
        <v>0</v>
      </c>
      <c r="AA82" s="264"/>
    </row>
    <row r="83" spans="1:27" s="217" customFormat="1" ht="12">
      <c r="A83" s="259">
        <v>100531</v>
      </c>
      <c r="B83" s="260" t="s">
        <v>365</v>
      </c>
      <c r="C83" s="260" t="s">
        <v>1161</v>
      </c>
      <c r="D83" s="260" t="s">
        <v>498</v>
      </c>
      <c r="E83" s="221">
        <f t="shared" si="18"/>
        <v>12.5</v>
      </c>
      <c r="F83" s="246">
        <f>IF($E$12=1,VALUE(VLOOKUP($D83,'Pricing Reference'!$A$2:$E$68,2,FALSE))," ")</f>
        <v>12.5</v>
      </c>
      <c r="G83" s="246" t="str">
        <f>IF($E$12=2,VALUE(VLOOKUP($D83,'Pricing Reference'!$A$2:$E$68,3,FALSE))," ")</f>
        <v xml:space="preserve"> </v>
      </c>
      <c r="H83" s="246" t="str">
        <f>IF($E$12=3,VALUE(VLOOKUP($D83,'Pricing Reference'!$A$2:$E$68,4,FALSE))," ")</f>
        <v xml:space="preserve"> </v>
      </c>
      <c r="I83" s="254">
        <f>VALUE(VLOOKUP($D83,'Pricing Reference'!$A$2:$E$68,5,FALSE))</f>
        <v>25</v>
      </c>
      <c r="J83" s="220"/>
      <c r="K83" s="220"/>
      <c r="L83" s="220"/>
      <c r="M83" s="220"/>
      <c r="N83" s="220"/>
      <c r="O83" s="254">
        <f t="shared" si="10"/>
        <v>0</v>
      </c>
      <c r="P83" s="221"/>
      <c r="Q83" s="222"/>
      <c r="R83" s="215" t="s">
        <v>618</v>
      </c>
      <c r="S83" s="223" t="str">
        <f t="shared" si="11"/>
        <v xml:space="preserve"> </v>
      </c>
      <c r="U83" s="224">
        <f t="shared" si="12"/>
        <v>0</v>
      </c>
      <c r="V83" s="224">
        <f t="shared" si="13"/>
        <v>0</v>
      </c>
      <c r="W83" s="224">
        <f t="shared" si="14"/>
        <v>0</v>
      </c>
      <c r="X83" s="224">
        <f t="shared" si="15"/>
        <v>0</v>
      </c>
      <c r="Y83" s="224">
        <f t="shared" si="16"/>
        <v>0</v>
      </c>
      <c r="Z83" s="225">
        <f t="shared" si="17"/>
        <v>0</v>
      </c>
      <c r="AA83" s="264"/>
    </row>
    <row r="84" spans="1:27" s="217" customFormat="1" ht="12">
      <c r="A84" s="259">
        <v>107719</v>
      </c>
      <c r="B84" s="260" t="s">
        <v>378</v>
      </c>
      <c r="C84" s="260" t="s">
        <v>1161</v>
      </c>
      <c r="D84" s="260" t="s">
        <v>498</v>
      </c>
      <c r="E84" s="221">
        <f t="shared" si="18"/>
        <v>12.5</v>
      </c>
      <c r="F84" s="246">
        <f>IF($E$12=1,VALUE(VLOOKUP($D84,'Pricing Reference'!$A$2:$E$68,2,FALSE))," ")</f>
        <v>12.5</v>
      </c>
      <c r="G84" s="246" t="str">
        <f>IF($E$12=2,VALUE(VLOOKUP($D84,'Pricing Reference'!$A$2:$E$68,3,FALSE))," ")</f>
        <v xml:space="preserve"> </v>
      </c>
      <c r="H84" s="246" t="str">
        <f>IF($E$12=3,VALUE(VLOOKUP($D84,'Pricing Reference'!$A$2:$E$68,4,FALSE))," ")</f>
        <v xml:space="preserve"> </v>
      </c>
      <c r="I84" s="254">
        <f>VALUE(VLOOKUP($D84,'Pricing Reference'!$A$2:$E$68,5,FALSE))</f>
        <v>25</v>
      </c>
      <c r="J84" s="220"/>
      <c r="K84" s="220"/>
      <c r="L84" s="220"/>
      <c r="M84" s="220"/>
      <c r="N84" s="220"/>
      <c r="O84" s="254">
        <f t="shared" si="10"/>
        <v>0</v>
      </c>
      <c r="P84" s="221"/>
      <c r="Q84" s="222"/>
      <c r="R84" s="215" t="s">
        <v>619</v>
      </c>
      <c r="S84" s="223" t="str">
        <f t="shared" si="11"/>
        <v xml:space="preserve"> </v>
      </c>
      <c r="U84" s="224">
        <f t="shared" si="12"/>
        <v>0</v>
      </c>
      <c r="V84" s="224">
        <f t="shared" si="13"/>
        <v>0</v>
      </c>
      <c r="W84" s="224">
        <f t="shared" si="14"/>
        <v>0</v>
      </c>
      <c r="X84" s="224">
        <f t="shared" si="15"/>
        <v>0</v>
      </c>
      <c r="Y84" s="224">
        <f t="shared" si="16"/>
        <v>0</v>
      </c>
      <c r="Z84" s="225">
        <f t="shared" si="17"/>
        <v>0</v>
      </c>
      <c r="AA84" s="264"/>
    </row>
    <row r="85" spans="1:27" s="217" customFormat="1" ht="12">
      <c r="A85" s="259">
        <v>108681</v>
      </c>
      <c r="B85" s="260" t="s">
        <v>620</v>
      </c>
      <c r="C85" s="260" t="s">
        <v>116</v>
      </c>
      <c r="D85" s="260" t="s">
        <v>498</v>
      </c>
      <c r="E85" s="221">
        <f t="shared" si="18"/>
        <v>12.5</v>
      </c>
      <c r="F85" s="246">
        <f>IF($E$12=1,VALUE(VLOOKUP($D85,'Pricing Reference'!$A$2:$E$68,2,FALSE))," ")</f>
        <v>12.5</v>
      </c>
      <c r="G85" s="246" t="str">
        <f>IF($E$12=2,VALUE(VLOOKUP($D85,'Pricing Reference'!$A$2:$E$68,3,FALSE))," ")</f>
        <v xml:space="preserve"> </v>
      </c>
      <c r="H85" s="246" t="str">
        <f>IF($E$12=3,VALUE(VLOOKUP($D85,'Pricing Reference'!$A$2:$E$68,4,FALSE))," ")</f>
        <v xml:space="preserve"> </v>
      </c>
      <c r="I85" s="254">
        <f>VALUE(VLOOKUP($D85,'Pricing Reference'!$A$2:$E$68,5,FALSE))</f>
        <v>25</v>
      </c>
      <c r="J85" s="220"/>
      <c r="K85" s="220"/>
      <c r="L85" s="220"/>
      <c r="M85" s="220"/>
      <c r="N85" s="220"/>
      <c r="O85" s="254">
        <f t="shared" si="10"/>
        <v>0</v>
      </c>
      <c r="P85" s="221"/>
      <c r="Q85" s="222"/>
      <c r="R85" s="215" t="s">
        <v>621</v>
      </c>
      <c r="S85" s="223" t="str">
        <f t="shared" si="11"/>
        <v xml:space="preserve"> </v>
      </c>
      <c r="U85" s="224">
        <f t="shared" si="12"/>
        <v>0</v>
      </c>
      <c r="V85" s="224">
        <f t="shared" si="13"/>
        <v>0</v>
      </c>
      <c r="W85" s="224">
        <f t="shared" si="14"/>
        <v>0</v>
      </c>
      <c r="X85" s="224">
        <f t="shared" si="15"/>
        <v>0</v>
      </c>
      <c r="Y85" s="224">
        <f t="shared" si="16"/>
        <v>0</v>
      </c>
      <c r="Z85" s="225">
        <f t="shared" si="17"/>
        <v>0</v>
      </c>
      <c r="AA85" s="264"/>
    </row>
    <row r="86" spans="1:27" s="217" customFormat="1" ht="12">
      <c r="A86" s="259">
        <v>100526</v>
      </c>
      <c r="B86" s="260" t="s">
        <v>361</v>
      </c>
      <c r="C86" s="260" t="s">
        <v>1161</v>
      </c>
      <c r="D86" s="260" t="s">
        <v>498</v>
      </c>
      <c r="E86" s="221">
        <f t="shared" si="18"/>
        <v>12.5</v>
      </c>
      <c r="F86" s="246">
        <f>IF($E$12=1,VALUE(VLOOKUP($D86,'Pricing Reference'!$A$2:$E$68,2,FALSE))," ")</f>
        <v>12.5</v>
      </c>
      <c r="G86" s="246" t="str">
        <f>IF($E$12=2,VALUE(VLOOKUP($D86,'Pricing Reference'!$A$2:$E$68,3,FALSE))," ")</f>
        <v xml:space="preserve"> </v>
      </c>
      <c r="H86" s="246" t="str">
        <f>IF($E$12=3,VALUE(VLOOKUP($D86,'Pricing Reference'!$A$2:$E$68,4,FALSE))," ")</f>
        <v xml:space="preserve"> </v>
      </c>
      <c r="I86" s="254">
        <f>VALUE(VLOOKUP($D86,'Pricing Reference'!$A$2:$E$68,5,FALSE))</f>
        <v>25</v>
      </c>
      <c r="J86" s="220"/>
      <c r="K86" s="220"/>
      <c r="L86" s="220"/>
      <c r="M86" s="220"/>
      <c r="N86" s="220"/>
      <c r="O86" s="254">
        <f t="shared" si="10"/>
        <v>0</v>
      </c>
      <c r="P86" s="221"/>
      <c r="Q86" s="222"/>
      <c r="R86" s="215" t="s">
        <v>622</v>
      </c>
      <c r="S86" s="223" t="str">
        <f t="shared" si="11"/>
        <v xml:space="preserve"> </v>
      </c>
      <c r="U86" s="224">
        <f t="shared" si="12"/>
        <v>0</v>
      </c>
      <c r="V86" s="224">
        <f t="shared" si="13"/>
        <v>0</v>
      </c>
      <c r="W86" s="224">
        <f t="shared" si="14"/>
        <v>0</v>
      </c>
      <c r="X86" s="224">
        <f t="shared" si="15"/>
        <v>0</v>
      </c>
      <c r="Y86" s="224">
        <f t="shared" si="16"/>
        <v>0</v>
      </c>
      <c r="Z86" s="225">
        <f t="shared" si="17"/>
        <v>0</v>
      </c>
      <c r="AA86" s="264"/>
    </row>
    <row r="87" spans="1:27" s="217" customFormat="1" ht="12">
      <c r="A87" s="259">
        <v>100511</v>
      </c>
      <c r="B87" s="260" t="s">
        <v>358</v>
      </c>
      <c r="C87" s="260" t="s">
        <v>1161</v>
      </c>
      <c r="D87" s="260" t="s">
        <v>498</v>
      </c>
      <c r="E87" s="221">
        <f t="shared" si="18"/>
        <v>12.5</v>
      </c>
      <c r="F87" s="246">
        <f>IF($E$12=1,VALUE(VLOOKUP($D87,'Pricing Reference'!$A$2:$E$68,2,FALSE))," ")</f>
        <v>12.5</v>
      </c>
      <c r="G87" s="246" t="str">
        <f>IF($E$12=2,VALUE(VLOOKUP($D87,'Pricing Reference'!$A$2:$E$68,3,FALSE))," ")</f>
        <v xml:space="preserve"> </v>
      </c>
      <c r="H87" s="246" t="str">
        <f>IF($E$12=3,VALUE(VLOOKUP($D87,'Pricing Reference'!$A$2:$E$68,4,FALSE))," ")</f>
        <v xml:space="preserve"> </v>
      </c>
      <c r="I87" s="254">
        <f>VALUE(VLOOKUP($D87,'Pricing Reference'!$A$2:$E$68,5,FALSE))</f>
        <v>25</v>
      </c>
      <c r="J87" s="220"/>
      <c r="K87" s="220"/>
      <c r="L87" s="220"/>
      <c r="M87" s="220"/>
      <c r="N87" s="220"/>
      <c r="O87" s="254">
        <f t="shared" si="10"/>
        <v>0</v>
      </c>
      <c r="P87" s="221"/>
      <c r="Q87" s="222"/>
      <c r="R87" s="215" t="s">
        <v>623</v>
      </c>
      <c r="S87" s="223" t="str">
        <f t="shared" si="11"/>
        <v xml:space="preserve"> </v>
      </c>
      <c r="U87" s="224">
        <f t="shared" si="12"/>
        <v>0</v>
      </c>
      <c r="V87" s="224">
        <f t="shared" si="13"/>
        <v>0</v>
      </c>
      <c r="W87" s="224">
        <f t="shared" si="14"/>
        <v>0</v>
      </c>
      <c r="X87" s="224">
        <f t="shared" si="15"/>
        <v>0</v>
      </c>
      <c r="Y87" s="224">
        <f t="shared" si="16"/>
        <v>0</v>
      </c>
      <c r="Z87" s="225">
        <f t="shared" si="17"/>
        <v>0</v>
      </c>
      <c r="AA87" s="264"/>
    </row>
    <row r="88" spans="1:27" s="217" customFormat="1" ht="12">
      <c r="A88" s="259">
        <v>100141</v>
      </c>
      <c r="B88" s="260" t="s">
        <v>323</v>
      </c>
      <c r="C88" s="260" t="s">
        <v>1161</v>
      </c>
      <c r="D88" s="260" t="s">
        <v>498</v>
      </c>
      <c r="E88" s="221">
        <f t="shared" si="18"/>
        <v>12.5</v>
      </c>
      <c r="F88" s="246">
        <f>IF($E$12=1,VALUE(VLOOKUP($D88,'Pricing Reference'!$A$2:$E$68,2,FALSE))," ")</f>
        <v>12.5</v>
      </c>
      <c r="G88" s="246" t="str">
        <f>IF($E$12=2,VALUE(VLOOKUP($D88,'Pricing Reference'!$A$2:$E$68,3,FALSE))," ")</f>
        <v xml:space="preserve"> </v>
      </c>
      <c r="H88" s="246" t="str">
        <f>IF($E$12=3,VALUE(VLOOKUP($D88,'Pricing Reference'!$A$2:$E$68,4,FALSE))," ")</f>
        <v xml:space="preserve"> </v>
      </c>
      <c r="I88" s="254">
        <f>VALUE(VLOOKUP($D88,'Pricing Reference'!$A$2:$E$68,5,FALSE))</f>
        <v>25</v>
      </c>
      <c r="J88" s="220"/>
      <c r="K88" s="220"/>
      <c r="L88" s="220"/>
      <c r="M88" s="220"/>
      <c r="N88" s="220"/>
      <c r="O88" s="254">
        <f t="shared" si="10"/>
        <v>0</v>
      </c>
      <c r="P88" s="221"/>
      <c r="Q88" s="222"/>
      <c r="R88" s="215" t="s">
        <v>624</v>
      </c>
      <c r="S88" s="223" t="str">
        <f t="shared" si="11"/>
        <v xml:space="preserve"> </v>
      </c>
      <c r="U88" s="224">
        <f t="shared" si="12"/>
        <v>0</v>
      </c>
      <c r="V88" s="224">
        <f t="shared" si="13"/>
        <v>0</v>
      </c>
      <c r="W88" s="224">
        <f t="shared" si="14"/>
        <v>0</v>
      </c>
      <c r="X88" s="224">
        <f t="shared" si="15"/>
        <v>0</v>
      </c>
      <c r="Y88" s="224">
        <f t="shared" si="16"/>
        <v>0</v>
      </c>
      <c r="Z88" s="225">
        <f t="shared" si="17"/>
        <v>0</v>
      </c>
      <c r="AA88" s="264"/>
    </row>
    <row r="89" spans="1:27" s="217" customFormat="1" ht="12">
      <c r="A89" s="259">
        <v>108691</v>
      </c>
      <c r="B89" s="260" t="s">
        <v>625</v>
      </c>
      <c r="C89" s="260" t="s">
        <v>116</v>
      </c>
      <c r="D89" s="260" t="s">
        <v>498</v>
      </c>
      <c r="E89" s="221">
        <f t="shared" si="18"/>
        <v>12.5</v>
      </c>
      <c r="F89" s="246">
        <f>IF($E$12=1,VALUE(VLOOKUP($D89,'Pricing Reference'!$A$2:$E$68,2,FALSE))," ")</f>
        <v>12.5</v>
      </c>
      <c r="G89" s="246" t="str">
        <f>IF($E$12=2,VALUE(VLOOKUP($D89,'Pricing Reference'!$A$2:$E$68,3,FALSE))," ")</f>
        <v xml:space="preserve"> </v>
      </c>
      <c r="H89" s="246" t="str">
        <f>IF($E$12=3,VALUE(VLOOKUP($D89,'Pricing Reference'!$A$2:$E$68,4,FALSE))," ")</f>
        <v xml:space="preserve"> </v>
      </c>
      <c r="I89" s="254">
        <f>VALUE(VLOOKUP($D89,'Pricing Reference'!$A$2:$E$68,5,FALSE))</f>
        <v>25</v>
      </c>
      <c r="J89" s="220"/>
      <c r="K89" s="220"/>
      <c r="L89" s="220"/>
      <c r="M89" s="220"/>
      <c r="N89" s="220"/>
      <c r="O89" s="254">
        <f t="shared" si="10"/>
        <v>0</v>
      </c>
      <c r="P89" s="221"/>
      <c r="Q89" s="222"/>
      <c r="R89" s="215" t="s">
        <v>626</v>
      </c>
      <c r="S89" s="223" t="str">
        <f t="shared" si="11"/>
        <v xml:space="preserve"> </v>
      </c>
      <c r="U89" s="224">
        <f t="shared" si="12"/>
        <v>0</v>
      </c>
      <c r="V89" s="224">
        <f t="shared" si="13"/>
        <v>0</v>
      </c>
      <c r="W89" s="224">
        <f t="shared" si="14"/>
        <v>0</v>
      </c>
      <c r="X89" s="224">
        <f t="shared" si="15"/>
        <v>0</v>
      </c>
      <c r="Y89" s="224">
        <f t="shared" si="16"/>
        <v>0</v>
      </c>
      <c r="Z89" s="225">
        <f t="shared" si="17"/>
        <v>0</v>
      </c>
      <c r="AA89" s="264"/>
    </row>
    <row r="90" spans="1:27" s="217" customFormat="1" ht="12">
      <c r="A90" s="259">
        <v>108696</v>
      </c>
      <c r="B90" s="260" t="s">
        <v>549</v>
      </c>
      <c r="C90" s="260" t="s">
        <v>116</v>
      </c>
      <c r="D90" s="260" t="s">
        <v>498</v>
      </c>
      <c r="E90" s="221">
        <f t="shared" si="18"/>
        <v>12.5</v>
      </c>
      <c r="F90" s="246">
        <f>IF($E$12=1,VALUE(VLOOKUP($D90,'Pricing Reference'!$A$2:$E$68,2,FALSE))," ")</f>
        <v>12.5</v>
      </c>
      <c r="G90" s="246" t="str">
        <f>IF($E$12=2,VALUE(VLOOKUP($D90,'Pricing Reference'!$A$2:$E$68,3,FALSE))," ")</f>
        <v xml:space="preserve"> </v>
      </c>
      <c r="H90" s="246" t="str">
        <f>IF($E$12=3,VALUE(VLOOKUP($D90,'Pricing Reference'!$A$2:$E$68,4,FALSE))," ")</f>
        <v xml:space="preserve"> </v>
      </c>
      <c r="I90" s="254">
        <f>VALUE(VLOOKUP($D90,'Pricing Reference'!$A$2:$E$68,5,FALSE))</f>
        <v>25</v>
      </c>
      <c r="J90" s="220"/>
      <c r="K90" s="220"/>
      <c r="L90" s="220"/>
      <c r="M90" s="220"/>
      <c r="N90" s="220"/>
      <c r="O90" s="254">
        <f t="shared" si="10"/>
        <v>0</v>
      </c>
      <c r="P90" s="221"/>
      <c r="Q90" s="222"/>
      <c r="R90" s="215" t="s">
        <v>627</v>
      </c>
      <c r="S90" s="223" t="str">
        <f t="shared" si="11"/>
        <v xml:space="preserve"> </v>
      </c>
      <c r="U90" s="224">
        <f t="shared" si="12"/>
        <v>0</v>
      </c>
      <c r="V90" s="224">
        <f t="shared" si="13"/>
        <v>0</v>
      </c>
      <c r="W90" s="224">
        <f t="shared" si="14"/>
        <v>0</v>
      </c>
      <c r="X90" s="224">
        <f t="shared" si="15"/>
        <v>0</v>
      </c>
      <c r="Y90" s="224">
        <f t="shared" si="16"/>
        <v>0</v>
      </c>
      <c r="Z90" s="225">
        <f t="shared" si="17"/>
        <v>0</v>
      </c>
      <c r="AA90" s="264"/>
    </row>
    <row r="91" spans="1:27" s="217" customFormat="1" ht="12">
      <c r="A91" s="259">
        <v>108685</v>
      </c>
      <c r="B91" s="260" t="s">
        <v>628</v>
      </c>
      <c r="C91" s="260" t="s">
        <v>116</v>
      </c>
      <c r="D91" s="260" t="s">
        <v>498</v>
      </c>
      <c r="E91" s="221">
        <f t="shared" si="18"/>
        <v>12.5</v>
      </c>
      <c r="F91" s="246">
        <f>IF($E$12=1,VALUE(VLOOKUP($D91,'Pricing Reference'!$A$2:$E$68,2,FALSE))," ")</f>
        <v>12.5</v>
      </c>
      <c r="G91" s="246" t="str">
        <f>IF($E$12=2,VALUE(VLOOKUP($D91,'Pricing Reference'!$A$2:$E$68,3,FALSE))," ")</f>
        <v xml:space="preserve"> </v>
      </c>
      <c r="H91" s="246" t="str">
        <f>IF($E$12=3,VALUE(VLOOKUP($D91,'Pricing Reference'!$A$2:$E$68,4,FALSE))," ")</f>
        <v xml:space="preserve"> </v>
      </c>
      <c r="I91" s="254">
        <f>VALUE(VLOOKUP($D91,'Pricing Reference'!$A$2:$E$68,5,FALSE))</f>
        <v>25</v>
      </c>
      <c r="J91" s="220"/>
      <c r="K91" s="220"/>
      <c r="L91" s="220"/>
      <c r="M91" s="220"/>
      <c r="N91" s="220"/>
      <c r="O91" s="254">
        <f t="shared" si="10"/>
        <v>0</v>
      </c>
      <c r="P91" s="221"/>
      <c r="Q91" s="222"/>
      <c r="R91" s="215" t="s">
        <v>629</v>
      </c>
      <c r="S91" s="223" t="str">
        <f t="shared" si="11"/>
        <v xml:space="preserve"> </v>
      </c>
      <c r="U91" s="224">
        <f t="shared" si="12"/>
        <v>0</v>
      </c>
      <c r="V91" s="224">
        <f t="shared" si="13"/>
        <v>0</v>
      </c>
      <c r="W91" s="224">
        <f t="shared" si="14"/>
        <v>0</v>
      </c>
      <c r="X91" s="224">
        <f t="shared" si="15"/>
        <v>0</v>
      </c>
      <c r="Y91" s="224">
        <f t="shared" si="16"/>
        <v>0</v>
      </c>
      <c r="Z91" s="225">
        <f t="shared" si="17"/>
        <v>0</v>
      </c>
      <c r="AA91" s="264"/>
    </row>
    <row r="92" spans="1:27" s="217" customFormat="1" ht="12">
      <c r="A92" s="259">
        <v>108698</v>
      </c>
      <c r="B92" s="260" t="s">
        <v>234</v>
      </c>
      <c r="C92" s="260" t="s">
        <v>116</v>
      </c>
      <c r="D92" s="260" t="s">
        <v>498</v>
      </c>
      <c r="E92" s="221">
        <f t="shared" si="18"/>
        <v>12.5</v>
      </c>
      <c r="F92" s="246">
        <f>IF($E$12=1,VALUE(VLOOKUP($D92,'Pricing Reference'!$A$2:$E$68,2,FALSE))," ")</f>
        <v>12.5</v>
      </c>
      <c r="G92" s="246" t="str">
        <f>IF($E$12=2,VALUE(VLOOKUP($D92,'Pricing Reference'!$A$2:$E$68,3,FALSE))," ")</f>
        <v xml:space="preserve"> </v>
      </c>
      <c r="H92" s="246" t="str">
        <f>IF($E$12=3,VALUE(VLOOKUP($D92,'Pricing Reference'!$A$2:$E$68,4,FALSE))," ")</f>
        <v xml:space="preserve"> </v>
      </c>
      <c r="I92" s="254">
        <f>VALUE(VLOOKUP($D92,'Pricing Reference'!$A$2:$E$68,5,FALSE))</f>
        <v>25</v>
      </c>
      <c r="J92" s="220"/>
      <c r="K92" s="220"/>
      <c r="L92" s="220"/>
      <c r="M92" s="220"/>
      <c r="N92" s="220"/>
      <c r="O92" s="254">
        <f t="shared" si="10"/>
        <v>0</v>
      </c>
      <c r="P92" s="221"/>
      <c r="Q92" s="222"/>
      <c r="R92" s="215" t="s">
        <v>630</v>
      </c>
      <c r="S92" s="223" t="str">
        <f t="shared" si="11"/>
        <v xml:space="preserve"> </v>
      </c>
      <c r="U92" s="224">
        <f t="shared" si="12"/>
        <v>0</v>
      </c>
      <c r="V92" s="224">
        <f t="shared" si="13"/>
        <v>0</v>
      </c>
      <c r="W92" s="224">
        <f t="shared" si="14"/>
        <v>0</v>
      </c>
      <c r="X92" s="224">
        <f t="shared" si="15"/>
        <v>0</v>
      </c>
      <c r="Y92" s="224">
        <f t="shared" si="16"/>
        <v>0</v>
      </c>
      <c r="Z92" s="225">
        <f t="shared" si="17"/>
        <v>0</v>
      </c>
      <c r="AA92" s="264"/>
    </row>
    <row r="93" spans="1:27" s="217" customFormat="1" ht="12">
      <c r="A93" s="259">
        <v>108679</v>
      </c>
      <c r="B93" s="260" t="s">
        <v>631</v>
      </c>
      <c r="C93" s="260" t="s">
        <v>116</v>
      </c>
      <c r="D93" s="260" t="s">
        <v>498</v>
      </c>
      <c r="E93" s="221">
        <f t="shared" si="18"/>
        <v>12.5</v>
      </c>
      <c r="F93" s="246">
        <f>IF($E$12=1,VALUE(VLOOKUP($D93,'Pricing Reference'!$A$2:$E$68,2,FALSE))," ")</f>
        <v>12.5</v>
      </c>
      <c r="G93" s="246" t="str">
        <f>IF($E$12=2,VALUE(VLOOKUP($D93,'Pricing Reference'!$A$2:$E$68,3,FALSE))," ")</f>
        <v xml:space="preserve"> </v>
      </c>
      <c r="H93" s="246" t="str">
        <f>IF($E$12=3,VALUE(VLOOKUP($D93,'Pricing Reference'!$A$2:$E$68,4,FALSE))," ")</f>
        <v xml:space="preserve"> </v>
      </c>
      <c r="I93" s="254">
        <f>VALUE(VLOOKUP($D93,'Pricing Reference'!$A$2:$E$68,5,FALSE))</f>
        <v>25</v>
      </c>
      <c r="J93" s="220"/>
      <c r="K93" s="220"/>
      <c r="L93" s="220"/>
      <c r="M93" s="220"/>
      <c r="N93" s="220"/>
      <c r="O93" s="254">
        <f t="shared" si="10"/>
        <v>0</v>
      </c>
      <c r="P93" s="221"/>
      <c r="Q93" s="222"/>
      <c r="R93" s="215" t="s">
        <v>632</v>
      </c>
      <c r="S93" s="223" t="str">
        <f t="shared" si="11"/>
        <v xml:space="preserve"> </v>
      </c>
      <c r="U93" s="224">
        <f t="shared" si="12"/>
        <v>0</v>
      </c>
      <c r="V93" s="224">
        <f t="shared" si="13"/>
        <v>0</v>
      </c>
      <c r="W93" s="224">
        <f t="shared" si="14"/>
        <v>0</v>
      </c>
      <c r="X93" s="224">
        <f t="shared" si="15"/>
        <v>0</v>
      </c>
      <c r="Y93" s="224">
        <f t="shared" si="16"/>
        <v>0</v>
      </c>
      <c r="Z93" s="225">
        <f t="shared" si="17"/>
        <v>0</v>
      </c>
      <c r="AA93" s="264"/>
    </row>
    <row r="94" spans="1:27" s="217" customFormat="1" ht="12">
      <c r="A94" s="259">
        <v>108680</v>
      </c>
      <c r="B94" s="260" t="s">
        <v>633</v>
      </c>
      <c r="C94" s="260" t="s">
        <v>116</v>
      </c>
      <c r="D94" s="260" t="s">
        <v>498</v>
      </c>
      <c r="E94" s="221">
        <f t="shared" si="18"/>
        <v>12.5</v>
      </c>
      <c r="F94" s="246">
        <f>IF($E$12=1,VALUE(VLOOKUP($D94,'Pricing Reference'!$A$2:$E$68,2,FALSE))," ")</f>
        <v>12.5</v>
      </c>
      <c r="G94" s="246" t="str">
        <f>IF($E$12=2,VALUE(VLOOKUP($D94,'Pricing Reference'!$A$2:$E$68,3,FALSE))," ")</f>
        <v xml:space="preserve"> </v>
      </c>
      <c r="H94" s="246" t="str">
        <f>IF($E$12=3,VALUE(VLOOKUP($D94,'Pricing Reference'!$A$2:$E$68,4,FALSE))," ")</f>
        <v xml:space="preserve"> </v>
      </c>
      <c r="I94" s="254">
        <f>VALUE(VLOOKUP($D94,'Pricing Reference'!$A$2:$E$68,5,FALSE))</f>
        <v>25</v>
      </c>
      <c r="J94" s="220"/>
      <c r="K94" s="220"/>
      <c r="L94" s="220"/>
      <c r="M94" s="220"/>
      <c r="N94" s="220"/>
      <c r="O94" s="254">
        <f t="shared" si="10"/>
        <v>0</v>
      </c>
      <c r="P94" s="221"/>
      <c r="Q94" s="222"/>
      <c r="R94" s="215" t="s">
        <v>634</v>
      </c>
      <c r="S94" s="223" t="str">
        <f t="shared" si="11"/>
        <v xml:space="preserve"> </v>
      </c>
      <c r="U94" s="224">
        <f t="shared" si="12"/>
        <v>0</v>
      </c>
      <c r="V94" s="224">
        <f t="shared" si="13"/>
        <v>0</v>
      </c>
      <c r="W94" s="224">
        <f t="shared" si="14"/>
        <v>0</v>
      </c>
      <c r="X94" s="224">
        <f t="shared" si="15"/>
        <v>0</v>
      </c>
      <c r="Y94" s="224">
        <f t="shared" si="16"/>
        <v>0</v>
      </c>
      <c r="Z94" s="225">
        <f t="shared" si="17"/>
        <v>0</v>
      </c>
      <c r="AA94" s="264"/>
    </row>
    <row r="95" spans="1:27" s="217" customFormat="1" ht="12">
      <c r="A95" s="259">
        <v>100515</v>
      </c>
      <c r="B95" s="260" t="s">
        <v>131</v>
      </c>
      <c r="C95" s="260" t="s">
        <v>1161</v>
      </c>
      <c r="D95" s="260" t="s">
        <v>498</v>
      </c>
      <c r="E95" s="221">
        <f t="shared" si="18"/>
        <v>12.5</v>
      </c>
      <c r="F95" s="246">
        <f>IF($E$12=1,VALUE(VLOOKUP($D95,'Pricing Reference'!$A$2:$E$68,2,FALSE))," ")</f>
        <v>12.5</v>
      </c>
      <c r="G95" s="246" t="str">
        <f>IF($E$12=2,VALUE(VLOOKUP($D95,'Pricing Reference'!$A$2:$E$68,3,FALSE))," ")</f>
        <v xml:space="preserve"> </v>
      </c>
      <c r="H95" s="246" t="str">
        <f>IF($E$12=3,VALUE(VLOOKUP($D95,'Pricing Reference'!$A$2:$E$68,4,FALSE))," ")</f>
        <v xml:space="preserve"> </v>
      </c>
      <c r="I95" s="254">
        <f>VALUE(VLOOKUP($D95,'Pricing Reference'!$A$2:$E$68,5,FALSE))</f>
        <v>25</v>
      </c>
      <c r="J95" s="220"/>
      <c r="K95" s="220"/>
      <c r="L95" s="220"/>
      <c r="M95" s="220"/>
      <c r="N95" s="220"/>
      <c r="O95" s="254">
        <f t="shared" si="10"/>
        <v>0</v>
      </c>
      <c r="P95" s="221"/>
      <c r="Q95" s="222"/>
      <c r="R95" s="215" t="s">
        <v>635</v>
      </c>
      <c r="S95" s="223" t="str">
        <f t="shared" si="11"/>
        <v xml:space="preserve"> </v>
      </c>
      <c r="U95" s="224">
        <f t="shared" si="12"/>
        <v>0</v>
      </c>
      <c r="V95" s="224">
        <f t="shared" si="13"/>
        <v>0</v>
      </c>
      <c r="W95" s="224">
        <f t="shared" si="14"/>
        <v>0</v>
      </c>
      <c r="X95" s="224">
        <f t="shared" si="15"/>
        <v>0</v>
      </c>
      <c r="Y95" s="224">
        <f t="shared" si="16"/>
        <v>0</v>
      </c>
      <c r="Z95" s="225">
        <f t="shared" si="17"/>
        <v>0</v>
      </c>
      <c r="AA95" s="264"/>
    </row>
    <row r="96" spans="1:27" s="217" customFormat="1" ht="12">
      <c r="A96" s="259">
        <v>107705</v>
      </c>
      <c r="B96" s="260" t="s">
        <v>375</v>
      </c>
      <c r="C96" s="260" t="s">
        <v>1161</v>
      </c>
      <c r="D96" s="260" t="s">
        <v>498</v>
      </c>
      <c r="E96" s="221">
        <f t="shared" si="18"/>
        <v>12.5</v>
      </c>
      <c r="F96" s="246">
        <f>IF($E$12=1,VALUE(VLOOKUP($D96,'Pricing Reference'!$A$2:$E$68,2,FALSE))," ")</f>
        <v>12.5</v>
      </c>
      <c r="G96" s="246" t="str">
        <f>IF($E$12=2,VALUE(VLOOKUP($D96,'Pricing Reference'!$A$2:$E$68,3,FALSE))," ")</f>
        <v xml:space="preserve"> </v>
      </c>
      <c r="H96" s="246" t="str">
        <f>IF($E$12=3,VALUE(VLOOKUP($D96,'Pricing Reference'!$A$2:$E$68,4,FALSE))," ")</f>
        <v xml:space="preserve"> </v>
      </c>
      <c r="I96" s="254">
        <f>VALUE(VLOOKUP($D96,'Pricing Reference'!$A$2:$E$68,5,FALSE))</f>
        <v>25</v>
      </c>
      <c r="J96" s="220"/>
      <c r="K96" s="220"/>
      <c r="L96" s="220"/>
      <c r="M96" s="220"/>
      <c r="N96" s="220"/>
      <c r="O96" s="254">
        <f t="shared" si="10"/>
        <v>0</v>
      </c>
      <c r="P96" s="221"/>
      <c r="Q96" s="222"/>
      <c r="R96" s="215" t="s">
        <v>636</v>
      </c>
      <c r="S96" s="223" t="str">
        <f t="shared" si="11"/>
        <v xml:space="preserve"> </v>
      </c>
      <c r="U96" s="224">
        <f t="shared" si="12"/>
        <v>0</v>
      </c>
      <c r="V96" s="224">
        <f t="shared" si="13"/>
        <v>0</v>
      </c>
      <c r="W96" s="224">
        <f t="shared" si="14"/>
        <v>0</v>
      </c>
      <c r="X96" s="224">
        <f t="shared" si="15"/>
        <v>0</v>
      </c>
      <c r="Y96" s="224">
        <f t="shared" si="16"/>
        <v>0</v>
      </c>
      <c r="Z96" s="225">
        <f t="shared" si="17"/>
        <v>0</v>
      </c>
      <c r="AA96" s="264"/>
    </row>
    <row r="97" spans="1:28" s="217" customFormat="1" ht="12">
      <c r="A97" s="259">
        <v>108682</v>
      </c>
      <c r="B97" s="260" t="s">
        <v>637</v>
      </c>
      <c r="C97" s="260" t="s">
        <v>116</v>
      </c>
      <c r="D97" s="260" t="s">
        <v>498</v>
      </c>
      <c r="E97" s="221">
        <f t="shared" si="18"/>
        <v>12.5</v>
      </c>
      <c r="F97" s="246">
        <f>IF($E$12=1,VALUE(VLOOKUP($D97,'Pricing Reference'!$A$2:$E$68,2,FALSE))," ")</f>
        <v>12.5</v>
      </c>
      <c r="G97" s="246" t="str">
        <f>IF($E$12=2,VALUE(VLOOKUP($D97,'Pricing Reference'!$A$2:$E$68,3,FALSE))," ")</f>
        <v xml:space="preserve"> </v>
      </c>
      <c r="H97" s="246" t="str">
        <f>IF($E$12=3,VALUE(VLOOKUP($D97,'Pricing Reference'!$A$2:$E$68,4,FALSE))," ")</f>
        <v xml:space="preserve"> </v>
      </c>
      <c r="I97" s="254">
        <f>VALUE(VLOOKUP($D97,'Pricing Reference'!$A$2:$E$68,5,FALSE))</f>
        <v>25</v>
      </c>
      <c r="J97" s="220"/>
      <c r="K97" s="220"/>
      <c r="L97" s="220"/>
      <c r="M97" s="220"/>
      <c r="N97" s="220"/>
      <c r="O97" s="254">
        <f t="shared" si="10"/>
        <v>0</v>
      </c>
      <c r="P97" s="221"/>
      <c r="Q97" s="222"/>
      <c r="R97" s="215" t="s">
        <v>638</v>
      </c>
      <c r="S97" s="223" t="str">
        <f t="shared" si="11"/>
        <v xml:space="preserve"> </v>
      </c>
      <c r="U97" s="224">
        <f t="shared" si="12"/>
        <v>0</v>
      </c>
      <c r="V97" s="224">
        <f t="shared" si="13"/>
        <v>0</v>
      </c>
      <c r="W97" s="224">
        <f t="shared" si="14"/>
        <v>0</v>
      </c>
      <c r="X97" s="224">
        <f t="shared" si="15"/>
        <v>0</v>
      </c>
      <c r="Y97" s="224">
        <f t="shared" si="16"/>
        <v>0</v>
      </c>
      <c r="Z97" s="225">
        <f t="shared" si="17"/>
        <v>0</v>
      </c>
      <c r="AA97" s="264"/>
    </row>
    <row r="98" spans="1:28" s="26" customFormat="1">
      <c r="A98" s="259">
        <v>107706</v>
      </c>
      <c r="B98" s="260" t="s">
        <v>376</v>
      </c>
      <c r="C98" s="260" t="s">
        <v>1161</v>
      </c>
      <c r="D98" s="260" t="s">
        <v>498</v>
      </c>
      <c r="E98" s="221">
        <f t="shared" si="18"/>
        <v>12.5</v>
      </c>
      <c r="F98" s="246">
        <f>IF($E$12=1,VALUE(VLOOKUP($D98,'Pricing Reference'!$A$2:$E$68,2,FALSE))," ")</f>
        <v>12.5</v>
      </c>
      <c r="G98" s="246" t="str">
        <f>IF($E$12=2,VALUE(VLOOKUP($D98,'Pricing Reference'!$A$2:$E$68,3,FALSE))," ")</f>
        <v xml:space="preserve"> </v>
      </c>
      <c r="H98" s="246" t="str">
        <f>IF($E$12=3,VALUE(VLOOKUP($D98,'Pricing Reference'!$A$2:$E$68,4,FALSE))," ")</f>
        <v xml:space="preserve"> </v>
      </c>
      <c r="I98" s="254">
        <f>VALUE(VLOOKUP($D98,'Pricing Reference'!$A$2:$E$68,5,FALSE))</f>
        <v>25</v>
      </c>
      <c r="J98" s="220"/>
      <c r="K98" s="220"/>
      <c r="L98" s="220"/>
      <c r="M98" s="220"/>
      <c r="N98" s="220"/>
      <c r="O98" s="254">
        <f t="shared" si="10"/>
        <v>0</v>
      </c>
      <c r="P98" s="227"/>
      <c r="Q98" s="227"/>
      <c r="R98" s="215" t="s">
        <v>639</v>
      </c>
      <c r="S98" s="223" t="str">
        <f t="shared" si="11"/>
        <v xml:space="preserve"> </v>
      </c>
      <c r="U98" s="224">
        <f t="shared" si="12"/>
        <v>0</v>
      </c>
      <c r="V98" s="224">
        <f t="shared" si="13"/>
        <v>0</v>
      </c>
      <c r="W98" s="224">
        <f t="shared" si="14"/>
        <v>0</v>
      </c>
      <c r="X98" s="224">
        <f t="shared" si="15"/>
        <v>0</v>
      </c>
      <c r="Y98" s="224">
        <f t="shared" si="16"/>
        <v>0</v>
      </c>
      <c r="Z98" s="225">
        <f t="shared" si="17"/>
        <v>0</v>
      </c>
      <c r="AA98" s="264"/>
      <c r="AB98" s="217"/>
    </row>
    <row r="99" spans="1:28" s="26" customFormat="1">
      <c r="A99" s="259">
        <v>100509</v>
      </c>
      <c r="B99" s="260" t="s">
        <v>356</v>
      </c>
      <c r="C99" s="260" t="s">
        <v>1161</v>
      </c>
      <c r="D99" s="260" t="s">
        <v>498</v>
      </c>
      <c r="E99" s="221">
        <f t="shared" si="18"/>
        <v>12.5</v>
      </c>
      <c r="F99" s="246">
        <f>IF($E$12=1,VALUE(VLOOKUP($D99,'Pricing Reference'!$A$2:$E$68,2,FALSE))," ")</f>
        <v>12.5</v>
      </c>
      <c r="G99" s="246" t="str">
        <f>IF($E$12=2,VALUE(VLOOKUP($D99,'Pricing Reference'!$A$2:$E$68,3,FALSE))," ")</f>
        <v xml:space="preserve"> </v>
      </c>
      <c r="H99" s="246" t="str">
        <f>IF($E$12=3,VALUE(VLOOKUP($D99,'Pricing Reference'!$A$2:$E$68,4,FALSE))," ")</f>
        <v xml:space="preserve"> </v>
      </c>
      <c r="I99" s="254">
        <f>VALUE(VLOOKUP($D99,'Pricing Reference'!$A$2:$E$68,5,FALSE))</f>
        <v>25</v>
      </c>
      <c r="J99" s="220"/>
      <c r="K99" s="220"/>
      <c r="L99" s="220"/>
      <c r="M99" s="220"/>
      <c r="N99" s="220"/>
      <c r="O99" s="254">
        <f t="shared" si="10"/>
        <v>0</v>
      </c>
      <c r="P99" s="227"/>
      <c r="Q99" s="227"/>
      <c r="R99" s="215" t="s">
        <v>640</v>
      </c>
      <c r="S99" s="223" t="str">
        <f t="shared" si="11"/>
        <v xml:space="preserve"> </v>
      </c>
      <c r="U99" s="224">
        <f t="shared" si="12"/>
        <v>0</v>
      </c>
      <c r="V99" s="224">
        <f t="shared" si="13"/>
        <v>0</v>
      </c>
      <c r="W99" s="224">
        <f t="shared" si="14"/>
        <v>0</v>
      </c>
      <c r="X99" s="224">
        <f t="shared" si="15"/>
        <v>0</v>
      </c>
      <c r="Y99" s="224">
        <f t="shared" si="16"/>
        <v>0</v>
      </c>
      <c r="Z99" s="225">
        <f t="shared" si="17"/>
        <v>0</v>
      </c>
      <c r="AA99" s="264"/>
      <c r="AB99" s="217"/>
    </row>
    <row r="100" spans="1:28" s="26" customFormat="1">
      <c r="A100" s="259">
        <v>100860</v>
      </c>
      <c r="B100" s="260" t="s">
        <v>374</v>
      </c>
      <c r="C100" s="260" t="s">
        <v>1161</v>
      </c>
      <c r="D100" s="260" t="s">
        <v>498</v>
      </c>
      <c r="E100" s="221">
        <f t="shared" si="18"/>
        <v>12.5</v>
      </c>
      <c r="F100" s="246">
        <f>IF($E$12=1,VALUE(VLOOKUP($D100,'Pricing Reference'!$A$2:$E$68,2,FALSE))," ")</f>
        <v>12.5</v>
      </c>
      <c r="G100" s="246" t="str">
        <f>IF($E$12=2,VALUE(VLOOKUP($D100,'Pricing Reference'!$A$2:$E$68,3,FALSE))," ")</f>
        <v xml:space="preserve"> </v>
      </c>
      <c r="H100" s="246" t="str">
        <f>IF($E$12=3,VALUE(VLOOKUP($D100,'Pricing Reference'!$A$2:$E$68,4,FALSE))," ")</f>
        <v xml:space="preserve"> </v>
      </c>
      <c r="I100" s="254">
        <f>VALUE(VLOOKUP($D100,'Pricing Reference'!$A$2:$E$68,5,FALSE))</f>
        <v>25</v>
      </c>
      <c r="J100" s="220"/>
      <c r="K100" s="220"/>
      <c r="L100" s="220"/>
      <c r="M100" s="220"/>
      <c r="N100" s="220"/>
      <c r="O100" s="254">
        <f t="shared" si="10"/>
        <v>0</v>
      </c>
      <c r="P100" s="227"/>
      <c r="Q100" s="227"/>
      <c r="R100" s="215" t="s">
        <v>641</v>
      </c>
      <c r="S100" s="223" t="str">
        <f t="shared" si="11"/>
        <v xml:space="preserve"> </v>
      </c>
      <c r="U100" s="224">
        <f t="shared" si="12"/>
        <v>0</v>
      </c>
      <c r="V100" s="224">
        <f t="shared" si="13"/>
        <v>0</v>
      </c>
      <c r="W100" s="224">
        <f t="shared" si="14"/>
        <v>0</v>
      </c>
      <c r="X100" s="224">
        <f t="shared" si="15"/>
        <v>0</v>
      </c>
      <c r="Y100" s="224">
        <f t="shared" si="16"/>
        <v>0</v>
      </c>
      <c r="Z100" s="225">
        <f t="shared" si="17"/>
        <v>0</v>
      </c>
      <c r="AA100" s="264"/>
      <c r="AB100" s="217"/>
    </row>
    <row r="101" spans="1:28" s="26" customFormat="1">
      <c r="A101" s="259">
        <v>100504</v>
      </c>
      <c r="B101" s="260" t="s">
        <v>352</v>
      </c>
      <c r="C101" s="260" t="s">
        <v>1161</v>
      </c>
      <c r="D101" s="260" t="s">
        <v>498</v>
      </c>
      <c r="E101" s="221">
        <f t="shared" si="18"/>
        <v>12.5</v>
      </c>
      <c r="F101" s="246">
        <f>IF($E$12=1,VALUE(VLOOKUP($D101,'Pricing Reference'!$A$2:$E$68,2,FALSE))," ")</f>
        <v>12.5</v>
      </c>
      <c r="G101" s="246" t="str">
        <f>IF($E$12=2,VALUE(VLOOKUP($D101,'Pricing Reference'!$A$2:$E$68,3,FALSE))," ")</f>
        <v xml:space="preserve"> </v>
      </c>
      <c r="H101" s="246" t="str">
        <f>IF($E$12=3,VALUE(VLOOKUP($D101,'Pricing Reference'!$A$2:$E$68,4,FALSE))," ")</f>
        <v xml:space="preserve"> </v>
      </c>
      <c r="I101" s="254">
        <f>VALUE(VLOOKUP($D101,'Pricing Reference'!$A$2:$E$68,5,FALSE))</f>
        <v>25</v>
      </c>
      <c r="J101" s="220"/>
      <c r="K101" s="220"/>
      <c r="L101" s="220"/>
      <c r="M101" s="220"/>
      <c r="N101" s="220"/>
      <c r="O101" s="254">
        <f t="shared" si="10"/>
        <v>0</v>
      </c>
      <c r="P101" s="227"/>
      <c r="Q101" s="227"/>
      <c r="R101" s="215" t="s">
        <v>642</v>
      </c>
      <c r="S101" s="223" t="str">
        <f t="shared" si="11"/>
        <v xml:space="preserve"> </v>
      </c>
      <c r="U101" s="224">
        <f t="shared" si="12"/>
        <v>0</v>
      </c>
      <c r="V101" s="224">
        <f t="shared" si="13"/>
        <v>0</v>
      </c>
      <c r="W101" s="224">
        <f t="shared" si="14"/>
        <v>0</v>
      </c>
      <c r="X101" s="224">
        <f t="shared" si="15"/>
        <v>0</v>
      </c>
      <c r="Y101" s="224">
        <f t="shared" si="16"/>
        <v>0</v>
      </c>
      <c r="Z101" s="225">
        <f t="shared" si="17"/>
        <v>0</v>
      </c>
      <c r="AA101" s="264"/>
      <c r="AB101" s="217"/>
    </row>
    <row r="102" spans="1:28" s="217" customFormat="1" ht="12">
      <c r="A102" s="259">
        <v>107741</v>
      </c>
      <c r="B102" s="260" t="s">
        <v>390</v>
      </c>
      <c r="C102" s="260" t="s">
        <v>1161</v>
      </c>
      <c r="D102" s="260" t="s">
        <v>512</v>
      </c>
      <c r="E102" s="221">
        <f t="shared" si="18"/>
        <v>12.5</v>
      </c>
      <c r="F102" s="246">
        <f>IF($E$12=1,VALUE(VLOOKUP($D102,'Pricing Reference'!$A$2:$E$68,2,FALSE))," ")</f>
        <v>12.5</v>
      </c>
      <c r="G102" s="246" t="str">
        <f>IF($E$12=2,VALUE(VLOOKUP($D102,'Pricing Reference'!$A$2:$E$68,3,FALSE))," ")</f>
        <v xml:space="preserve"> </v>
      </c>
      <c r="H102" s="246" t="str">
        <f>IF($E$12=3,VALUE(VLOOKUP($D102,'Pricing Reference'!$A$2:$E$68,4,FALSE))," ")</f>
        <v xml:space="preserve"> </v>
      </c>
      <c r="I102" s="254">
        <f>VALUE(VLOOKUP($D102,'Pricing Reference'!$A$2:$E$68,5,FALSE))</f>
        <v>25</v>
      </c>
      <c r="J102" s="220"/>
      <c r="K102" s="220"/>
      <c r="L102" s="220"/>
      <c r="M102" s="220"/>
      <c r="N102" s="220"/>
      <c r="O102" s="254">
        <f t="shared" si="10"/>
        <v>0</v>
      </c>
      <c r="P102" s="221"/>
      <c r="Q102" s="222"/>
      <c r="R102" s="215" t="s">
        <v>643</v>
      </c>
      <c r="S102" s="223" t="str">
        <f t="shared" si="11"/>
        <v xml:space="preserve"> </v>
      </c>
      <c r="U102" s="224">
        <f t="shared" si="12"/>
        <v>0</v>
      </c>
      <c r="V102" s="224">
        <f t="shared" si="13"/>
        <v>0</v>
      </c>
      <c r="W102" s="224">
        <f t="shared" si="14"/>
        <v>0</v>
      </c>
      <c r="X102" s="224">
        <f t="shared" si="15"/>
        <v>0</v>
      </c>
      <c r="Y102" s="224">
        <f t="shared" si="16"/>
        <v>0</v>
      </c>
      <c r="Z102" s="225">
        <f t="shared" si="17"/>
        <v>0</v>
      </c>
      <c r="AA102" s="264"/>
    </row>
    <row r="103" spans="1:28" s="217" customFormat="1" ht="12">
      <c r="A103" s="259">
        <v>107740</v>
      </c>
      <c r="B103" s="260" t="s">
        <v>389</v>
      </c>
      <c r="C103" s="260" t="s">
        <v>1161</v>
      </c>
      <c r="D103" s="260" t="s">
        <v>512</v>
      </c>
      <c r="E103" s="221">
        <f t="shared" si="18"/>
        <v>12.5</v>
      </c>
      <c r="F103" s="246">
        <f>IF($E$12=1,VALUE(VLOOKUP($D103,'Pricing Reference'!$A$2:$E$68,2,FALSE))," ")</f>
        <v>12.5</v>
      </c>
      <c r="G103" s="246" t="str">
        <f>IF($E$12=2,VALUE(VLOOKUP($D103,'Pricing Reference'!$A$2:$E$68,3,FALSE))," ")</f>
        <v xml:space="preserve"> </v>
      </c>
      <c r="H103" s="246" t="str">
        <f>IF($E$12=3,VALUE(VLOOKUP($D103,'Pricing Reference'!$A$2:$E$68,4,FALSE))," ")</f>
        <v xml:space="preserve"> </v>
      </c>
      <c r="I103" s="254">
        <f>VALUE(VLOOKUP($D103,'Pricing Reference'!$A$2:$E$68,5,FALSE))</f>
        <v>25</v>
      </c>
      <c r="J103" s="220"/>
      <c r="K103" s="220"/>
      <c r="L103" s="220"/>
      <c r="M103" s="220"/>
      <c r="N103" s="220"/>
      <c r="O103" s="254">
        <f t="shared" si="10"/>
        <v>0</v>
      </c>
      <c r="P103" s="221"/>
      <c r="Q103" s="222"/>
      <c r="R103" s="215" t="s">
        <v>644</v>
      </c>
      <c r="S103" s="223" t="str">
        <f t="shared" si="11"/>
        <v xml:space="preserve"> </v>
      </c>
      <c r="U103" s="224">
        <f t="shared" si="12"/>
        <v>0</v>
      </c>
      <c r="V103" s="224">
        <f t="shared" si="13"/>
        <v>0</v>
      </c>
      <c r="W103" s="224">
        <f t="shared" si="14"/>
        <v>0</v>
      </c>
      <c r="X103" s="224">
        <f t="shared" si="15"/>
        <v>0</v>
      </c>
      <c r="Y103" s="224">
        <f t="shared" si="16"/>
        <v>0</v>
      </c>
      <c r="Z103" s="225">
        <f t="shared" si="17"/>
        <v>0</v>
      </c>
      <c r="AA103" s="264"/>
    </row>
    <row r="104" spans="1:28" s="217" customFormat="1" ht="12">
      <c r="A104" s="259">
        <v>107744</v>
      </c>
      <c r="B104" s="260" t="s">
        <v>392</v>
      </c>
      <c r="C104" s="260" t="s">
        <v>1161</v>
      </c>
      <c r="D104" s="260" t="s">
        <v>512</v>
      </c>
      <c r="E104" s="221">
        <f t="shared" si="18"/>
        <v>12.5</v>
      </c>
      <c r="F104" s="246">
        <f>IF($E$12=1,VALUE(VLOOKUP($D104,'Pricing Reference'!$A$2:$E$68,2,FALSE))," ")</f>
        <v>12.5</v>
      </c>
      <c r="G104" s="246" t="str">
        <f>IF($E$12=2,VALUE(VLOOKUP($D104,'Pricing Reference'!$A$2:$E$68,3,FALSE))," ")</f>
        <v xml:space="preserve"> </v>
      </c>
      <c r="H104" s="246" t="str">
        <f>IF($E$12=3,VALUE(VLOOKUP($D104,'Pricing Reference'!$A$2:$E$68,4,FALSE))," ")</f>
        <v xml:space="preserve"> </v>
      </c>
      <c r="I104" s="254">
        <f>VALUE(VLOOKUP($D104,'Pricing Reference'!$A$2:$E$68,5,FALSE))</f>
        <v>25</v>
      </c>
      <c r="J104" s="220"/>
      <c r="K104" s="220"/>
      <c r="L104" s="220"/>
      <c r="M104" s="220"/>
      <c r="N104" s="220"/>
      <c r="O104" s="254">
        <f t="shared" si="10"/>
        <v>0</v>
      </c>
      <c r="P104" s="221"/>
      <c r="Q104" s="222"/>
      <c r="R104" s="215" t="s">
        <v>645</v>
      </c>
      <c r="S104" s="223" t="str">
        <f t="shared" si="11"/>
        <v xml:space="preserve"> </v>
      </c>
      <c r="U104" s="224">
        <f t="shared" si="12"/>
        <v>0</v>
      </c>
      <c r="V104" s="224">
        <f t="shared" si="13"/>
        <v>0</v>
      </c>
      <c r="W104" s="224">
        <f t="shared" si="14"/>
        <v>0</v>
      </c>
      <c r="X104" s="224">
        <f t="shared" si="15"/>
        <v>0</v>
      </c>
      <c r="Y104" s="224">
        <f t="shared" si="16"/>
        <v>0</v>
      </c>
      <c r="Z104" s="225">
        <f t="shared" si="17"/>
        <v>0</v>
      </c>
      <c r="AA104" s="264"/>
    </row>
    <row r="105" spans="1:28" s="217" customFormat="1" ht="12">
      <c r="A105" s="259">
        <v>107743</v>
      </c>
      <c r="B105" s="260" t="s">
        <v>391</v>
      </c>
      <c r="C105" s="260" t="s">
        <v>1161</v>
      </c>
      <c r="D105" s="260" t="s">
        <v>512</v>
      </c>
      <c r="E105" s="221">
        <f t="shared" si="18"/>
        <v>12.5</v>
      </c>
      <c r="F105" s="246">
        <f>IF($E$12=1,VALUE(VLOOKUP($D105,'Pricing Reference'!$A$2:$E$68,2,FALSE))," ")</f>
        <v>12.5</v>
      </c>
      <c r="G105" s="246" t="str">
        <f>IF($E$12=2,VALUE(VLOOKUP($D105,'Pricing Reference'!$A$2:$E$68,3,FALSE))," ")</f>
        <v xml:space="preserve"> </v>
      </c>
      <c r="H105" s="246" t="str">
        <f>IF($E$12=3,VALUE(VLOOKUP($D105,'Pricing Reference'!$A$2:$E$68,4,FALSE))," ")</f>
        <v xml:space="preserve"> </v>
      </c>
      <c r="I105" s="254">
        <f>VALUE(VLOOKUP($D105,'Pricing Reference'!$A$2:$E$68,5,FALSE))</f>
        <v>25</v>
      </c>
      <c r="J105" s="220"/>
      <c r="K105" s="220"/>
      <c r="L105" s="220"/>
      <c r="M105" s="220"/>
      <c r="N105" s="220"/>
      <c r="O105" s="254">
        <f t="shared" si="10"/>
        <v>0</v>
      </c>
      <c r="P105" s="221"/>
      <c r="Q105" s="222"/>
      <c r="R105" s="215" t="s">
        <v>646</v>
      </c>
      <c r="S105" s="223" t="str">
        <f t="shared" si="11"/>
        <v xml:space="preserve"> </v>
      </c>
      <c r="U105" s="224">
        <f t="shared" si="12"/>
        <v>0</v>
      </c>
      <c r="V105" s="224">
        <f t="shared" si="13"/>
        <v>0</v>
      </c>
      <c r="W105" s="224">
        <f t="shared" si="14"/>
        <v>0</v>
      </c>
      <c r="X105" s="224">
        <f t="shared" si="15"/>
        <v>0</v>
      </c>
      <c r="Y105" s="224">
        <f t="shared" si="16"/>
        <v>0</v>
      </c>
      <c r="Z105" s="225">
        <f t="shared" si="17"/>
        <v>0</v>
      </c>
      <c r="AA105" s="264"/>
    </row>
    <row r="106" spans="1:28" s="217" customFormat="1" ht="12">
      <c r="A106" s="259">
        <v>108677</v>
      </c>
      <c r="B106" s="260" t="s">
        <v>542</v>
      </c>
      <c r="C106" s="260" t="s">
        <v>116</v>
      </c>
      <c r="D106" s="260" t="s">
        <v>513</v>
      </c>
      <c r="E106" s="221">
        <f t="shared" si="18"/>
        <v>12.5</v>
      </c>
      <c r="F106" s="246">
        <f>IF($E$12=1,VALUE(VLOOKUP($D106,'Pricing Reference'!$A$2:$E$68,2,FALSE))," ")</f>
        <v>12.5</v>
      </c>
      <c r="G106" s="246" t="str">
        <f>IF($E$12=2,VALUE(VLOOKUP($D106,'Pricing Reference'!$A$2:$E$68,3,FALSE))," ")</f>
        <v xml:space="preserve"> </v>
      </c>
      <c r="H106" s="246" t="str">
        <f>IF($E$12=3,VALUE(VLOOKUP($D106,'Pricing Reference'!$A$2:$E$68,4,FALSE))," ")</f>
        <v xml:space="preserve"> </v>
      </c>
      <c r="I106" s="254">
        <f>VALUE(VLOOKUP($D106,'Pricing Reference'!$A$2:$E$68,5,FALSE))</f>
        <v>25</v>
      </c>
      <c r="J106" s="220"/>
      <c r="K106" s="220"/>
      <c r="L106" s="220"/>
      <c r="M106" s="220"/>
      <c r="N106" s="220"/>
      <c r="O106" s="254">
        <f t="shared" si="10"/>
        <v>0</v>
      </c>
      <c r="P106" s="221"/>
      <c r="Q106" s="222"/>
      <c r="R106" s="215" t="s">
        <v>647</v>
      </c>
      <c r="S106" s="223" t="str">
        <f t="shared" si="11"/>
        <v xml:space="preserve"> </v>
      </c>
      <c r="U106" s="224">
        <f t="shared" si="12"/>
        <v>0</v>
      </c>
      <c r="V106" s="224">
        <f t="shared" si="13"/>
        <v>0</v>
      </c>
      <c r="W106" s="224">
        <f t="shared" si="14"/>
        <v>0</v>
      </c>
      <c r="X106" s="224">
        <f t="shared" si="15"/>
        <v>0</v>
      </c>
      <c r="Y106" s="224">
        <f t="shared" si="16"/>
        <v>0</v>
      </c>
      <c r="Z106" s="225">
        <f t="shared" si="17"/>
        <v>0</v>
      </c>
      <c r="AA106" s="264"/>
    </row>
    <row r="107" spans="1:28" s="217" customFormat="1" ht="12">
      <c r="A107" s="259">
        <v>108676</v>
      </c>
      <c r="B107" s="260" t="s">
        <v>648</v>
      </c>
      <c r="C107" s="260" t="s">
        <v>116</v>
      </c>
      <c r="D107" s="260" t="s">
        <v>514</v>
      </c>
      <c r="E107" s="221">
        <f t="shared" si="18"/>
        <v>12.5</v>
      </c>
      <c r="F107" s="246">
        <f>IF($E$12=1,VALUE(VLOOKUP($D107,'Pricing Reference'!$A$2:$E$68,2,FALSE))," ")</f>
        <v>12.5</v>
      </c>
      <c r="G107" s="246" t="str">
        <f>IF($E$12=2,VALUE(VLOOKUP($D107,'Pricing Reference'!$A$2:$E$68,3,FALSE))," ")</f>
        <v xml:space="preserve"> </v>
      </c>
      <c r="H107" s="246" t="str">
        <f>IF($E$12=3,VALUE(VLOOKUP($D107,'Pricing Reference'!$A$2:$E$68,4,FALSE))," ")</f>
        <v xml:space="preserve"> </v>
      </c>
      <c r="I107" s="254">
        <f>VALUE(VLOOKUP($D107,'Pricing Reference'!$A$2:$E$68,5,FALSE))</f>
        <v>25</v>
      </c>
      <c r="J107" s="220"/>
      <c r="K107" s="220"/>
      <c r="L107" s="220"/>
      <c r="M107" s="220"/>
      <c r="N107" s="220"/>
      <c r="O107" s="254">
        <f t="shared" si="10"/>
        <v>0</v>
      </c>
      <c r="P107" s="221"/>
      <c r="Q107" s="222"/>
      <c r="R107" s="215" t="s">
        <v>649</v>
      </c>
      <c r="S107" s="223" t="str">
        <f t="shared" si="11"/>
        <v xml:space="preserve"> </v>
      </c>
      <c r="U107" s="224">
        <f t="shared" si="12"/>
        <v>0</v>
      </c>
      <c r="V107" s="224">
        <f t="shared" si="13"/>
        <v>0</v>
      </c>
      <c r="W107" s="224">
        <f t="shared" si="14"/>
        <v>0</v>
      </c>
      <c r="X107" s="224">
        <f t="shared" si="15"/>
        <v>0</v>
      </c>
      <c r="Y107" s="224">
        <f t="shared" si="16"/>
        <v>0</v>
      </c>
      <c r="Z107" s="225">
        <f t="shared" si="17"/>
        <v>0</v>
      </c>
      <c r="AA107" s="264"/>
    </row>
    <row r="108" spans="1:28" s="217" customFormat="1" ht="12">
      <c r="A108" s="259">
        <v>107718</v>
      </c>
      <c r="B108" s="260" t="s">
        <v>113</v>
      </c>
      <c r="C108" s="260" t="s">
        <v>1161</v>
      </c>
      <c r="D108" s="260" t="s">
        <v>514</v>
      </c>
      <c r="E108" s="221">
        <f t="shared" si="18"/>
        <v>12.5</v>
      </c>
      <c r="F108" s="246">
        <f>IF($E$12=1,VALUE(VLOOKUP($D108,'Pricing Reference'!$A$2:$E$68,2,FALSE))," ")</f>
        <v>12.5</v>
      </c>
      <c r="G108" s="246" t="str">
        <f>IF($E$12=2,VALUE(VLOOKUP($D108,'Pricing Reference'!$A$2:$E$68,3,FALSE))," ")</f>
        <v xml:space="preserve"> </v>
      </c>
      <c r="H108" s="246" t="str">
        <f>IF($E$12=3,VALUE(VLOOKUP($D108,'Pricing Reference'!$A$2:$E$68,4,FALSE))," ")</f>
        <v xml:space="preserve"> </v>
      </c>
      <c r="I108" s="254">
        <f>VALUE(VLOOKUP($D108,'Pricing Reference'!$A$2:$E$68,5,FALSE))</f>
        <v>25</v>
      </c>
      <c r="J108" s="220"/>
      <c r="K108" s="220"/>
      <c r="L108" s="220"/>
      <c r="M108" s="220"/>
      <c r="N108" s="220"/>
      <c r="O108" s="254">
        <f t="shared" si="10"/>
        <v>0</v>
      </c>
      <c r="P108" s="221"/>
      <c r="Q108" s="222"/>
      <c r="R108" s="215" t="s">
        <v>650</v>
      </c>
      <c r="S108" s="223" t="str">
        <f t="shared" si="11"/>
        <v xml:space="preserve"> </v>
      </c>
      <c r="U108" s="224">
        <f t="shared" si="12"/>
        <v>0</v>
      </c>
      <c r="V108" s="224">
        <f t="shared" si="13"/>
        <v>0</v>
      </c>
      <c r="W108" s="224">
        <f t="shared" si="14"/>
        <v>0</v>
      </c>
      <c r="X108" s="224">
        <f t="shared" si="15"/>
        <v>0</v>
      </c>
      <c r="Y108" s="224">
        <f t="shared" si="16"/>
        <v>0</v>
      </c>
      <c r="Z108" s="225">
        <f t="shared" si="17"/>
        <v>0</v>
      </c>
      <c r="AA108" s="264"/>
    </row>
    <row r="109" spans="1:28" s="217" customFormat="1" ht="12">
      <c r="A109" s="259">
        <v>107717</v>
      </c>
      <c r="B109" s="260" t="s">
        <v>112</v>
      </c>
      <c r="C109" s="260" t="s">
        <v>1161</v>
      </c>
      <c r="D109" s="260" t="s">
        <v>514</v>
      </c>
      <c r="E109" s="221">
        <f t="shared" si="18"/>
        <v>12.5</v>
      </c>
      <c r="F109" s="246">
        <f>IF($E$12=1,VALUE(VLOOKUP($D109,'Pricing Reference'!$A$2:$E$68,2,FALSE))," ")</f>
        <v>12.5</v>
      </c>
      <c r="G109" s="246" t="str">
        <f>IF($E$12=2,VALUE(VLOOKUP($D109,'Pricing Reference'!$A$2:$E$68,3,FALSE))," ")</f>
        <v xml:space="preserve"> </v>
      </c>
      <c r="H109" s="246" t="str">
        <f>IF($E$12=3,VALUE(VLOOKUP($D109,'Pricing Reference'!$A$2:$E$68,4,FALSE))," ")</f>
        <v xml:space="preserve"> </v>
      </c>
      <c r="I109" s="254">
        <f>VALUE(VLOOKUP($D109,'Pricing Reference'!$A$2:$E$68,5,FALSE))</f>
        <v>25</v>
      </c>
      <c r="J109" s="220"/>
      <c r="K109" s="220"/>
      <c r="L109" s="220"/>
      <c r="M109" s="220"/>
      <c r="N109" s="220"/>
      <c r="O109" s="254">
        <f t="shared" si="10"/>
        <v>0</v>
      </c>
      <c r="P109" s="221"/>
      <c r="Q109" s="222"/>
      <c r="R109" s="215" t="s">
        <v>651</v>
      </c>
      <c r="S109" s="223" t="str">
        <f t="shared" si="11"/>
        <v xml:space="preserve"> </v>
      </c>
      <c r="U109" s="224">
        <f t="shared" si="12"/>
        <v>0</v>
      </c>
      <c r="V109" s="224">
        <f t="shared" si="13"/>
        <v>0</v>
      </c>
      <c r="W109" s="224">
        <f t="shared" si="14"/>
        <v>0</v>
      </c>
      <c r="X109" s="224">
        <f t="shared" si="15"/>
        <v>0</v>
      </c>
      <c r="Y109" s="224">
        <f t="shared" si="16"/>
        <v>0</v>
      </c>
      <c r="Z109" s="225">
        <f t="shared" si="17"/>
        <v>0</v>
      </c>
      <c r="AA109" s="264"/>
    </row>
    <row r="110" spans="1:28" s="217" customFormat="1" ht="12">
      <c r="A110" s="259">
        <v>100543</v>
      </c>
      <c r="B110" s="260" t="s">
        <v>156</v>
      </c>
      <c r="C110" s="260" t="s">
        <v>1161</v>
      </c>
      <c r="D110" s="260" t="s">
        <v>515</v>
      </c>
      <c r="E110" s="221">
        <f t="shared" si="18"/>
        <v>12.5</v>
      </c>
      <c r="F110" s="246">
        <f>IF($E$12=1,VALUE(VLOOKUP($D110,'Pricing Reference'!$A$2:$E$68,2,FALSE))," ")</f>
        <v>12.5</v>
      </c>
      <c r="G110" s="246" t="str">
        <f>IF($E$12=2,VALUE(VLOOKUP($D110,'Pricing Reference'!$A$2:$E$68,3,FALSE))," ")</f>
        <v xml:space="preserve"> </v>
      </c>
      <c r="H110" s="246" t="str">
        <f>IF($E$12=3,VALUE(VLOOKUP($D110,'Pricing Reference'!$A$2:$E$68,4,FALSE))," ")</f>
        <v xml:space="preserve"> </v>
      </c>
      <c r="I110" s="254">
        <f>VALUE(VLOOKUP($D110,'Pricing Reference'!$A$2:$E$68,5,FALSE))</f>
        <v>25</v>
      </c>
      <c r="J110" s="220"/>
      <c r="K110" s="220"/>
      <c r="L110" s="220"/>
      <c r="M110" s="220"/>
      <c r="N110" s="220"/>
      <c r="O110" s="254">
        <f t="shared" si="10"/>
        <v>0</v>
      </c>
      <c r="P110" s="221"/>
      <c r="Q110" s="222"/>
      <c r="R110" s="215" t="s">
        <v>652</v>
      </c>
      <c r="S110" s="223" t="str">
        <f t="shared" si="11"/>
        <v xml:space="preserve"> </v>
      </c>
      <c r="U110" s="224">
        <f t="shared" si="12"/>
        <v>0</v>
      </c>
      <c r="V110" s="224">
        <f t="shared" si="13"/>
        <v>0</v>
      </c>
      <c r="W110" s="224">
        <f t="shared" si="14"/>
        <v>0</v>
      </c>
      <c r="X110" s="224">
        <f t="shared" si="15"/>
        <v>0</v>
      </c>
      <c r="Y110" s="224">
        <f t="shared" si="16"/>
        <v>0</v>
      </c>
      <c r="Z110" s="225">
        <f t="shared" si="17"/>
        <v>0</v>
      </c>
      <c r="AA110" s="264"/>
    </row>
    <row r="111" spans="1:28" s="217" customFormat="1" ht="12">
      <c r="A111" s="259">
        <v>101838</v>
      </c>
      <c r="B111" s="260" t="s">
        <v>178</v>
      </c>
      <c r="C111" s="260" t="s">
        <v>1161</v>
      </c>
      <c r="D111" s="260" t="s">
        <v>515</v>
      </c>
      <c r="E111" s="221">
        <f t="shared" si="18"/>
        <v>12.5</v>
      </c>
      <c r="F111" s="246">
        <f>IF($E$12=1,VALUE(VLOOKUP($D111,'Pricing Reference'!$A$2:$E$68,2,FALSE))," ")</f>
        <v>12.5</v>
      </c>
      <c r="G111" s="246" t="str">
        <f>IF($E$12=2,VALUE(VLOOKUP($D111,'Pricing Reference'!$A$2:$E$68,3,FALSE))," ")</f>
        <v xml:space="preserve"> </v>
      </c>
      <c r="H111" s="246" t="str">
        <f>IF($E$12=3,VALUE(VLOOKUP($D111,'Pricing Reference'!$A$2:$E$68,4,FALSE))," ")</f>
        <v xml:space="preserve"> </v>
      </c>
      <c r="I111" s="254">
        <f>VALUE(VLOOKUP($D111,'Pricing Reference'!$A$2:$E$68,5,FALSE))</f>
        <v>25</v>
      </c>
      <c r="J111" s="220"/>
      <c r="K111" s="220"/>
      <c r="L111" s="220"/>
      <c r="M111" s="220"/>
      <c r="N111" s="220"/>
      <c r="O111" s="254">
        <f t="shared" si="10"/>
        <v>0</v>
      </c>
      <c r="P111" s="221"/>
      <c r="Q111" s="222"/>
      <c r="R111" s="215" t="s">
        <v>653</v>
      </c>
      <c r="S111" s="223" t="str">
        <f t="shared" si="11"/>
        <v xml:space="preserve"> </v>
      </c>
      <c r="U111" s="224">
        <f t="shared" si="12"/>
        <v>0</v>
      </c>
      <c r="V111" s="224">
        <f t="shared" si="13"/>
        <v>0</v>
      </c>
      <c r="W111" s="224">
        <f t="shared" si="14"/>
        <v>0</v>
      </c>
      <c r="X111" s="224">
        <f t="shared" si="15"/>
        <v>0</v>
      </c>
      <c r="Y111" s="224">
        <f t="shared" si="16"/>
        <v>0</v>
      </c>
      <c r="Z111" s="225">
        <f t="shared" si="17"/>
        <v>0</v>
      </c>
      <c r="AA111" s="264"/>
    </row>
    <row r="112" spans="1:28" s="217" customFormat="1" ht="12">
      <c r="A112" s="259">
        <v>100545</v>
      </c>
      <c r="B112" s="260" t="s">
        <v>416</v>
      </c>
      <c r="C112" s="260" t="s">
        <v>1161</v>
      </c>
      <c r="D112" s="260" t="s">
        <v>515</v>
      </c>
      <c r="E112" s="221">
        <f t="shared" si="18"/>
        <v>12.5</v>
      </c>
      <c r="F112" s="246">
        <f>IF($E$12=1,VALUE(VLOOKUP($D112,'Pricing Reference'!$A$2:$E$68,2,FALSE))," ")</f>
        <v>12.5</v>
      </c>
      <c r="G112" s="246" t="str">
        <f>IF($E$12=2,VALUE(VLOOKUP($D112,'Pricing Reference'!$A$2:$E$68,3,FALSE))," ")</f>
        <v xml:space="preserve"> </v>
      </c>
      <c r="H112" s="246" t="str">
        <f>IF($E$12=3,VALUE(VLOOKUP($D112,'Pricing Reference'!$A$2:$E$68,4,FALSE))," ")</f>
        <v xml:space="preserve"> </v>
      </c>
      <c r="I112" s="254">
        <f>VALUE(VLOOKUP($D112,'Pricing Reference'!$A$2:$E$68,5,FALSE))</f>
        <v>25</v>
      </c>
      <c r="J112" s="220"/>
      <c r="K112" s="220"/>
      <c r="L112" s="220"/>
      <c r="M112" s="220"/>
      <c r="N112" s="220"/>
      <c r="O112" s="254">
        <f t="shared" si="10"/>
        <v>0</v>
      </c>
      <c r="P112" s="221"/>
      <c r="Q112" s="222"/>
      <c r="R112" s="215" t="s">
        <v>654</v>
      </c>
      <c r="S112" s="223" t="str">
        <f t="shared" si="11"/>
        <v xml:space="preserve"> </v>
      </c>
      <c r="U112" s="224">
        <f t="shared" si="12"/>
        <v>0</v>
      </c>
      <c r="V112" s="224">
        <f t="shared" si="13"/>
        <v>0</v>
      </c>
      <c r="W112" s="224">
        <f t="shared" si="14"/>
        <v>0</v>
      </c>
      <c r="X112" s="224">
        <f t="shared" si="15"/>
        <v>0</v>
      </c>
      <c r="Y112" s="224">
        <f t="shared" si="16"/>
        <v>0</v>
      </c>
      <c r="Z112" s="225">
        <f t="shared" si="17"/>
        <v>0</v>
      </c>
      <c r="AA112" s="264"/>
    </row>
    <row r="113" spans="1:28" s="217" customFormat="1" ht="12">
      <c r="A113" s="259">
        <v>100546</v>
      </c>
      <c r="B113" s="260" t="s">
        <v>154</v>
      </c>
      <c r="C113" s="260" t="s">
        <v>1161</v>
      </c>
      <c r="D113" s="260" t="s">
        <v>515</v>
      </c>
      <c r="E113" s="221">
        <f t="shared" si="18"/>
        <v>12.5</v>
      </c>
      <c r="F113" s="246">
        <f>IF($E$12=1,VALUE(VLOOKUP($D113,'Pricing Reference'!$A$2:$E$68,2,FALSE))," ")</f>
        <v>12.5</v>
      </c>
      <c r="G113" s="246" t="str">
        <f>IF($E$12=2,VALUE(VLOOKUP($D113,'Pricing Reference'!$A$2:$E$68,3,FALSE))," ")</f>
        <v xml:space="preserve"> </v>
      </c>
      <c r="H113" s="246" t="str">
        <f>IF($E$12=3,VALUE(VLOOKUP($D113,'Pricing Reference'!$A$2:$E$68,4,FALSE))," ")</f>
        <v xml:space="preserve"> </v>
      </c>
      <c r="I113" s="254">
        <f>VALUE(VLOOKUP($D113,'Pricing Reference'!$A$2:$E$68,5,FALSE))</f>
        <v>25</v>
      </c>
      <c r="J113" s="220"/>
      <c r="K113" s="220"/>
      <c r="L113" s="220"/>
      <c r="M113" s="220"/>
      <c r="N113" s="220"/>
      <c r="O113" s="254">
        <f t="shared" si="10"/>
        <v>0</v>
      </c>
      <c r="P113" s="221"/>
      <c r="Q113" s="222"/>
      <c r="R113" s="215" t="s">
        <v>655</v>
      </c>
      <c r="S113" s="223" t="str">
        <f t="shared" si="11"/>
        <v xml:space="preserve"> </v>
      </c>
      <c r="U113" s="224">
        <f t="shared" si="12"/>
        <v>0</v>
      </c>
      <c r="V113" s="224">
        <f t="shared" si="13"/>
        <v>0</v>
      </c>
      <c r="W113" s="224">
        <f t="shared" si="14"/>
        <v>0</v>
      </c>
      <c r="X113" s="224">
        <f t="shared" si="15"/>
        <v>0</v>
      </c>
      <c r="Y113" s="224">
        <f t="shared" si="16"/>
        <v>0</v>
      </c>
      <c r="Z113" s="225">
        <f t="shared" si="17"/>
        <v>0</v>
      </c>
      <c r="AA113" s="264"/>
    </row>
    <row r="114" spans="1:28" s="217" customFormat="1" ht="12">
      <c r="A114" s="259">
        <v>100544</v>
      </c>
      <c r="B114" s="260" t="s">
        <v>415</v>
      </c>
      <c r="C114" s="260" t="s">
        <v>1161</v>
      </c>
      <c r="D114" s="260" t="s">
        <v>515</v>
      </c>
      <c r="E114" s="221">
        <f t="shared" si="18"/>
        <v>12.5</v>
      </c>
      <c r="F114" s="246">
        <f>IF($E$12=1,VALUE(VLOOKUP($D114,'Pricing Reference'!$A$2:$E$68,2,FALSE))," ")</f>
        <v>12.5</v>
      </c>
      <c r="G114" s="246" t="str">
        <f>IF($E$12=2,VALUE(VLOOKUP($D114,'Pricing Reference'!$A$2:$E$68,3,FALSE))," ")</f>
        <v xml:space="preserve"> </v>
      </c>
      <c r="H114" s="246" t="str">
        <f>IF($E$12=3,VALUE(VLOOKUP($D114,'Pricing Reference'!$A$2:$E$68,4,FALSE))," ")</f>
        <v xml:space="preserve"> </v>
      </c>
      <c r="I114" s="254">
        <f>VALUE(VLOOKUP($D114,'Pricing Reference'!$A$2:$E$68,5,FALSE))</f>
        <v>25</v>
      </c>
      <c r="J114" s="220"/>
      <c r="K114" s="220"/>
      <c r="L114" s="220"/>
      <c r="M114" s="220"/>
      <c r="N114" s="220"/>
      <c r="O114" s="254">
        <f t="shared" si="10"/>
        <v>0</v>
      </c>
      <c r="P114" s="221"/>
      <c r="Q114" s="222"/>
      <c r="R114" s="215" t="s">
        <v>656</v>
      </c>
      <c r="S114" s="223" t="str">
        <f t="shared" si="11"/>
        <v xml:space="preserve"> </v>
      </c>
      <c r="U114" s="224">
        <f t="shared" si="12"/>
        <v>0</v>
      </c>
      <c r="V114" s="224">
        <f t="shared" si="13"/>
        <v>0</v>
      </c>
      <c r="W114" s="224">
        <f t="shared" si="14"/>
        <v>0</v>
      </c>
      <c r="X114" s="224">
        <f t="shared" si="15"/>
        <v>0</v>
      </c>
      <c r="Y114" s="224">
        <f t="shared" si="16"/>
        <v>0</v>
      </c>
      <c r="Z114" s="225">
        <f t="shared" si="17"/>
        <v>0</v>
      </c>
      <c r="AA114" s="264"/>
    </row>
    <row r="115" spans="1:28" s="217" customFormat="1" ht="12">
      <c r="A115" s="259">
        <v>107734</v>
      </c>
      <c r="B115" s="260" t="s">
        <v>417</v>
      </c>
      <c r="C115" s="260" t="s">
        <v>1161</v>
      </c>
      <c r="D115" s="260" t="s">
        <v>515</v>
      </c>
      <c r="E115" s="221">
        <f t="shared" si="18"/>
        <v>12.5</v>
      </c>
      <c r="F115" s="246">
        <f>IF($E$12=1,VALUE(VLOOKUP($D115,'Pricing Reference'!$A$2:$E$68,2,FALSE))," ")</f>
        <v>12.5</v>
      </c>
      <c r="G115" s="246" t="str">
        <f>IF($E$12=2,VALUE(VLOOKUP($D115,'Pricing Reference'!$A$2:$E$68,3,FALSE))," ")</f>
        <v xml:space="preserve"> </v>
      </c>
      <c r="H115" s="246" t="str">
        <f>IF($E$12=3,VALUE(VLOOKUP($D115,'Pricing Reference'!$A$2:$E$68,4,FALSE))," ")</f>
        <v xml:space="preserve"> </v>
      </c>
      <c r="I115" s="254">
        <f>VALUE(VLOOKUP($D115,'Pricing Reference'!$A$2:$E$68,5,FALSE))</f>
        <v>25</v>
      </c>
      <c r="J115" s="220"/>
      <c r="K115" s="220"/>
      <c r="L115" s="220"/>
      <c r="M115" s="220"/>
      <c r="N115" s="220"/>
      <c r="O115" s="254">
        <f t="shared" si="10"/>
        <v>0</v>
      </c>
      <c r="P115" s="221"/>
      <c r="Q115" s="222"/>
      <c r="R115" s="215" t="s">
        <v>657</v>
      </c>
      <c r="S115" s="223" t="str">
        <f t="shared" si="11"/>
        <v xml:space="preserve"> </v>
      </c>
      <c r="U115" s="224">
        <f t="shared" si="12"/>
        <v>0</v>
      </c>
      <c r="V115" s="224">
        <f t="shared" si="13"/>
        <v>0</v>
      </c>
      <c r="W115" s="224">
        <f t="shared" si="14"/>
        <v>0</v>
      </c>
      <c r="X115" s="224">
        <f t="shared" si="15"/>
        <v>0</v>
      </c>
      <c r="Y115" s="224">
        <f t="shared" si="16"/>
        <v>0</v>
      </c>
      <c r="Z115" s="225">
        <f t="shared" si="17"/>
        <v>0</v>
      </c>
      <c r="AA115" s="264"/>
    </row>
    <row r="116" spans="1:28" s="26" customFormat="1">
      <c r="A116" s="259">
        <v>108697</v>
      </c>
      <c r="B116" s="260" t="s">
        <v>658</v>
      </c>
      <c r="C116" s="260" t="s">
        <v>116</v>
      </c>
      <c r="D116" s="260" t="s">
        <v>498</v>
      </c>
      <c r="E116" s="221">
        <f t="shared" si="18"/>
        <v>12.5</v>
      </c>
      <c r="F116" s="246">
        <f>IF($E$12=1,VALUE(VLOOKUP($D116,'Pricing Reference'!$A$2:$E$68,2,FALSE))," ")</f>
        <v>12.5</v>
      </c>
      <c r="G116" s="246" t="str">
        <f>IF($E$12=2,VALUE(VLOOKUP($D116,'Pricing Reference'!$A$2:$E$68,3,FALSE))," ")</f>
        <v xml:space="preserve"> </v>
      </c>
      <c r="H116" s="246" t="str">
        <f>IF($E$12=3,VALUE(VLOOKUP($D116,'Pricing Reference'!$A$2:$E$68,4,FALSE))," ")</f>
        <v xml:space="preserve"> </v>
      </c>
      <c r="I116" s="254">
        <f>VALUE(VLOOKUP($D116,'Pricing Reference'!$A$2:$E$68,5,FALSE))</f>
        <v>25</v>
      </c>
      <c r="J116" s="220"/>
      <c r="K116" s="220"/>
      <c r="L116" s="220"/>
      <c r="M116" s="220"/>
      <c r="N116" s="220"/>
      <c r="O116" s="254">
        <f t="shared" si="10"/>
        <v>0</v>
      </c>
      <c r="P116" s="221"/>
      <c r="Q116" s="222"/>
      <c r="R116" s="215" t="s">
        <v>659</v>
      </c>
      <c r="S116" s="223" t="str">
        <f t="shared" si="11"/>
        <v xml:space="preserve"> </v>
      </c>
      <c r="U116" s="224">
        <f t="shared" si="12"/>
        <v>0</v>
      </c>
      <c r="V116" s="224">
        <f t="shared" si="13"/>
        <v>0</v>
      </c>
      <c r="W116" s="224">
        <f t="shared" si="14"/>
        <v>0</v>
      </c>
      <c r="X116" s="224">
        <f t="shared" si="15"/>
        <v>0</v>
      </c>
      <c r="Y116" s="224">
        <f t="shared" si="16"/>
        <v>0</v>
      </c>
      <c r="Z116" s="225">
        <f t="shared" si="17"/>
        <v>0</v>
      </c>
      <c r="AA116" s="264"/>
      <c r="AB116" s="217"/>
    </row>
    <row r="117" spans="1:28" s="26" customFormat="1">
      <c r="A117" s="259">
        <v>100510</v>
      </c>
      <c r="B117" s="260" t="s">
        <v>357</v>
      </c>
      <c r="C117" s="260" t="s">
        <v>1161</v>
      </c>
      <c r="D117" s="260" t="s">
        <v>498</v>
      </c>
      <c r="E117" s="221">
        <f t="shared" si="18"/>
        <v>12.5</v>
      </c>
      <c r="F117" s="246">
        <f>IF($E$12=1,VALUE(VLOOKUP($D117,'Pricing Reference'!$A$2:$E$68,2,FALSE))," ")</f>
        <v>12.5</v>
      </c>
      <c r="G117" s="246" t="str">
        <f>IF($E$12=2,VALUE(VLOOKUP($D117,'Pricing Reference'!$A$2:$E$68,3,FALSE))," ")</f>
        <v xml:space="preserve"> </v>
      </c>
      <c r="H117" s="246" t="str">
        <f>IF($E$12=3,VALUE(VLOOKUP($D117,'Pricing Reference'!$A$2:$E$68,4,FALSE))," ")</f>
        <v xml:space="preserve"> </v>
      </c>
      <c r="I117" s="254">
        <f>VALUE(VLOOKUP($D117,'Pricing Reference'!$A$2:$E$68,5,FALSE))</f>
        <v>25</v>
      </c>
      <c r="J117" s="220"/>
      <c r="K117" s="220"/>
      <c r="L117" s="220"/>
      <c r="M117" s="220"/>
      <c r="N117" s="220"/>
      <c r="O117" s="254">
        <f t="shared" si="10"/>
        <v>0</v>
      </c>
      <c r="P117" s="221"/>
      <c r="Q117" s="222"/>
      <c r="R117" s="215" t="s">
        <v>660</v>
      </c>
      <c r="S117" s="223" t="str">
        <f t="shared" si="11"/>
        <v xml:space="preserve"> </v>
      </c>
      <c r="U117" s="224">
        <f t="shared" si="12"/>
        <v>0</v>
      </c>
      <c r="V117" s="224">
        <f t="shared" si="13"/>
        <v>0</v>
      </c>
      <c r="W117" s="224">
        <f t="shared" si="14"/>
        <v>0</v>
      </c>
      <c r="X117" s="224">
        <f t="shared" si="15"/>
        <v>0</v>
      </c>
      <c r="Y117" s="224">
        <f t="shared" si="16"/>
        <v>0</v>
      </c>
      <c r="Z117" s="225">
        <f t="shared" si="17"/>
        <v>0</v>
      </c>
      <c r="AA117" s="264"/>
      <c r="AB117" s="217"/>
    </row>
    <row r="118" spans="1:28" s="217" customFormat="1" ht="12">
      <c r="A118" s="259">
        <v>108692</v>
      </c>
      <c r="B118" s="260" t="s">
        <v>661</v>
      </c>
      <c r="C118" s="260" t="s">
        <v>116</v>
      </c>
      <c r="D118" s="260" t="s">
        <v>498</v>
      </c>
      <c r="E118" s="221">
        <f t="shared" si="18"/>
        <v>12.5</v>
      </c>
      <c r="F118" s="246">
        <f>IF($E$12=1,VALUE(VLOOKUP($D118,'Pricing Reference'!$A$2:$E$68,2,FALSE))," ")</f>
        <v>12.5</v>
      </c>
      <c r="G118" s="246" t="str">
        <f>IF($E$12=2,VALUE(VLOOKUP($D118,'Pricing Reference'!$A$2:$E$68,3,FALSE))," ")</f>
        <v xml:space="preserve"> </v>
      </c>
      <c r="H118" s="246" t="str">
        <f>IF($E$12=3,VALUE(VLOOKUP($D118,'Pricing Reference'!$A$2:$E$68,4,FALSE))," ")</f>
        <v xml:space="preserve"> </v>
      </c>
      <c r="I118" s="254">
        <f>VALUE(VLOOKUP($D118,'Pricing Reference'!$A$2:$E$68,5,FALSE))</f>
        <v>25</v>
      </c>
      <c r="J118" s="220"/>
      <c r="K118" s="220"/>
      <c r="L118" s="220"/>
      <c r="M118" s="220"/>
      <c r="N118" s="220"/>
      <c r="O118" s="254">
        <f t="shared" si="10"/>
        <v>0</v>
      </c>
      <c r="P118" s="221"/>
      <c r="Q118" s="222"/>
      <c r="R118" s="215" t="s">
        <v>662</v>
      </c>
      <c r="S118" s="223" t="str">
        <f t="shared" si="11"/>
        <v xml:space="preserve"> </v>
      </c>
      <c r="U118" s="224">
        <f t="shared" si="12"/>
        <v>0</v>
      </c>
      <c r="V118" s="224">
        <f t="shared" si="13"/>
        <v>0</v>
      </c>
      <c r="W118" s="224">
        <f t="shared" si="14"/>
        <v>0</v>
      </c>
      <c r="X118" s="224">
        <f t="shared" si="15"/>
        <v>0</v>
      </c>
      <c r="Y118" s="224">
        <f t="shared" si="16"/>
        <v>0</v>
      </c>
      <c r="Z118" s="225">
        <f t="shared" si="17"/>
        <v>0</v>
      </c>
      <c r="AA118" s="264"/>
    </row>
    <row r="119" spans="1:28" s="217" customFormat="1" ht="12">
      <c r="A119" s="259">
        <v>108704</v>
      </c>
      <c r="B119" s="260" t="s">
        <v>190</v>
      </c>
      <c r="C119" s="260" t="s">
        <v>116</v>
      </c>
      <c r="D119" s="260" t="s">
        <v>498</v>
      </c>
      <c r="E119" s="221">
        <f t="shared" si="18"/>
        <v>12.5</v>
      </c>
      <c r="F119" s="246">
        <f>IF($E$12=1,VALUE(VLOOKUP($D119,'Pricing Reference'!$A$2:$E$68,2,FALSE))," ")</f>
        <v>12.5</v>
      </c>
      <c r="G119" s="246" t="str">
        <f>IF($E$12=2,VALUE(VLOOKUP($D119,'Pricing Reference'!$A$2:$E$68,3,FALSE))," ")</f>
        <v xml:space="preserve"> </v>
      </c>
      <c r="H119" s="246" t="str">
        <f>IF($E$12=3,VALUE(VLOOKUP($D119,'Pricing Reference'!$A$2:$E$68,4,FALSE))," ")</f>
        <v xml:space="preserve"> </v>
      </c>
      <c r="I119" s="254">
        <f>VALUE(VLOOKUP($D119,'Pricing Reference'!$A$2:$E$68,5,FALSE))</f>
        <v>25</v>
      </c>
      <c r="J119" s="220"/>
      <c r="K119" s="220"/>
      <c r="L119" s="220"/>
      <c r="M119" s="220"/>
      <c r="N119" s="220"/>
      <c r="O119" s="254">
        <f t="shared" si="10"/>
        <v>0</v>
      </c>
      <c r="P119" s="221"/>
      <c r="Q119" s="222"/>
      <c r="R119" s="215" t="s">
        <v>663</v>
      </c>
      <c r="S119" s="223" t="str">
        <f t="shared" si="11"/>
        <v xml:space="preserve"> </v>
      </c>
      <c r="U119" s="224">
        <f t="shared" si="12"/>
        <v>0</v>
      </c>
      <c r="V119" s="224">
        <f t="shared" si="13"/>
        <v>0</v>
      </c>
      <c r="W119" s="224">
        <f t="shared" si="14"/>
        <v>0</v>
      </c>
      <c r="X119" s="224">
        <f t="shared" si="15"/>
        <v>0</v>
      </c>
      <c r="Y119" s="224">
        <f t="shared" si="16"/>
        <v>0</v>
      </c>
      <c r="Z119" s="225">
        <f t="shared" si="17"/>
        <v>0</v>
      </c>
      <c r="AA119" s="264"/>
    </row>
    <row r="120" spans="1:28" s="26" customFormat="1">
      <c r="A120" s="259">
        <v>107731</v>
      </c>
      <c r="B120" s="260" t="s">
        <v>385</v>
      </c>
      <c r="C120" s="260" t="s">
        <v>1161</v>
      </c>
      <c r="D120" s="260" t="s">
        <v>498</v>
      </c>
      <c r="E120" s="221">
        <f t="shared" si="18"/>
        <v>12.5</v>
      </c>
      <c r="F120" s="246">
        <f>IF($E$12=1,VALUE(VLOOKUP($D120,'Pricing Reference'!$A$2:$E$68,2,FALSE))," ")</f>
        <v>12.5</v>
      </c>
      <c r="G120" s="246" t="str">
        <f>IF($E$12=2,VALUE(VLOOKUP($D120,'Pricing Reference'!$A$2:$E$68,3,FALSE))," ")</f>
        <v xml:space="preserve"> </v>
      </c>
      <c r="H120" s="246" t="str">
        <f>IF($E$12=3,VALUE(VLOOKUP($D120,'Pricing Reference'!$A$2:$E$68,4,FALSE))," ")</f>
        <v xml:space="preserve"> </v>
      </c>
      <c r="I120" s="254">
        <f>VALUE(VLOOKUP($D120,'Pricing Reference'!$A$2:$E$68,5,FALSE))</f>
        <v>25</v>
      </c>
      <c r="J120" s="220"/>
      <c r="K120" s="220"/>
      <c r="L120" s="220"/>
      <c r="M120" s="220"/>
      <c r="N120" s="220"/>
      <c r="O120" s="254">
        <f t="shared" si="10"/>
        <v>0</v>
      </c>
      <c r="P120" s="227"/>
      <c r="Q120" s="227"/>
      <c r="R120" s="215" t="s">
        <v>664</v>
      </c>
      <c r="S120" s="223" t="str">
        <f t="shared" si="11"/>
        <v xml:space="preserve"> </v>
      </c>
      <c r="U120" s="224">
        <f t="shared" si="12"/>
        <v>0</v>
      </c>
      <c r="V120" s="224">
        <f t="shared" si="13"/>
        <v>0</v>
      </c>
      <c r="W120" s="224">
        <f t="shared" si="14"/>
        <v>0</v>
      </c>
      <c r="X120" s="224">
        <f t="shared" si="15"/>
        <v>0</v>
      </c>
      <c r="Y120" s="224">
        <f t="shared" si="16"/>
        <v>0</v>
      </c>
      <c r="Z120" s="225">
        <f t="shared" si="17"/>
        <v>0</v>
      </c>
      <c r="AA120" s="264"/>
      <c r="AB120" s="217"/>
    </row>
    <row r="121" spans="1:28" s="26" customFormat="1">
      <c r="A121" s="259">
        <v>100519</v>
      </c>
      <c r="B121" s="260" t="s">
        <v>185</v>
      </c>
      <c r="C121" s="260" t="s">
        <v>1161</v>
      </c>
      <c r="D121" s="260" t="s">
        <v>498</v>
      </c>
      <c r="E121" s="221">
        <f t="shared" si="18"/>
        <v>12.5</v>
      </c>
      <c r="F121" s="246">
        <f>IF($E$12=1,VALUE(VLOOKUP($D121,'Pricing Reference'!$A$2:$E$68,2,FALSE))," ")</f>
        <v>12.5</v>
      </c>
      <c r="G121" s="246" t="str">
        <f>IF($E$12=2,VALUE(VLOOKUP($D121,'Pricing Reference'!$A$2:$E$68,3,FALSE))," ")</f>
        <v xml:space="preserve"> </v>
      </c>
      <c r="H121" s="246" t="str">
        <f>IF($E$12=3,VALUE(VLOOKUP($D121,'Pricing Reference'!$A$2:$E$68,4,FALSE))," ")</f>
        <v xml:space="preserve"> </v>
      </c>
      <c r="I121" s="254">
        <f>VALUE(VLOOKUP($D121,'Pricing Reference'!$A$2:$E$68,5,FALSE))</f>
        <v>25</v>
      </c>
      <c r="J121" s="220"/>
      <c r="K121" s="220"/>
      <c r="L121" s="220"/>
      <c r="M121" s="220"/>
      <c r="N121" s="220"/>
      <c r="O121" s="254">
        <f t="shared" si="10"/>
        <v>0</v>
      </c>
      <c r="P121" s="227"/>
      <c r="Q121" s="227"/>
      <c r="R121" s="215" t="s">
        <v>665</v>
      </c>
      <c r="S121" s="223" t="str">
        <f t="shared" si="11"/>
        <v xml:space="preserve"> </v>
      </c>
      <c r="U121" s="224">
        <f t="shared" si="12"/>
        <v>0</v>
      </c>
      <c r="V121" s="224">
        <f t="shared" si="13"/>
        <v>0</v>
      </c>
      <c r="W121" s="224">
        <f t="shared" si="14"/>
        <v>0</v>
      </c>
      <c r="X121" s="224">
        <f t="shared" si="15"/>
        <v>0</v>
      </c>
      <c r="Y121" s="224">
        <f t="shared" si="16"/>
        <v>0</v>
      </c>
      <c r="Z121" s="225">
        <f t="shared" si="17"/>
        <v>0</v>
      </c>
      <c r="AA121" s="264"/>
      <c r="AB121" s="217"/>
    </row>
    <row r="122" spans="1:28" s="26" customFormat="1">
      <c r="A122" s="259">
        <v>108590</v>
      </c>
      <c r="B122" s="260" t="s">
        <v>666</v>
      </c>
      <c r="C122" s="260" t="s">
        <v>116</v>
      </c>
      <c r="D122" s="260" t="s">
        <v>498</v>
      </c>
      <c r="E122" s="221">
        <f t="shared" si="18"/>
        <v>12.5</v>
      </c>
      <c r="F122" s="246">
        <f>IF($E$12=1,VALUE(VLOOKUP($D122,'Pricing Reference'!$A$2:$E$68,2,FALSE))," ")</f>
        <v>12.5</v>
      </c>
      <c r="G122" s="246" t="str">
        <f>IF($E$12=2,VALUE(VLOOKUP($D122,'Pricing Reference'!$A$2:$E$68,3,FALSE))," ")</f>
        <v xml:space="preserve"> </v>
      </c>
      <c r="H122" s="246" t="str">
        <f>IF($E$12=3,VALUE(VLOOKUP($D122,'Pricing Reference'!$A$2:$E$68,4,FALSE))," ")</f>
        <v xml:space="preserve"> </v>
      </c>
      <c r="I122" s="254">
        <f>VALUE(VLOOKUP($D122,'Pricing Reference'!$A$2:$E$68,5,FALSE))</f>
        <v>25</v>
      </c>
      <c r="J122" s="220"/>
      <c r="K122" s="220"/>
      <c r="L122" s="220"/>
      <c r="M122" s="220"/>
      <c r="N122" s="220"/>
      <c r="O122" s="254">
        <f t="shared" si="10"/>
        <v>0</v>
      </c>
      <c r="P122" s="227"/>
      <c r="Q122" s="227"/>
      <c r="R122" s="215" t="s">
        <v>667</v>
      </c>
      <c r="S122" s="223" t="str">
        <f t="shared" si="11"/>
        <v xml:space="preserve"> </v>
      </c>
      <c r="U122" s="224">
        <f t="shared" si="12"/>
        <v>0</v>
      </c>
      <c r="V122" s="224">
        <f t="shared" si="13"/>
        <v>0</v>
      </c>
      <c r="W122" s="224">
        <f t="shared" si="14"/>
        <v>0</v>
      </c>
      <c r="X122" s="224">
        <f t="shared" si="15"/>
        <v>0</v>
      </c>
      <c r="Y122" s="224">
        <f t="shared" si="16"/>
        <v>0</v>
      </c>
      <c r="Z122" s="225">
        <f t="shared" si="17"/>
        <v>0</v>
      </c>
      <c r="AA122" s="264"/>
      <c r="AB122" s="217"/>
    </row>
    <row r="123" spans="1:28" s="217" customFormat="1" ht="12">
      <c r="A123" s="259">
        <v>108684</v>
      </c>
      <c r="B123" s="260" t="s">
        <v>668</v>
      </c>
      <c r="C123" s="260" t="s">
        <v>116</v>
      </c>
      <c r="D123" s="260" t="s">
        <v>498</v>
      </c>
      <c r="E123" s="221">
        <f t="shared" si="18"/>
        <v>12.5</v>
      </c>
      <c r="F123" s="246">
        <f>IF($E$12=1,VALUE(VLOOKUP($D123,'Pricing Reference'!$A$2:$E$68,2,FALSE))," ")</f>
        <v>12.5</v>
      </c>
      <c r="G123" s="246" t="str">
        <f>IF($E$12=2,VALUE(VLOOKUP($D123,'Pricing Reference'!$A$2:$E$68,3,FALSE))," ")</f>
        <v xml:space="preserve"> </v>
      </c>
      <c r="H123" s="246" t="str">
        <f>IF($E$12=3,VALUE(VLOOKUP($D123,'Pricing Reference'!$A$2:$E$68,4,FALSE))," ")</f>
        <v xml:space="preserve"> </v>
      </c>
      <c r="I123" s="254">
        <f>VALUE(VLOOKUP($D123,'Pricing Reference'!$A$2:$E$68,5,FALSE))</f>
        <v>25</v>
      </c>
      <c r="J123" s="220"/>
      <c r="K123" s="220"/>
      <c r="L123" s="220"/>
      <c r="M123" s="220"/>
      <c r="N123" s="220"/>
      <c r="O123" s="254">
        <f t="shared" si="10"/>
        <v>0</v>
      </c>
      <c r="P123" s="227"/>
      <c r="Q123" s="227"/>
      <c r="R123" s="215" t="s">
        <v>669</v>
      </c>
      <c r="S123" s="223" t="str">
        <f t="shared" si="11"/>
        <v xml:space="preserve"> </v>
      </c>
      <c r="U123" s="224">
        <f t="shared" si="12"/>
        <v>0</v>
      </c>
      <c r="V123" s="224">
        <f t="shared" si="13"/>
        <v>0</v>
      </c>
      <c r="W123" s="224">
        <f t="shared" si="14"/>
        <v>0</v>
      </c>
      <c r="X123" s="224">
        <f t="shared" si="15"/>
        <v>0</v>
      </c>
      <c r="Y123" s="224">
        <f t="shared" si="16"/>
        <v>0</v>
      </c>
      <c r="Z123" s="225">
        <f t="shared" si="17"/>
        <v>0</v>
      </c>
      <c r="AA123" s="264"/>
    </row>
    <row r="124" spans="1:28" s="217" customFormat="1" ht="12">
      <c r="A124" s="259">
        <v>108706</v>
      </c>
      <c r="B124" s="260" t="s">
        <v>670</v>
      </c>
      <c r="C124" s="260" t="s">
        <v>116</v>
      </c>
      <c r="D124" s="260" t="s">
        <v>498</v>
      </c>
      <c r="E124" s="221">
        <f t="shared" si="18"/>
        <v>12.5</v>
      </c>
      <c r="F124" s="246">
        <f>IF($E$12=1,VALUE(VLOOKUP($D124,'Pricing Reference'!$A$2:$E$68,2,FALSE))," ")</f>
        <v>12.5</v>
      </c>
      <c r="G124" s="246" t="str">
        <f>IF($E$12=2,VALUE(VLOOKUP($D124,'Pricing Reference'!$A$2:$E$68,3,FALSE))," ")</f>
        <v xml:space="preserve"> </v>
      </c>
      <c r="H124" s="246" t="str">
        <f>IF($E$12=3,VALUE(VLOOKUP($D124,'Pricing Reference'!$A$2:$E$68,4,FALSE))," ")</f>
        <v xml:space="preserve"> </v>
      </c>
      <c r="I124" s="254">
        <f>VALUE(VLOOKUP($D124,'Pricing Reference'!$A$2:$E$68,5,FALSE))</f>
        <v>25</v>
      </c>
      <c r="J124" s="220"/>
      <c r="K124" s="220"/>
      <c r="L124" s="220"/>
      <c r="M124" s="220"/>
      <c r="N124" s="220"/>
      <c r="O124" s="254">
        <f t="shared" si="10"/>
        <v>0</v>
      </c>
      <c r="P124" s="227"/>
      <c r="Q124" s="227"/>
      <c r="R124" s="215" t="s">
        <v>671</v>
      </c>
      <c r="S124" s="223" t="str">
        <f t="shared" si="11"/>
        <v xml:space="preserve"> </v>
      </c>
      <c r="U124" s="224">
        <f t="shared" si="12"/>
        <v>0</v>
      </c>
      <c r="V124" s="224">
        <f t="shared" si="13"/>
        <v>0</v>
      </c>
      <c r="W124" s="224">
        <f t="shared" si="14"/>
        <v>0</v>
      </c>
      <c r="X124" s="224">
        <f t="shared" si="15"/>
        <v>0</v>
      </c>
      <c r="Y124" s="224">
        <f t="shared" si="16"/>
        <v>0</v>
      </c>
      <c r="Z124" s="225">
        <f t="shared" si="17"/>
        <v>0</v>
      </c>
      <c r="AA124" s="264"/>
    </row>
    <row r="125" spans="1:28" s="217" customFormat="1" ht="12">
      <c r="A125" s="259">
        <v>100503</v>
      </c>
      <c r="B125" s="260" t="s">
        <v>351</v>
      </c>
      <c r="C125" s="260" t="s">
        <v>1161</v>
      </c>
      <c r="D125" s="260" t="s">
        <v>498</v>
      </c>
      <c r="E125" s="221">
        <f t="shared" si="18"/>
        <v>12.5</v>
      </c>
      <c r="F125" s="246">
        <f>IF($E$12=1,VALUE(VLOOKUP($D125,'Pricing Reference'!$A$2:$E$68,2,FALSE))," ")</f>
        <v>12.5</v>
      </c>
      <c r="G125" s="246" t="str">
        <f>IF($E$12=2,VALUE(VLOOKUP($D125,'Pricing Reference'!$A$2:$E$68,3,FALSE))," ")</f>
        <v xml:space="preserve"> </v>
      </c>
      <c r="H125" s="246" t="str">
        <f>IF($E$12=3,VALUE(VLOOKUP($D125,'Pricing Reference'!$A$2:$E$68,4,FALSE))," ")</f>
        <v xml:space="preserve"> </v>
      </c>
      <c r="I125" s="254">
        <f>VALUE(VLOOKUP($D125,'Pricing Reference'!$A$2:$E$68,5,FALSE))</f>
        <v>25</v>
      </c>
      <c r="J125" s="220"/>
      <c r="K125" s="220"/>
      <c r="L125" s="220"/>
      <c r="M125" s="220"/>
      <c r="N125" s="220"/>
      <c r="O125" s="254">
        <f t="shared" si="10"/>
        <v>0</v>
      </c>
      <c r="P125" s="221"/>
      <c r="Q125" s="222"/>
      <c r="R125" s="215" t="s">
        <v>672</v>
      </c>
      <c r="S125" s="223" t="str">
        <f t="shared" si="11"/>
        <v xml:space="preserve"> </v>
      </c>
      <c r="U125" s="224">
        <f t="shared" si="12"/>
        <v>0</v>
      </c>
      <c r="V125" s="224">
        <f t="shared" si="13"/>
        <v>0</v>
      </c>
      <c r="W125" s="224">
        <f t="shared" si="14"/>
        <v>0</v>
      </c>
      <c r="X125" s="224">
        <f t="shared" si="15"/>
        <v>0</v>
      </c>
      <c r="Y125" s="224">
        <f t="shared" si="16"/>
        <v>0</v>
      </c>
      <c r="Z125" s="225">
        <f t="shared" si="17"/>
        <v>0</v>
      </c>
      <c r="AA125" s="264"/>
    </row>
    <row r="126" spans="1:28" s="217" customFormat="1" ht="12">
      <c r="A126" s="259">
        <v>108690</v>
      </c>
      <c r="B126" s="260" t="s">
        <v>673</v>
      </c>
      <c r="C126" s="260" t="s">
        <v>116</v>
      </c>
      <c r="D126" s="260" t="s">
        <v>498</v>
      </c>
      <c r="E126" s="221">
        <f t="shared" si="18"/>
        <v>12.5</v>
      </c>
      <c r="F126" s="246">
        <f>IF($E$12=1,VALUE(VLOOKUP($D126,'Pricing Reference'!$A$2:$E$68,2,FALSE))," ")</f>
        <v>12.5</v>
      </c>
      <c r="G126" s="246" t="str">
        <f>IF($E$12=2,VALUE(VLOOKUP($D126,'Pricing Reference'!$A$2:$E$68,3,FALSE))," ")</f>
        <v xml:space="preserve"> </v>
      </c>
      <c r="H126" s="246" t="str">
        <f>IF($E$12=3,VALUE(VLOOKUP($D126,'Pricing Reference'!$A$2:$E$68,4,FALSE))," ")</f>
        <v xml:space="preserve"> </v>
      </c>
      <c r="I126" s="254">
        <f>VALUE(VLOOKUP($D126,'Pricing Reference'!$A$2:$E$68,5,FALSE))</f>
        <v>25</v>
      </c>
      <c r="J126" s="220"/>
      <c r="K126" s="220"/>
      <c r="L126" s="220"/>
      <c r="M126" s="220"/>
      <c r="N126" s="220"/>
      <c r="O126" s="254">
        <f t="shared" si="10"/>
        <v>0</v>
      </c>
      <c r="P126" s="221"/>
      <c r="Q126" s="222"/>
      <c r="R126" s="215" t="s">
        <v>674</v>
      </c>
      <c r="S126" s="223" t="str">
        <f t="shared" si="11"/>
        <v xml:space="preserve"> </v>
      </c>
      <c r="U126" s="224">
        <f t="shared" si="12"/>
        <v>0</v>
      </c>
      <c r="V126" s="224">
        <f t="shared" si="13"/>
        <v>0</v>
      </c>
      <c r="W126" s="224">
        <f t="shared" si="14"/>
        <v>0</v>
      </c>
      <c r="X126" s="224">
        <f t="shared" si="15"/>
        <v>0</v>
      </c>
      <c r="Y126" s="224">
        <f t="shared" si="16"/>
        <v>0</v>
      </c>
      <c r="Z126" s="225">
        <f t="shared" si="17"/>
        <v>0</v>
      </c>
      <c r="AA126" s="264"/>
    </row>
    <row r="127" spans="1:28" s="217" customFormat="1" ht="12">
      <c r="A127" s="259">
        <v>100251</v>
      </c>
      <c r="B127" s="260" t="s">
        <v>345</v>
      </c>
      <c r="C127" s="260" t="s">
        <v>1161</v>
      </c>
      <c r="D127" s="260" t="s">
        <v>498</v>
      </c>
      <c r="E127" s="221">
        <f t="shared" si="18"/>
        <v>12.5</v>
      </c>
      <c r="F127" s="246">
        <f>IF($E$12=1,VALUE(VLOOKUP($D127,'Pricing Reference'!$A$2:$E$68,2,FALSE))," ")</f>
        <v>12.5</v>
      </c>
      <c r="G127" s="246" t="str">
        <f>IF($E$12=2,VALUE(VLOOKUP($D127,'Pricing Reference'!$A$2:$E$68,3,FALSE))," ")</f>
        <v xml:space="preserve"> </v>
      </c>
      <c r="H127" s="246" t="str">
        <f>IF($E$12=3,VALUE(VLOOKUP($D127,'Pricing Reference'!$A$2:$E$68,4,FALSE))," ")</f>
        <v xml:space="preserve"> </v>
      </c>
      <c r="I127" s="254">
        <f>VALUE(VLOOKUP($D127,'Pricing Reference'!$A$2:$E$68,5,FALSE))</f>
        <v>25</v>
      </c>
      <c r="J127" s="220"/>
      <c r="K127" s="220"/>
      <c r="L127" s="220"/>
      <c r="M127" s="220"/>
      <c r="N127" s="220"/>
      <c r="O127" s="254">
        <f t="shared" si="10"/>
        <v>0</v>
      </c>
      <c r="P127" s="221"/>
      <c r="Q127" s="222"/>
      <c r="R127" s="215" t="s">
        <v>675</v>
      </c>
      <c r="S127" s="223" t="str">
        <f t="shared" si="11"/>
        <v xml:space="preserve"> </v>
      </c>
      <c r="U127" s="224">
        <f t="shared" si="12"/>
        <v>0</v>
      </c>
      <c r="V127" s="224">
        <f t="shared" si="13"/>
        <v>0</v>
      </c>
      <c r="W127" s="224">
        <f t="shared" si="14"/>
        <v>0</v>
      </c>
      <c r="X127" s="224">
        <f t="shared" si="15"/>
        <v>0</v>
      </c>
      <c r="Y127" s="224">
        <f t="shared" si="16"/>
        <v>0</v>
      </c>
      <c r="Z127" s="225">
        <f t="shared" si="17"/>
        <v>0</v>
      </c>
      <c r="AA127" s="264"/>
    </row>
    <row r="128" spans="1:28" s="217" customFormat="1" ht="12">
      <c r="A128" s="259">
        <v>107746</v>
      </c>
      <c r="B128" s="260" t="s">
        <v>397</v>
      </c>
      <c r="C128" s="260" t="s">
        <v>1161</v>
      </c>
      <c r="D128" s="260" t="s">
        <v>498</v>
      </c>
      <c r="E128" s="221">
        <f t="shared" si="18"/>
        <v>12.5</v>
      </c>
      <c r="F128" s="246">
        <f>IF($E$12=1,VALUE(VLOOKUP($D128,'Pricing Reference'!$A$2:$E$68,2,FALSE))," ")</f>
        <v>12.5</v>
      </c>
      <c r="G128" s="246" t="str">
        <f>IF($E$12=2,VALUE(VLOOKUP($D128,'Pricing Reference'!$A$2:$E$68,3,FALSE))," ")</f>
        <v xml:space="preserve"> </v>
      </c>
      <c r="H128" s="246" t="str">
        <f>IF($E$12=3,VALUE(VLOOKUP($D128,'Pricing Reference'!$A$2:$E$68,4,FALSE))," ")</f>
        <v xml:space="preserve"> </v>
      </c>
      <c r="I128" s="254">
        <f>VALUE(VLOOKUP($D128,'Pricing Reference'!$A$2:$E$68,5,FALSE))</f>
        <v>25</v>
      </c>
      <c r="J128" s="220"/>
      <c r="K128" s="220"/>
      <c r="L128" s="220"/>
      <c r="M128" s="220"/>
      <c r="N128" s="220"/>
      <c r="O128" s="254">
        <f t="shared" si="10"/>
        <v>0</v>
      </c>
      <c r="P128" s="221"/>
      <c r="Q128" s="222"/>
      <c r="R128" s="215" t="s">
        <v>676</v>
      </c>
      <c r="S128" s="223" t="str">
        <f t="shared" si="11"/>
        <v xml:space="preserve"> </v>
      </c>
      <c r="U128" s="224">
        <f t="shared" si="12"/>
        <v>0</v>
      </c>
      <c r="V128" s="224">
        <f t="shared" si="13"/>
        <v>0</v>
      </c>
      <c r="W128" s="224">
        <f t="shared" si="14"/>
        <v>0</v>
      </c>
      <c r="X128" s="224">
        <f t="shared" si="15"/>
        <v>0</v>
      </c>
      <c r="Y128" s="224">
        <f t="shared" si="16"/>
        <v>0</v>
      </c>
      <c r="Z128" s="225">
        <f t="shared" si="17"/>
        <v>0</v>
      </c>
      <c r="AA128" s="264"/>
    </row>
    <row r="129" spans="1:27" s="217" customFormat="1" ht="12">
      <c r="A129" s="259">
        <v>107728</v>
      </c>
      <c r="B129" s="260" t="s">
        <v>383</v>
      </c>
      <c r="C129" s="260" t="s">
        <v>1161</v>
      </c>
      <c r="D129" s="260" t="s">
        <v>498</v>
      </c>
      <c r="E129" s="221">
        <f t="shared" si="18"/>
        <v>12.5</v>
      </c>
      <c r="F129" s="246">
        <f>IF($E$12=1,VALUE(VLOOKUP($D129,'Pricing Reference'!$A$2:$E$68,2,FALSE))," ")</f>
        <v>12.5</v>
      </c>
      <c r="G129" s="246" t="str">
        <f>IF($E$12=2,VALUE(VLOOKUP($D129,'Pricing Reference'!$A$2:$E$68,3,FALSE))," ")</f>
        <v xml:space="preserve"> </v>
      </c>
      <c r="H129" s="246" t="str">
        <f>IF($E$12=3,VALUE(VLOOKUP($D129,'Pricing Reference'!$A$2:$E$68,4,FALSE))," ")</f>
        <v xml:space="preserve"> </v>
      </c>
      <c r="I129" s="254">
        <f>VALUE(VLOOKUP($D129,'Pricing Reference'!$A$2:$E$68,5,FALSE))</f>
        <v>25</v>
      </c>
      <c r="J129" s="220"/>
      <c r="K129" s="220"/>
      <c r="L129" s="220"/>
      <c r="M129" s="220"/>
      <c r="N129" s="220"/>
      <c r="O129" s="254">
        <f t="shared" si="10"/>
        <v>0</v>
      </c>
      <c r="P129" s="221"/>
      <c r="Q129" s="222"/>
      <c r="R129" s="215" t="s">
        <v>677</v>
      </c>
      <c r="S129" s="223" t="str">
        <f t="shared" si="11"/>
        <v xml:space="preserve"> </v>
      </c>
      <c r="U129" s="224">
        <f t="shared" si="12"/>
        <v>0</v>
      </c>
      <c r="V129" s="224">
        <f t="shared" si="13"/>
        <v>0</v>
      </c>
      <c r="W129" s="224">
        <f t="shared" si="14"/>
        <v>0</v>
      </c>
      <c r="X129" s="224">
        <f t="shared" si="15"/>
        <v>0</v>
      </c>
      <c r="Y129" s="224">
        <f t="shared" si="16"/>
        <v>0</v>
      </c>
      <c r="Z129" s="225">
        <f t="shared" si="17"/>
        <v>0</v>
      </c>
      <c r="AA129" s="264"/>
    </row>
    <row r="130" spans="1:27" s="217" customFormat="1" ht="12">
      <c r="A130" s="259">
        <v>100060</v>
      </c>
      <c r="B130" s="260" t="s">
        <v>325</v>
      </c>
      <c r="C130" s="260" t="s">
        <v>1161</v>
      </c>
      <c r="D130" s="260" t="s">
        <v>498</v>
      </c>
      <c r="E130" s="221">
        <f t="shared" si="18"/>
        <v>12.5</v>
      </c>
      <c r="F130" s="246">
        <f>IF($E$12=1,VALUE(VLOOKUP($D130,'Pricing Reference'!$A$2:$E$68,2,FALSE))," ")</f>
        <v>12.5</v>
      </c>
      <c r="G130" s="246" t="str">
        <f>IF($E$12=2,VALUE(VLOOKUP($D130,'Pricing Reference'!$A$2:$E$68,3,FALSE))," ")</f>
        <v xml:space="preserve"> </v>
      </c>
      <c r="H130" s="246" t="str">
        <f>IF($E$12=3,VALUE(VLOOKUP($D130,'Pricing Reference'!$A$2:$E$68,4,FALSE))," ")</f>
        <v xml:space="preserve"> </v>
      </c>
      <c r="I130" s="254">
        <f>VALUE(VLOOKUP($D130,'Pricing Reference'!$A$2:$E$68,5,FALSE))</f>
        <v>25</v>
      </c>
      <c r="J130" s="220"/>
      <c r="K130" s="220"/>
      <c r="L130" s="220"/>
      <c r="M130" s="220"/>
      <c r="N130" s="220"/>
      <c r="O130" s="254">
        <f t="shared" si="10"/>
        <v>0</v>
      </c>
      <c r="P130" s="221"/>
      <c r="Q130" s="222"/>
      <c r="R130" s="215" t="s">
        <v>678</v>
      </c>
      <c r="S130" s="223" t="str">
        <f t="shared" si="11"/>
        <v xml:space="preserve"> </v>
      </c>
      <c r="U130" s="224">
        <f t="shared" si="12"/>
        <v>0</v>
      </c>
      <c r="V130" s="224">
        <f t="shared" si="13"/>
        <v>0</v>
      </c>
      <c r="W130" s="224">
        <f t="shared" si="14"/>
        <v>0</v>
      </c>
      <c r="X130" s="224">
        <f t="shared" si="15"/>
        <v>0</v>
      </c>
      <c r="Y130" s="224">
        <f t="shared" si="16"/>
        <v>0</v>
      </c>
      <c r="Z130" s="225">
        <f t="shared" si="17"/>
        <v>0</v>
      </c>
      <c r="AA130" s="264"/>
    </row>
    <row r="131" spans="1:27" s="217" customFormat="1" ht="12">
      <c r="A131" s="259">
        <v>108589</v>
      </c>
      <c r="B131" s="260" t="s">
        <v>679</v>
      </c>
      <c r="C131" s="260" t="s">
        <v>116</v>
      </c>
      <c r="D131" s="260" t="s">
        <v>498</v>
      </c>
      <c r="E131" s="221">
        <f t="shared" si="18"/>
        <v>12.5</v>
      </c>
      <c r="F131" s="246">
        <f>IF($E$12=1,VALUE(VLOOKUP($D131,'Pricing Reference'!$A$2:$E$68,2,FALSE))," ")</f>
        <v>12.5</v>
      </c>
      <c r="G131" s="246" t="str">
        <f>IF($E$12=2,VALUE(VLOOKUP($D131,'Pricing Reference'!$A$2:$E$68,3,FALSE))," ")</f>
        <v xml:space="preserve"> </v>
      </c>
      <c r="H131" s="246" t="str">
        <f>IF($E$12=3,VALUE(VLOOKUP($D131,'Pricing Reference'!$A$2:$E$68,4,FALSE))," ")</f>
        <v xml:space="preserve"> </v>
      </c>
      <c r="I131" s="254">
        <f>VALUE(VLOOKUP($D131,'Pricing Reference'!$A$2:$E$68,5,FALSE))</f>
        <v>25</v>
      </c>
      <c r="J131" s="220"/>
      <c r="K131" s="220"/>
      <c r="L131" s="220"/>
      <c r="M131" s="220"/>
      <c r="N131" s="220"/>
      <c r="O131" s="254">
        <f t="shared" si="10"/>
        <v>0</v>
      </c>
      <c r="P131" s="221"/>
      <c r="Q131" s="222"/>
      <c r="R131" s="215" t="s">
        <v>680</v>
      </c>
      <c r="S131" s="223" t="str">
        <f t="shared" si="11"/>
        <v xml:space="preserve"> </v>
      </c>
      <c r="U131" s="224">
        <f t="shared" si="12"/>
        <v>0</v>
      </c>
      <c r="V131" s="224">
        <f t="shared" si="13"/>
        <v>0</v>
      </c>
      <c r="W131" s="224">
        <f t="shared" si="14"/>
        <v>0</v>
      </c>
      <c r="X131" s="224">
        <f t="shared" si="15"/>
        <v>0</v>
      </c>
      <c r="Y131" s="224">
        <f t="shared" si="16"/>
        <v>0</v>
      </c>
      <c r="Z131" s="225">
        <f t="shared" si="17"/>
        <v>0</v>
      </c>
      <c r="AA131" s="264"/>
    </row>
    <row r="132" spans="1:27" s="217" customFormat="1" ht="12">
      <c r="A132" s="259">
        <v>107745</v>
      </c>
      <c r="B132" s="260" t="s">
        <v>393</v>
      </c>
      <c r="C132" s="260" t="s">
        <v>1161</v>
      </c>
      <c r="D132" s="260" t="s">
        <v>498</v>
      </c>
      <c r="E132" s="221">
        <f t="shared" si="18"/>
        <v>12.5</v>
      </c>
      <c r="F132" s="246">
        <f>IF($E$12=1,VALUE(VLOOKUP($D132,'Pricing Reference'!$A$2:$E$68,2,FALSE))," ")</f>
        <v>12.5</v>
      </c>
      <c r="G132" s="246" t="str">
        <f>IF($E$12=2,VALUE(VLOOKUP($D132,'Pricing Reference'!$A$2:$E$68,3,FALSE))," ")</f>
        <v xml:space="preserve"> </v>
      </c>
      <c r="H132" s="246" t="str">
        <f>IF($E$12=3,VALUE(VLOOKUP($D132,'Pricing Reference'!$A$2:$E$68,4,FALSE))," ")</f>
        <v xml:space="preserve"> </v>
      </c>
      <c r="I132" s="254">
        <f>VALUE(VLOOKUP($D132,'Pricing Reference'!$A$2:$E$68,5,FALSE))</f>
        <v>25</v>
      </c>
      <c r="J132" s="220"/>
      <c r="K132" s="220"/>
      <c r="L132" s="220"/>
      <c r="M132" s="220"/>
      <c r="N132" s="220"/>
      <c r="O132" s="254">
        <f t="shared" si="10"/>
        <v>0</v>
      </c>
      <c r="P132" s="221"/>
      <c r="Q132" s="222"/>
      <c r="R132" s="215" t="s">
        <v>681</v>
      </c>
      <c r="S132" s="223" t="str">
        <f t="shared" si="11"/>
        <v xml:space="preserve"> </v>
      </c>
      <c r="U132" s="224">
        <f t="shared" si="12"/>
        <v>0</v>
      </c>
      <c r="V132" s="224">
        <f t="shared" si="13"/>
        <v>0</v>
      </c>
      <c r="W132" s="224">
        <f t="shared" si="14"/>
        <v>0</v>
      </c>
      <c r="X132" s="224">
        <f t="shared" si="15"/>
        <v>0</v>
      </c>
      <c r="Y132" s="224">
        <f t="shared" si="16"/>
        <v>0</v>
      </c>
      <c r="Z132" s="225">
        <f t="shared" si="17"/>
        <v>0</v>
      </c>
      <c r="AA132" s="264"/>
    </row>
    <row r="133" spans="1:27" s="217" customFormat="1" ht="12">
      <c r="A133" s="259">
        <v>108709</v>
      </c>
      <c r="B133" s="260" t="s">
        <v>682</v>
      </c>
      <c r="C133" s="260" t="s">
        <v>116</v>
      </c>
      <c r="D133" s="260" t="s">
        <v>498</v>
      </c>
      <c r="E133" s="221">
        <f t="shared" si="18"/>
        <v>12.5</v>
      </c>
      <c r="F133" s="246">
        <f>IF($E$12=1,VALUE(VLOOKUP($D133,'Pricing Reference'!$A$2:$E$68,2,FALSE))," ")</f>
        <v>12.5</v>
      </c>
      <c r="G133" s="246" t="str">
        <f>IF($E$12=2,VALUE(VLOOKUP($D133,'Pricing Reference'!$A$2:$E$68,3,FALSE))," ")</f>
        <v xml:space="preserve"> </v>
      </c>
      <c r="H133" s="246" t="str">
        <f>IF($E$12=3,VALUE(VLOOKUP($D133,'Pricing Reference'!$A$2:$E$68,4,FALSE))," ")</f>
        <v xml:space="preserve"> </v>
      </c>
      <c r="I133" s="254">
        <f>VALUE(VLOOKUP($D133,'Pricing Reference'!$A$2:$E$68,5,FALSE))</f>
        <v>25</v>
      </c>
      <c r="J133" s="220"/>
      <c r="K133" s="220"/>
      <c r="L133" s="220"/>
      <c r="M133" s="220"/>
      <c r="N133" s="220"/>
      <c r="O133" s="254">
        <f t="shared" si="10"/>
        <v>0</v>
      </c>
      <c r="P133" s="221"/>
      <c r="Q133" s="222"/>
      <c r="R133" s="215" t="s">
        <v>683</v>
      </c>
      <c r="S133" s="223" t="str">
        <f t="shared" si="11"/>
        <v xml:space="preserve"> </v>
      </c>
      <c r="U133" s="224">
        <f t="shared" si="12"/>
        <v>0</v>
      </c>
      <c r="V133" s="224">
        <f t="shared" si="13"/>
        <v>0</v>
      </c>
      <c r="W133" s="224">
        <f t="shared" si="14"/>
        <v>0</v>
      </c>
      <c r="X133" s="224">
        <f t="shared" si="15"/>
        <v>0</v>
      </c>
      <c r="Y133" s="224">
        <f t="shared" si="16"/>
        <v>0</v>
      </c>
      <c r="Z133" s="225">
        <f t="shared" si="17"/>
        <v>0</v>
      </c>
      <c r="AA133" s="264"/>
    </row>
    <row r="134" spans="1:27" s="217" customFormat="1" ht="12">
      <c r="A134" s="259">
        <v>108693</v>
      </c>
      <c r="B134" s="260" t="s">
        <v>684</v>
      </c>
      <c r="C134" s="260" t="s">
        <v>116</v>
      </c>
      <c r="D134" s="260" t="s">
        <v>498</v>
      </c>
      <c r="E134" s="221">
        <f t="shared" si="18"/>
        <v>12.5</v>
      </c>
      <c r="F134" s="246">
        <f>IF($E$12=1,VALUE(VLOOKUP($D134,'Pricing Reference'!$A$2:$E$68,2,FALSE))," ")</f>
        <v>12.5</v>
      </c>
      <c r="G134" s="246" t="str">
        <f>IF($E$12=2,VALUE(VLOOKUP($D134,'Pricing Reference'!$A$2:$E$68,3,FALSE))," ")</f>
        <v xml:space="preserve"> </v>
      </c>
      <c r="H134" s="246" t="str">
        <f>IF($E$12=3,VALUE(VLOOKUP($D134,'Pricing Reference'!$A$2:$E$68,4,FALSE))," ")</f>
        <v xml:space="preserve"> </v>
      </c>
      <c r="I134" s="254">
        <f>VALUE(VLOOKUP($D134,'Pricing Reference'!$A$2:$E$68,5,FALSE))</f>
        <v>25</v>
      </c>
      <c r="J134" s="220"/>
      <c r="K134" s="220"/>
      <c r="L134" s="220"/>
      <c r="M134" s="220"/>
      <c r="N134" s="220"/>
      <c r="O134" s="254">
        <f t="shared" si="10"/>
        <v>0</v>
      </c>
      <c r="P134" s="221"/>
      <c r="Q134" s="222"/>
      <c r="R134" s="215" t="s">
        <v>685</v>
      </c>
      <c r="S134" s="223" t="str">
        <f t="shared" si="11"/>
        <v xml:space="preserve"> </v>
      </c>
      <c r="U134" s="224">
        <f t="shared" si="12"/>
        <v>0</v>
      </c>
      <c r="V134" s="224">
        <f t="shared" si="13"/>
        <v>0</v>
      </c>
      <c r="W134" s="224">
        <f t="shared" si="14"/>
        <v>0</v>
      </c>
      <c r="X134" s="224">
        <f t="shared" si="15"/>
        <v>0</v>
      </c>
      <c r="Y134" s="224">
        <f t="shared" si="16"/>
        <v>0</v>
      </c>
      <c r="Z134" s="225">
        <f t="shared" si="17"/>
        <v>0</v>
      </c>
      <c r="AA134" s="264"/>
    </row>
    <row r="135" spans="1:27" s="217" customFormat="1" ht="12">
      <c r="A135" s="259">
        <v>108694</v>
      </c>
      <c r="B135" s="260" t="s">
        <v>686</v>
      </c>
      <c r="C135" s="260" t="s">
        <v>116</v>
      </c>
      <c r="D135" s="260" t="s">
        <v>498</v>
      </c>
      <c r="E135" s="221">
        <f t="shared" si="18"/>
        <v>12.5</v>
      </c>
      <c r="F135" s="246">
        <f>IF($E$12=1,VALUE(VLOOKUP($D135,'Pricing Reference'!$A$2:$E$68,2,FALSE))," ")</f>
        <v>12.5</v>
      </c>
      <c r="G135" s="246" t="str">
        <f>IF($E$12=2,VALUE(VLOOKUP($D135,'Pricing Reference'!$A$2:$E$68,3,FALSE))," ")</f>
        <v xml:space="preserve"> </v>
      </c>
      <c r="H135" s="246" t="str">
        <f>IF($E$12=3,VALUE(VLOOKUP($D135,'Pricing Reference'!$A$2:$E$68,4,FALSE))," ")</f>
        <v xml:space="preserve"> </v>
      </c>
      <c r="I135" s="254">
        <f>VALUE(VLOOKUP($D135,'Pricing Reference'!$A$2:$E$68,5,FALSE))</f>
        <v>25</v>
      </c>
      <c r="J135" s="220"/>
      <c r="K135" s="220"/>
      <c r="L135" s="220"/>
      <c r="M135" s="220"/>
      <c r="N135" s="220"/>
      <c r="O135" s="254">
        <f t="shared" si="10"/>
        <v>0</v>
      </c>
      <c r="P135" s="221"/>
      <c r="Q135" s="222"/>
      <c r="R135" s="215" t="s">
        <v>687</v>
      </c>
      <c r="S135" s="223" t="str">
        <f t="shared" si="11"/>
        <v xml:space="preserve"> </v>
      </c>
      <c r="U135" s="224">
        <f t="shared" si="12"/>
        <v>0</v>
      </c>
      <c r="V135" s="224">
        <f t="shared" si="13"/>
        <v>0</v>
      </c>
      <c r="W135" s="224">
        <f t="shared" si="14"/>
        <v>0</v>
      </c>
      <c r="X135" s="224">
        <f t="shared" si="15"/>
        <v>0</v>
      </c>
      <c r="Y135" s="224">
        <f t="shared" si="16"/>
        <v>0</v>
      </c>
      <c r="Z135" s="225">
        <f t="shared" si="17"/>
        <v>0</v>
      </c>
      <c r="AA135" s="264"/>
    </row>
    <row r="136" spans="1:27" s="217" customFormat="1" ht="12">
      <c r="A136" s="259">
        <v>100069</v>
      </c>
      <c r="B136" s="260" t="s">
        <v>326</v>
      </c>
      <c r="C136" s="260" t="s">
        <v>1161</v>
      </c>
      <c r="D136" s="260" t="s">
        <v>498</v>
      </c>
      <c r="E136" s="221">
        <f t="shared" si="18"/>
        <v>12.5</v>
      </c>
      <c r="F136" s="246">
        <f>IF($E$12=1,VALUE(VLOOKUP($D136,'Pricing Reference'!$A$2:$E$68,2,FALSE))," ")</f>
        <v>12.5</v>
      </c>
      <c r="G136" s="246" t="str">
        <f>IF($E$12=2,VALUE(VLOOKUP($D136,'Pricing Reference'!$A$2:$E$68,3,FALSE))," ")</f>
        <v xml:space="preserve"> </v>
      </c>
      <c r="H136" s="246" t="str">
        <f>IF($E$12=3,VALUE(VLOOKUP($D136,'Pricing Reference'!$A$2:$E$68,4,FALSE))," ")</f>
        <v xml:space="preserve"> </v>
      </c>
      <c r="I136" s="254">
        <f>VALUE(VLOOKUP($D136,'Pricing Reference'!$A$2:$E$68,5,FALSE))</f>
        <v>25</v>
      </c>
      <c r="J136" s="220"/>
      <c r="K136" s="220"/>
      <c r="L136" s="220"/>
      <c r="M136" s="220"/>
      <c r="N136" s="220"/>
      <c r="O136" s="254">
        <f t="shared" si="10"/>
        <v>0</v>
      </c>
      <c r="P136" s="221"/>
      <c r="Q136" s="222"/>
      <c r="R136" s="215" t="s">
        <v>688</v>
      </c>
      <c r="S136" s="223" t="str">
        <f t="shared" si="11"/>
        <v xml:space="preserve"> </v>
      </c>
      <c r="U136" s="224">
        <f t="shared" si="12"/>
        <v>0</v>
      </c>
      <c r="V136" s="224">
        <f t="shared" si="13"/>
        <v>0</v>
      </c>
      <c r="W136" s="224">
        <f t="shared" si="14"/>
        <v>0</v>
      </c>
      <c r="X136" s="224">
        <f t="shared" si="15"/>
        <v>0</v>
      </c>
      <c r="Y136" s="224">
        <f t="shared" si="16"/>
        <v>0</v>
      </c>
      <c r="Z136" s="225">
        <f t="shared" si="17"/>
        <v>0</v>
      </c>
      <c r="AA136" s="264"/>
    </row>
    <row r="137" spans="1:27" s="217" customFormat="1" ht="12">
      <c r="A137" s="259">
        <v>108695</v>
      </c>
      <c r="B137" s="260" t="s">
        <v>689</v>
      </c>
      <c r="C137" s="260" t="s">
        <v>116</v>
      </c>
      <c r="D137" s="260" t="s">
        <v>498</v>
      </c>
      <c r="E137" s="221">
        <f t="shared" si="18"/>
        <v>12.5</v>
      </c>
      <c r="F137" s="246">
        <f>IF($E$12=1,VALUE(VLOOKUP($D137,'Pricing Reference'!$A$2:$E$68,2,FALSE))," ")</f>
        <v>12.5</v>
      </c>
      <c r="G137" s="246" t="str">
        <f>IF($E$12=2,VALUE(VLOOKUP($D137,'Pricing Reference'!$A$2:$E$68,3,FALSE))," ")</f>
        <v xml:space="preserve"> </v>
      </c>
      <c r="H137" s="246" t="str">
        <f>IF($E$12=3,VALUE(VLOOKUP($D137,'Pricing Reference'!$A$2:$E$68,4,FALSE))," ")</f>
        <v xml:space="preserve"> </v>
      </c>
      <c r="I137" s="254">
        <f>VALUE(VLOOKUP($D137,'Pricing Reference'!$A$2:$E$68,5,FALSE))</f>
        <v>25</v>
      </c>
      <c r="J137" s="220"/>
      <c r="K137" s="220"/>
      <c r="L137" s="220"/>
      <c r="M137" s="220"/>
      <c r="N137" s="220"/>
      <c r="O137" s="254">
        <f t="shared" si="10"/>
        <v>0</v>
      </c>
      <c r="P137" s="221"/>
      <c r="Q137" s="222"/>
      <c r="R137" s="215" t="s">
        <v>690</v>
      </c>
      <c r="S137" s="223" t="str">
        <f t="shared" si="11"/>
        <v xml:space="preserve"> </v>
      </c>
      <c r="U137" s="224">
        <f t="shared" si="12"/>
        <v>0</v>
      </c>
      <c r="V137" s="224">
        <f t="shared" si="13"/>
        <v>0</v>
      </c>
      <c r="W137" s="224">
        <f t="shared" si="14"/>
        <v>0</v>
      </c>
      <c r="X137" s="224">
        <f t="shared" si="15"/>
        <v>0</v>
      </c>
      <c r="Y137" s="224">
        <f t="shared" si="16"/>
        <v>0</v>
      </c>
      <c r="Z137" s="225">
        <f t="shared" si="17"/>
        <v>0</v>
      </c>
      <c r="AA137" s="264"/>
    </row>
    <row r="138" spans="1:27" s="217" customFormat="1" ht="12">
      <c r="A138" s="259">
        <v>108575</v>
      </c>
      <c r="B138" s="260" t="s">
        <v>691</v>
      </c>
      <c r="C138" s="260" t="s">
        <v>116</v>
      </c>
      <c r="D138" s="260" t="s">
        <v>498</v>
      </c>
      <c r="E138" s="221">
        <f t="shared" si="18"/>
        <v>12.5</v>
      </c>
      <c r="F138" s="246">
        <f>IF($E$12=1,VALUE(VLOOKUP($D138,'Pricing Reference'!$A$2:$E$68,2,FALSE))," ")</f>
        <v>12.5</v>
      </c>
      <c r="G138" s="246" t="str">
        <f>IF($E$12=2,VALUE(VLOOKUP($D138,'Pricing Reference'!$A$2:$E$68,3,FALSE))," ")</f>
        <v xml:space="preserve"> </v>
      </c>
      <c r="H138" s="246" t="str">
        <f>IF($E$12=3,VALUE(VLOOKUP($D138,'Pricing Reference'!$A$2:$E$68,4,FALSE))," ")</f>
        <v xml:space="preserve"> </v>
      </c>
      <c r="I138" s="254">
        <f>VALUE(VLOOKUP($D138,'Pricing Reference'!$A$2:$E$68,5,FALSE))</f>
        <v>25</v>
      </c>
      <c r="J138" s="220"/>
      <c r="K138" s="220"/>
      <c r="L138" s="220"/>
      <c r="M138" s="220"/>
      <c r="N138" s="220"/>
      <c r="O138" s="254">
        <f t="shared" si="10"/>
        <v>0</v>
      </c>
      <c r="P138" s="221"/>
      <c r="Q138" s="222"/>
      <c r="R138" s="215" t="s">
        <v>692</v>
      </c>
      <c r="S138" s="223" t="str">
        <f t="shared" si="11"/>
        <v xml:space="preserve"> </v>
      </c>
      <c r="U138" s="224">
        <f t="shared" si="12"/>
        <v>0</v>
      </c>
      <c r="V138" s="224">
        <f t="shared" si="13"/>
        <v>0</v>
      </c>
      <c r="W138" s="224">
        <f t="shared" si="14"/>
        <v>0</v>
      </c>
      <c r="X138" s="224">
        <f t="shared" si="15"/>
        <v>0</v>
      </c>
      <c r="Y138" s="224">
        <f t="shared" si="16"/>
        <v>0</v>
      </c>
      <c r="Z138" s="225">
        <f t="shared" si="17"/>
        <v>0</v>
      </c>
      <c r="AA138" s="264"/>
    </row>
    <row r="139" spans="1:27" s="217" customFormat="1" ht="12">
      <c r="A139" s="259">
        <v>108701</v>
      </c>
      <c r="B139" s="260" t="s">
        <v>693</v>
      </c>
      <c r="C139" s="260" t="s">
        <v>116</v>
      </c>
      <c r="D139" s="260" t="s">
        <v>498</v>
      </c>
      <c r="E139" s="221">
        <f t="shared" si="18"/>
        <v>12.5</v>
      </c>
      <c r="F139" s="246">
        <f>IF($E$12=1,VALUE(VLOOKUP($D139,'Pricing Reference'!$A$2:$E$68,2,FALSE))," ")</f>
        <v>12.5</v>
      </c>
      <c r="G139" s="246" t="str">
        <f>IF($E$12=2,VALUE(VLOOKUP($D139,'Pricing Reference'!$A$2:$E$68,3,FALSE))," ")</f>
        <v xml:space="preserve"> </v>
      </c>
      <c r="H139" s="246" t="str">
        <f>IF($E$12=3,VALUE(VLOOKUP($D139,'Pricing Reference'!$A$2:$E$68,4,FALSE))," ")</f>
        <v xml:space="preserve"> </v>
      </c>
      <c r="I139" s="254">
        <f>VALUE(VLOOKUP($D139,'Pricing Reference'!$A$2:$E$68,5,FALSE))</f>
        <v>25</v>
      </c>
      <c r="J139" s="220"/>
      <c r="K139" s="220"/>
      <c r="L139" s="220"/>
      <c r="M139" s="220"/>
      <c r="N139" s="220"/>
      <c r="O139" s="254">
        <f t="shared" si="10"/>
        <v>0</v>
      </c>
      <c r="P139" s="221"/>
      <c r="Q139" s="222"/>
      <c r="R139" s="215" t="s">
        <v>694</v>
      </c>
      <c r="S139" s="223" t="str">
        <f t="shared" si="11"/>
        <v xml:space="preserve"> </v>
      </c>
      <c r="U139" s="224">
        <f t="shared" si="12"/>
        <v>0</v>
      </c>
      <c r="V139" s="224">
        <f t="shared" si="13"/>
        <v>0</v>
      </c>
      <c r="W139" s="224">
        <f t="shared" si="14"/>
        <v>0</v>
      </c>
      <c r="X139" s="224">
        <f t="shared" si="15"/>
        <v>0</v>
      </c>
      <c r="Y139" s="224">
        <f t="shared" si="16"/>
        <v>0</v>
      </c>
      <c r="Z139" s="225">
        <f t="shared" si="17"/>
        <v>0</v>
      </c>
      <c r="AA139" s="264"/>
    </row>
    <row r="140" spans="1:27" s="217" customFormat="1" ht="12">
      <c r="A140" s="259">
        <v>108702</v>
      </c>
      <c r="B140" s="260" t="s">
        <v>695</v>
      </c>
      <c r="C140" s="260" t="s">
        <v>116</v>
      </c>
      <c r="D140" s="260" t="s">
        <v>498</v>
      </c>
      <c r="E140" s="221">
        <f t="shared" si="18"/>
        <v>12.5</v>
      </c>
      <c r="F140" s="246">
        <f>IF($E$12=1,VALUE(VLOOKUP($D140,'Pricing Reference'!$A$2:$E$68,2,FALSE))," ")</f>
        <v>12.5</v>
      </c>
      <c r="G140" s="246" t="str">
        <f>IF($E$12=2,VALUE(VLOOKUP($D140,'Pricing Reference'!$A$2:$E$68,3,FALSE))," ")</f>
        <v xml:space="preserve"> </v>
      </c>
      <c r="H140" s="246" t="str">
        <f>IF($E$12=3,VALUE(VLOOKUP($D140,'Pricing Reference'!$A$2:$E$68,4,FALSE))," ")</f>
        <v xml:space="preserve"> </v>
      </c>
      <c r="I140" s="254">
        <f>VALUE(VLOOKUP($D140,'Pricing Reference'!$A$2:$E$68,5,FALSE))</f>
        <v>25</v>
      </c>
      <c r="J140" s="220"/>
      <c r="K140" s="220"/>
      <c r="L140" s="220"/>
      <c r="M140" s="220"/>
      <c r="N140" s="220"/>
      <c r="O140" s="254">
        <f t="shared" si="10"/>
        <v>0</v>
      </c>
      <c r="P140" s="221"/>
      <c r="Q140" s="222"/>
      <c r="R140" s="215" t="s">
        <v>696</v>
      </c>
      <c r="S140" s="223" t="str">
        <f t="shared" si="11"/>
        <v xml:space="preserve"> </v>
      </c>
      <c r="U140" s="224">
        <f t="shared" si="12"/>
        <v>0</v>
      </c>
      <c r="V140" s="224">
        <f t="shared" si="13"/>
        <v>0</v>
      </c>
      <c r="W140" s="224">
        <f t="shared" si="14"/>
        <v>0</v>
      </c>
      <c r="X140" s="224">
        <f t="shared" si="15"/>
        <v>0</v>
      </c>
      <c r="Y140" s="224">
        <f t="shared" si="16"/>
        <v>0</v>
      </c>
      <c r="Z140" s="225">
        <f t="shared" si="17"/>
        <v>0</v>
      </c>
      <c r="AA140" s="264"/>
    </row>
    <row r="141" spans="1:27" s="217" customFormat="1" ht="12">
      <c r="A141" s="259">
        <v>107727</v>
      </c>
      <c r="B141" s="260" t="s">
        <v>382</v>
      </c>
      <c r="C141" s="260" t="s">
        <v>1161</v>
      </c>
      <c r="D141" s="260" t="s">
        <v>498</v>
      </c>
      <c r="E141" s="221">
        <f t="shared" si="18"/>
        <v>12.5</v>
      </c>
      <c r="F141" s="246">
        <f>IF($E$12=1,VALUE(VLOOKUP($D141,'Pricing Reference'!$A$2:$E$68,2,FALSE))," ")</f>
        <v>12.5</v>
      </c>
      <c r="G141" s="246" t="str">
        <f>IF($E$12=2,VALUE(VLOOKUP($D141,'Pricing Reference'!$A$2:$E$68,3,FALSE))," ")</f>
        <v xml:space="preserve"> </v>
      </c>
      <c r="H141" s="246" t="str">
        <f>IF($E$12=3,VALUE(VLOOKUP($D141,'Pricing Reference'!$A$2:$E$68,4,FALSE))," ")</f>
        <v xml:space="preserve"> </v>
      </c>
      <c r="I141" s="254">
        <f>VALUE(VLOOKUP($D141,'Pricing Reference'!$A$2:$E$68,5,FALSE))</f>
        <v>25</v>
      </c>
      <c r="J141" s="220"/>
      <c r="K141" s="220"/>
      <c r="L141" s="220"/>
      <c r="M141" s="220"/>
      <c r="N141" s="220"/>
      <c r="O141" s="254">
        <f t="shared" ref="O141:O203" si="19">SUM(U141,V141,W141,X141,Y141)</f>
        <v>0</v>
      </c>
      <c r="P141" s="221"/>
      <c r="Q141" s="222"/>
      <c r="R141" s="215" t="s">
        <v>697</v>
      </c>
      <c r="S141" s="223" t="str">
        <f t="shared" ref="S141:S203" si="20">IF(Z141&gt;0.01,"X"," ")</f>
        <v xml:space="preserve"> </v>
      </c>
      <c r="U141" s="224">
        <f t="shared" ref="U141:U203" si="21">J141*$E141</f>
        <v>0</v>
      </c>
      <c r="V141" s="224">
        <f t="shared" ref="V141:V203" si="22">K141*$E141</f>
        <v>0</v>
      </c>
      <c r="W141" s="224">
        <f t="shared" ref="W141:W203" si="23">L141*$E141</f>
        <v>0</v>
      </c>
      <c r="X141" s="224">
        <f t="shared" ref="X141:X203" si="24">M141*$E141</f>
        <v>0</v>
      </c>
      <c r="Y141" s="224">
        <f t="shared" ref="Y141:Y203" si="25">N141*$E141</f>
        <v>0</v>
      </c>
      <c r="Z141" s="225">
        <f t="shared" ref="Z141:Z203" si="26">SUM(J141,K141,L141,M141,N141)</f>
        <v>0</v>
      </c>
      <c r="AA141" s="264"/>
    </row>
    <row r="142" spans="1:27" s="217" customFormat="1" ht="12">
      <c r="A142" s="259">
        <v>107725</v>
      </c>
      <c r="B142" s="260" t="s">
        <v>380</v>
      </c>
      <c r="C142" s="260" t="s">
        <v>1161</v>
      </c>
      <c r="D142" s="260" t="s">
        <v>498</v>
      </c>
      <c r="E142" s="221">
        <f t="shared" si="18"/>
        <v>12.5</v>
      </c>
      <c r="F142" s="246">
        <f>IF($E$12=1,VALUE(VLOOKUP($D142,'Pricing Reference'!$A$2:$E$68,2,FALSE))," ")</f>
        <v>12.5</v>
      </c>
      <c r="G142" s="246" t="str">
        <f>IF($E$12=2,VALUE(VLOOKUP($D142,'Pricing Reference'!$A$2:$E$68,3,FALSE))," ")</f>
        <v xml:space="preserve"> </v>
      </c>
      <c r="H142" s="246" t="str">
        <f>IF($E$12=3,VALUE(VLOOKUP($D142,'Pricing Reference'!$A$2:$E$68,4,FALSE))," ")</f>
        <v xml:space="preserve"> </v>
      </c>
      <c r="I142" s="254">
        <f>VALUE(VLOOKUP($D142,'Pricing Reference'!$A$2:$E$68,5,FALSE))</f>
        <v>25</v>
      </c>
      <c r="J142" s="220"/>
      <c r="K142" s="220"/>
      <c r="L142" s="220"/>
      <c r="M142" s="220"/>
      <c r="N142" s="220"/>
      <c r="O142" s="254">
        <f t="shared" si="19"/>
        <v>0</v>
      </c>
      <c r="P142" s="221"/>
      <c r="Q142" s="222"/>
      <c r="R142" s="215" t="s">
        <v>698</v>
      </c>
      <c r="S142" s="223" t="str">
        <f t="shared" si="20"/>
        <v xml:space="preserve"> </v>
      </c>
      <c r="U142" s="224">
        <f t="shared" si="21"/>
        <v>0</v>
      </c>
      <c r="V142" s="224">
        <f t="shared" si="22"/>
        <v>0</v>
      </c>
      <c r="W142" s="224">
        <f t="shared" si="23"/>
        <v>0</v>
      </c>
      <c r="X142" s="224">
        <f t="shared" si="24"/>
        <v>0</v>
      </c>
      <c r="Y142" s="224">
        <f t="shared" si="25"/>
        <v>0</v>
      </c>
      <c r="Z142" s="225">
        <f t="shared" si="26"/>
        <v>0</v>
      </c>
      <c r="AA142" s="264"/>
    </row>
    <row r="143" spans="1:27" s="217" customFormat="1" ht="12">
      <c r="A143" s="259">
        <v>107726</v>
      </c>
      <c r="B143" s="260" t="s">
        <v>381</v>
      </c>
      <c r="C143" s="260" t="s">
        <v>1161</v>
      </c>
      <c r="D143" s="260" t="s">
        <v>498</v>
      </c>
      <c r="E143" s="221">
        <f t="shared" si="18"/>
        <v>12.5</v>
      </c>
      <c r="F143" s="246">
        <f>IF($E$12=1,VALUE(VLOOKUP($D143,'Pricing Reference'!$A$2:$E$68,2,FALSE))," ")</f>
        <v>12.5</v>
      </c>
      <c r="G143" s="246" t="str">
        <f>IF($E$12=2,VALUE(VLOOKUP($D143,'Pricing Reference'!$A$2:$E$68,3,FALSE))," ")</f>
        <v xml:space="preserve"> </v>
      </c>
      <c r="H143" s="246" t="str">
        <f>IF($E$12=3,VALUE(VLOOKUP($D143,'Pricing Reference'!$A$2:$E$68,4,FALSE))," ")</f>
        <v xml:space="preserve"> </v>
      </c>
      <c r="I143" s="254">
        <f>VALUE(VLOOKUP($D143,'Pricing Reference'!$A$2:$E$68,5,FALSE))</f>
        <v>25</v>
      </c>
      <c r="J143" s="220"/>
      <c r="K143" s="220"/>
      <c r="L143" s="220"/>
      <c r="M143" s="220"/>
      <c r="N143" s="220"/>
      <c r="O143" s="254">
        <f t="shared" si="19"/>
        <v>0</v>
      </c>
      <c r="P143" s="221"/>
      <c r="Q143" s="222"/>
      <c r="R143" s="215" t="s">
        <v>699</v>
      </c>
      <c r="S143" s="223" t="str">
        <f t="shared" si="20"/>
        <v xml:space="preserve"> </v>
      </c>
      <c r="U143" s="224">
        <f t="shared" si="21"/>
        <v>0</v>
      </c>
      <c r="V143" s="224">
        <f t="shared" si="22"/>
        <v>0</v>
      </c>
      <c r="W143" s="224">
        <f t="shared" si="23"/>
        <v>0</v>
      </c>
      <c r="X143" s="224">
        <f t="shared" si="24"/>
        <v>0</v>
      </c>
      <c r="Y143" s="224">
        <f t="shared" si="25"/>
        <v>0</v>
      </c>
      <c r="Z143" s="225">
        <f t="shared" si="26"/>
        <v>0</v>
      </c>
      <c r="AA143" s="264"/>
    </row>
    <row r="144" spans="1:27" s="217" customFormat="1" ht="12">
      <c r="A144" s="259">
        <v>100216</v>
      </c>
      <c r="B144" s="260" t="s">
        <v>336</v>
      </c>
      <c r="C144" s="260" t="s">
        <v>1161</v>
      </c>
      <c r="D144" s="260" t="s">
        <v>498</v>
      </c>
      <c r="E144" s="221">
        <f t="shared" si="18"/>
        <v>12.5</v>
      </c>
      <c r="F144" s="246">
        <f>IF($E$12=1,VALUE(VLOOKUP($D144,'Pricing Reference'!$A$2:$E$68,2,FALSE))," ")</f>
        <v>12.5</v>
      </c>
      <c r="G144" s="246" t="str">
        <f>IF($E$12=2,VALUE(VLOOKUP($D144,'Pricing Reference'!$A$2:$E$68,3,FALSE))," ")</f>
        <v xml:space="preserve"> </v>
      </c>
      <c r="H144" s="246" t="str">
        <f>IF($E$12=3,VALUE(VLOOKUP($D144,'Pricing Reference'!$A$2:$E$68,4,FALSE))," ")</f>
        <v xml:space="preserve"> </v>
      </c>
      <c r="I144" s="254">
        <f>VALUE(VLOOKUP($D144,'Pricing Reference'!$A$2:$E$68,5,FALSE))</f>
        <v>25</v>
      </c>
      <c r="J144" s="220"/>
      <c r="K144" s="220"/>
      <c r="L144" s="220"/>
      <c r="M144" s="220"/>
      <c r="N144" s="220"/>
      <c r="O144" s="254">
        <f t="shared" si="19"/>
        <v>0</v>
      </c>
      <c r="P144" s="221"/>
      <c r="Q144" s="222"/>
      <c r="R144" s="215" t="s">
        <v>700</v>
      </c>
      <c r="S144" s="223" t="str">
        <f t="shared" si="20"/>
        <v xml:space="preserve"> </v>
      </c>
      <c r="U144" s="224">
        <f t="shared" si="21"/>
        <v>0</v>
      </c>
      <c r="V144" s="224">
        <f t="shared" si="22"/>
        <v>0</v>
      </c>
      <c r="W144" s="224">
        <f t="shared" si="23"/>
        <v>0</v>
      </c>
      <c r="X144" s="224">
        <f t="shared" si="24"/>
        <v>0</v>
      </c>
      <c r="Y144" s="224">
        <f t="shared" si="25"/>
        <v>0</v>
      </c>
      <c r="Z144" s="225">
        <f t="shared" si="26"/>
        <v>0</v>
      </c>
      <c r="AA144" s="264"/>
    </row>
    <row r="145" spans="1:27" s="217" customFormat="1" ht="12">
      <c r="A145" s="259">
        <v>100219</v>
      </c>
      <c r="B145" s="260" t="s">
        <v>337</v>
      </c>
      <c r="C145" s="260" t="s">
        <v>1161</v>
      </c>
      <c r="D145" s="260" t="s">
        <v>498</v>
      </c>
      <c r="E145" s="221">
        <f t="shared" si="18"/>
        <v>12.5</v>
      </c>
      <c r="F145" s="246">
        <f>IF($E$12=1,VALUE(VLOOKUP($D145,'Pricing Reference'!$A$2:$E$68,2,FALSE))," ")</f>
        <v>12.5</v>
      </c>
      <c r="G145" s="246" t="str">
        <f>IF($E$12=2,VALUE(VLOOKUP($D145,'Pricing Reference'!$A$2:$E$68,3,FALSE))," ")</f>
        <v xml:space="preserve"> </v>
      </c>
      <c r="H145" s="246" t="str">
        <f>IF($E$12=3,VALUE(VLOOKUP($D145,'Pricing Reference'!$A$2:$E$68,4,FALSE))," ")</f>
        <v xml:space="preserve"> </v>
      </c>
      <c r="I145" s="254">
        <f>VALUE(VLOOKUP($D145,'Pricing Reference'!$A$2:$E$68,5,FALSE))</f>
        <v>25</v>
      </c>
      <c r="J145" s="220"/>
      <c r="K145" s="220"/>
      <c r="L145" s="220"/>
      <c r="M145" s="220"/>
      <c r="N145" s="220"/>
      <c r="O145" s="254">
        <f t="shared" si="19"/>
        <v>0</v>
      </c>
      <c r="P145" s="221"/>
      <c r="Q145" s="222"/>
      <c r="R145" s="215" t="s">
        <v>701</v>
      </c>
      <c r="S145" s="223" t="str">
        <f t="shared" si="20"/>
        <v xml:space="preserve"> </v>
      </c>
      <c r="U145" s="224">
        <f t="shared" si="21"/>
        <v>0</v>
      </c>
      <c r="V145" s="224">
        <f t="shared" si="22"/>
        <v>0</v>
      </c>
      <c r="W145" s="224">
        <f t="shared" si="23"/>
        <v>0</v>
      </c>
      <c r="X145" s="224">
        <f t="shared" si="24"/>
        <v>0</v>
      </c>
      <c r="Y145" s="224">
        <f t="shared" si="25"/>
        <v>0</v>
      </c>
      <c r="Z145" s="225">
        <f t="shared" si="26"/>
        <v>0</v>
      </c>
      <c r="AA145" s="264"/>
    </row>
    <row r="146" spans="1:27" s="217" customFormat="1" ht="12">
      <c r="A146" s="259">
        <v>100500</v>
      </c>
      <c r="B146" s="260" t="s">
        <v>348</v>
      </c>
      <c r="C146" s="260" t="s">
        <v>1161</v>
      </c>
      <c r="D146" s="260" t="s">
        <v>498</v>
      </c>
      <c r="E146" s="221">
        <f t="shared" ref="E146:E209" si="27">SUM(F146:H146)</f>
        <v>12.5</v>
      </c>
      <c r="F146" s="246">
        <f>IF($E$12=1,VALUE(VLOOKUP($D146,'Pricing Reference'!$A$2:$E$68,2,FALSE))," ")</f>
        <v>12.5</v>
      </c>
      <c r="G146" s="246" t="str">
        <f>IF($E$12=2,VALUE(VLOOKUP($D146,'Pricing Reference'!$A$2:$E$68,3,FALSE))," ")</f>
        <v xml:space="preserve"> </v>
      </c>
      <c r="H146" s="246" t="str">
        <f>IF($E$12=3,VALUE(VLOOKUP($D146,'Pricing Reference'!$A$2:$E$68,4,FALSE))," ")</f>
        <v xml:space="preserve"> </v>
      </c>
      <c r="I146" s="254">
        <f>VALUE(VLOOKUP($D146,'Pricing Reference'!$A$2:$E$68,5,FALSE))</f>
        <v>25</v>
      </c>
      <c r="J146" s="220"/>
      <c r="K146" s="220"/>
      <c r="L146" s="220"/>
      <c r="M146" s="220"/>
      <c r="N146" s="220"/>
      <c r="O146" s="254">
        <f t="shared" si="19"/>
        <v>0</v>
      </c>
      <c r="P146" s="221"/>
      <c r="Q146" s="222"/>
      <c r="R146" s="215" t="s">
        <v>702</v>
      </c>
      <c r="S146" s="223" t="str">
        <f t="shared" si="20"/>
        <v xml:space="preserve"> </v>
      </c>
      <c r="U146" s="224">
        <f t="shared" si="21"/>
        <v>0</v>
      </c>
      <c r="V146" s="224">
        <f t="shared" si="22"/>
        <v>0</v>
      </c>
      <c r="W146" s="224">
        <f t="shared" si="23"/>
        <v>0</v>
      </c>
      <c r="X146" s="224">
        <f t="shared" si="24"/>
        <v>0</v>
      </c>
      <c r="Y146" s="224">
        <f t="shared" si="25"/>
        <v>0</v>
      </c>
      <c r="Z146" s="225">
        <f t="shared" si="26"/>
        <v>0</v>
      </c>
      <c r="AA146" s="264"/>
    </row>
    <row r="147" spans="1:27" s="217" customFormat="1" ht="12">
      <c r="A147" s="259">
        <v>100235</v>
      </c>
      <c r="B147" s="260" t="s">
        <v>339</v>
      </c>
      <c r="C147" s="260" t="s">
        <v>1161</v>
      </c>
      <c r="D147" s="260" t="s">
        <v>498</v>
      </c>
      <c r="E147" s="221">
        <f t="shared" si="27"/>
        <v>12.5</v>
      </c>
      <c r="F147" s="246">
        <f>IF($E$12=1,VALUE(VLOOKUP($D147,'Pricing Reference'!$A$2:$E$68,2,FALSE))," ")</f>
        <v>12.5</v>
      </c>
      <c r="G147" s="246" t="str">
        <f>IF($E$12=2,VALUE(VLOOKUP($D147,'Pricing Reference'!$A$2:$E$68,3,FALSE))," ")</f>
        <v xml:space="preserve"> </v>
      </c>
      <c r="H147" s="246" t="str">
        <f>IF($E$12=3,VALUE(VLOOKUP($D147,'Pricing Reference'!$A$2:$E$68,4,FALSE))," ")</f>
        <v xml:space="preserve"> </v>
      </c>
      <c r="I147" s="254">
        <f>VALUE(VLOOKUP($D147,'Pricing Reference'!$A$2:$E$68,5,FALSE))</f>
        <v>25</v>
      </c>
      <c r="J147" s="220"/>
      <c r="K147" s="220"/>
      <c r="L147" s="220"/>
      <c r="M147" s="220"/>
      <c r="N147" s="220"/>
      <c r="O147" s="254">
        <f t="shared" si="19"/>
        <v>0</v>
      </c>
      <c r="P147" s="221"/>
      <c r="Q147" s="222"/>
      <c r="R147" s="215" t="s">
        <v>703</v>
      </c>
      <c r="S147" s="223" t="str">
        <f t="shared" si="20"/>
        <v xml:space="preserve"> </v>
      </c>
      <c r="U147" s="224">
        <f t="shared" si="21"/>
        <v>0</v>
      </c>
      <c r="V147" s="224">
        <f t="shared" si="22"/>
        <v>0</v>
      </c>
      <c r="W147" s="224">
        <f t="shared" si="23"/>
        <v>0</v>
      </c>
      <c r="X147" s="224">
        <f t="shared" si="24"/>
        <v>0</v>
      </c>
      <c r="Y147" s="224">
        <f t="shared" si="25"/>
        <v>0</v>
      </c>
      <c r="Z147" s="225">
        <f t="shared" si="26"/>
        <v>0</v>
      </c>
      <c r="AA147" s="264"/>
    </row>
    <row r="148" spans="1:27" s="217" customFormat="1" ht="12">
      <c r="A148" s="259">
        <v>100238</v>
      </c>
      <c r="B148" s="260" t="s">
        <v>341</v>
      </c>
      <c r="C148" s="260" t="s">
        <v>1161</v>
      </c>
      <c r="D148" s="260" t="s">
        <v>498</v>
      </c>
      <c r="E148" s="221">
        <f t="shared" si="27"/>
        <v>12.5</v>
      </c>
      <c r="F148" s="246">
        <f>IF($E$12=1,VALUE(VLOOKUP($D148,'Pricing Reference'!$A$2:$E$68,2,FALSE))," ")</f>
        <v>12.5</v>
      </c>
      <c r="G148" s="246" t="str">
        <f>IF($E$12=2,VALUE(VLOOKUP($D148,'Pricing Reference'!$A$2:$E$68,3,FALSE))," ")</f>
        <v xml:space="preserve"> </v>
      </c>
      <c r="H148" s="246" t="str">
        <f>IF($E$12=3,VALUE(VLOOKUP($D148,'Pricing Reference'!$A$2:$E$68,4,FALSE))," ")</f>
        <v xml:space="preserve"> </v>
      </c>
      <c r="I148" s="254">
        <f>VALUE(VLOOKUP($D148,'Pricing Reference'!$A$2:$E$68,5,FALSE))</f>
        <v>25</v>
      </c>
      <c r="J148" s="220"/>
      <c r="K148" s="220"/>
      <c r="L148" s="220"/>
      <c r="M148" s="220"/>
      <c r="N148" s="220"/>
      <c r="O148" s="254">
        <f t="shared" si="19"/>
        <v>0</v>
      </c>
      <c r="P148" s="221"/>
      <c r="Q148" s="222"/>
      <c r="R148" s="215" t="s">
        <v>704</v>
      </c>
      <c r="S148" s="223" t="str">
        <f t="shared" si="20"/>
        <v xml:space="preserve"> </v>
      </c>
      <c r="U148" s="224">
        <f t="shared" si="21"/>
        <v>0</v>
      </c>
      <c r="V148" s="224">
        <f t="shared" si="22"/>
        <v>0</v>
      </c>
      <c r="W148" s="224">
        <f t="shared" si="23"/>
        <v>0</v>
      </c>
      <c r="X148" s="224">
        <f t="shared" si="24"/>
        <v>0</v>
      </c>
      <c r="Y148" s="224">
        <f t="shared" si="25"/>
        <v>0</v>
      </c>
      <c r="Z148" s="225">
        <f t="shared" si="26"/>
        <v>0</v>
      </c>
      <c r="AA148" s="264"/>
    </row>
    <row r="149" spans="1:27" s="217" customFormat="1" ht="12">
      <c r="A149" s="259">
        <v>107730</v>
      </c>
      <c r="B149" s="260" t="s">
        <v>384</v>
      </c>
      <c r="C149" s="260" t="s">
        <v>1161</v>
      </c>
      <c r="D149" s="260" t="s">
        <v>498</v>
      </c>
      <c r="E149" s="221">
        <f t="shared" si="27"/>
        <v>12.5</v>
      </c>
      <c r="F149" s="246">
        <f>IF($E$12=1,VALUE(VLOOKUP($D149,'Pricing Reference'!$A$2:$E$68,2,FALSE))," ")</f>
        <v>12.5</v>
      </c>
      <c r="G149" s="246" t="str">
        <f>IF($E$12=2,VALUE(VLOOKUP($D149,'Pricing Reference'!$A$2:$E$68,3,FALSE))," ")</f>
        <v xml:space="preserve"> </v>
      </c>
      <c r="H149" s="246" t="str">
        <f>IF($E$12=3,VALUE(VLOOKUP($D149,'Pricing Reference'!$A$2:$E$68,4,FALSE))," ")</f>
        <v xml:space="preserve"> </v>
      </c>
      <c r="I149" s="254">
        <f>VALUE(VLOOKUP($D149,'Pricing Reference'!$A$2:$E$68,5,FALSE))</f>
        <v>25</v>
      </c>
      <c r="J149" s="220"/>
      <c r="K149" s="220"/>
      <c r="L149" s="220"/>
      <c r="M149" s="220"/>
      <c r="N149" s="220"/>
      <c r="O149" s="254">
        <f t="shared" si="19"/>
        <v>0</v>
      </c>
      <c r="P149" s="221"/>
      <c r="Q149" s="222"/>
      <c r="R149" s="215" t="s">
        <v>705</v>
      </c>
      <c r="S149" s="223" t="str">
        <f t="shared" si="20"/>
        <v xml:space="preserve"> </v>
      </c>
      <c r="U149" s="224">
        <f t="shared" si="21"/>
        <v>0</v>
      </c>
      <c r="V149" s="224">
        <f t="shared" si="22"/>
        <v>0</v>
      </c>
      <c r="W149" s="224">
        <f t="shared" si="23"/>
        <v>0</v>
      </c>
      <c r="X149" s="224">
        <f t="shared" si="24"/>
        <v>0</v>
      </c>
      <c r="Y149" s="224">
        <f t="shared" si="25"/>
        <v>0</v>
      </c>
      <c r="Z149" s="225">
        <f t="shared" si="26"/>
        <v>0</v>
      </c>
      <c r="AA149" s="264"/>
    </row>
    <row r="150" spans="1:27" s="217" customFormat="1" ht="12">
      <c r="A150" s="259">
        <v>100254</v>
      </c>
      <c r="B150" s="260" t="s">
        <v>347</v>
      </c>
      <c r="C150" s="260" t="s">
        <v>1161</v>
      </c>
      <c r="D150" s="260" t="s">
        <v>498</v>
      </c>
      <c r="E150" s="221">
        <f t="shared" si="27"/>
        <v>12.5</v>
      </c>
      <c r="F150" s="246">
        <f>IF($E$12=1,VALUE(VLOOKUP($D150,'Pricing Reference'!$A$2:$E$68,2,FALSE))," ")</f>
        <v>12.5</v>
      </c>
      <c r="G150" s="246" t="str">
        <f>IF($E$12=2,VALUE(VLOOKUP($D150,'Pricing Reference'!$A$2:$E$68,3,FALSE))," ")</f>
        <v xml:space="preserve"> </v>
      </c>
      <c r="H150" s="246" t="str">
        <f>IF($E$12=3,VALUE(VLOOKUP($D150,'Pricing Reference'!$A$2:$E$68,4,FALSE))," ")</f>
        <v xml:space="preserve"> </v>
      </c>
      <c r="I150" s="254">
        <f>VALUE(VLOOKUP($D150,'Pricing Reference'!$A$2:$E$68,5,FALSE))</f>
        <v>25</v>
      </c>
      <c r="J150" s="220"/>
      <c r="K150" s="220"/>
      <c r="L150" s="220"/>
      <c r="M150" s="220"/>
      <c r="N150" s="220"/>
      <c r="O150" s="254">
        <f t="shared" si="19"/>
        <v>0</v>
      </c>
      <c r="P150" s="221"/>
      <c r="Q150" s="222"/>
      <c r="R150" s="215" t="s">
        <v>706</v>
      </c>
      <c r="S150" s="223" t="str">
        <f t="shared" si="20"/>
        <v xml:space="preserve"> </v>
      </c>
      <c r="U150" s="224">
        <f t="shared" si="21"/>
        <v>0</v>
      </c>
      <c r="V150" s="224">
        <f t="shared" si="22"/>
        <v>0</v>
      </c>
      <c r="W150" s="224">
        <f t="shared" si="23"/>
        <v>0</v>
      </c>
      <c r="X150" s="224">
        <f t="shared" si="24"/>
        <v>0</v>
      </c>
      <c r="Y150" s="224">
        <f t="shared" si="25"/>
        <v>0</v>
      </c>
      <c r="Z150" s="225">
        <f t="shared" si="26"/>
        <v>0</v>
      </c>
      <c r="AA150" s="264"/>
    </row>
    <row r="151" spans="1:27" s="217" customFormat="1" ht="12">
      <c r="A151" s="259">
        <v>100236</v>
      </c>
      <c r="B151" s="260" t="s">
        <v>340</v>
      </c>
      <c r="C151" s="260" t="s">
        <v>1161</v>
      </c>
      <c r="D151" s="260" t="s">
        <v>498</v>
      </c>
      <c r="E151" s="221">
        <f t="shared" si="27"/>
        <v>12.5</v>
      </c>
      <c r="F151" s="246">
        <f>IF($E$12=1,VALUE(VLOOKUP($D151,'Pricing Reference'!$A$2:$E$68,2,FALSE))," ")</f>
        <v>12.5</v>
      </c>
      <c r="G151" s="246" t="str">
        <f>IF($E$12=2,VALUE(VLOOKUP($D151,'Pricing Reference'!$A$2:$E$68,3,FALSE))," ")</f>
        <v xml:space="preserve"> </v>
      </c>
      <c r="H151" s="246" t="str">
        <f>IF($E$12=3,VALUE(VLOOKUP($D151,'Pricing Reference'!$A$2:$E$68,4,FALSE))," ")</f>
        <v xml:space="preserve"> </v>
      </c>
      <c r="I151" s="254">
        <f>VALUE(VLOOKUP($D151,'Pricing Reference'!$A$2:$E$68,5,FALSE))</f>
        <v>25</v>
      </c>
      <c r="J151" s="220"/>
      <c r="K151" s="220"/>
      <c r="L151" s="220"/>
      <c r="M151" s="220"/>
      <c r="N151" s="220"/>
      <c r="O151" s="254">
        <f t="shared" si="19"/>
        <v>0</v>
      </c>
      <c r="P151" s="221"/>
      <c r="Q151" s="222"/>
      <c r="R151" s="215" t="s">
        <v>707</v>
      </c>
      <c r="S151" s="223" t="str">
        <f t="shared" si="20"/>
        <v xml:space="preserve"> </v>
      </c>
      <c r="U151" s="224">
        <f t="shared" si="21"/>
        <v>0</v>
      </c>
      <c r="V151" s="224">
        <f t="shared" si="22"/>
        <v>0</v>
      </c>
      <c r="W151" s="224">
        <f t="shared" si="23"/>
        <v>0</v>
      </c>
      <c r="X151" s="224">
        <f t="shared" si="24"/>
        <v>0</v>
      </c>
      <c r="Y151" s="224">
        <f t="shared" si="25"/>
        <v>0</v>
      </c>
      <c r="Z151" s="225">
        <f t="shared" si="26"/>
        <v>0</v>
      </c>
      <c r="AA151" s="264"/>
    </row>
    <row r="152" spans="1:27" s="217" customFormat="1" ht="12">
      <c r="A152" s="259">
        <v>108700</v>
      </c>
      <c r="B152" s="260" t="s">
        <v>708</v>
      </c>
      <c r="C152" s="260" t="s">
        <v>116</v>
      </c>
      <c r="D152" s="260" t="s">
        <v>516</v>
      </c>
      <c r="E152" s="221">
        <f t="shared" si="27"/>
        <v>12.5</v>
      </c>
      <c r="F152" s="246">
        <f>IF($E$12=1,VALUE(VLOOKUP($D152,'Pricing Reference'!$A$2:$E$68,2,FALSE))," ")</f>
        <v>12.5</v>
      </c>
      <c r="G152" s="246" t="str">
        <f>IF($E$12=2,VALUE(VLOOKUP($D152,'Pricing Reference'!$A$2:$E$68,3,FALSE))," ")</f>
        <v xml:space="preserve"> </v>
      </c>
      <c r="H152" s="246" t="str">
        <f>IF($E$12=3,VALUE(VLOOKUP($D152,'Pricing Reference'!$A$2:$E$68,4,FALSE))," ")</f>
        <v xml:space="preserve"> </v>
      </c>
      <c r="I152" s="254">
        <f>VALUE(VLOOKUP($D152,'Pricing Reference'!$A$2:$E$68,5,FALSE))</f>
        <v>25</v>
      </c>
      <c r="J152" s="220"/>
      <c r="K152" s="220"/>
      <c r="L152" s="220"/>
      <c r="M152" s="220"/>
      <c r="N152" s="220"/>
      <c r="O152" s="254">
        <f t="shared" si="19"/>
        <v>0</v>
      </c>
      <c r="P152" s="221"/>
      <c r="Q152" s="222"/>
      <c r="R152" s="215" t="s">
        <v>709</v>
      </c>
      <c r="S152" s="223" t="str">
        <f t="shared" si="20"/>
        <v xml:space="preserve"> </v>
      </c>
      <c r="U152" s="224">
        <f t="shared" si="21"/>
        <v>0</v>
      </c>
      <c r="V152" s="224">
        <f t="shared" si="22"/>
        <v>0</v>
      </c>
      <c r="W152" s="224">
        <f t="shared" si="23"/>
        <v>0</v>
      </c>
      <c r="X152" s="224">
        <f t="shared" si="24"/>
        <v>0</v>
      </c>
      <c r="Y152" s="224">
        <f t="shared" si="25"/>
        <v>0</v>
      </c>
      <c r="Z152" s="225">
        <f t="shared" si="26"/>
        <v>0</v>
      </c>
      <c r="AA152" s="264"/>
    </row>
    <row r="153" spans="1:27" s="217" customFormat="1" ht="12">
      <c r="A153" s="259">
        <v>108699</v>
      </c>
      <c r="B153" s="260" t="s">
        <v>710</v>
      </c>
      <c r="C153" s="260" t="s">
        <v>116</v>
      </c>
      <c r="D153" s="260" t="s">
        <v>498</v>
      </c>
      <c r="E153" s="221">
        <f t="shared" si="27"/>
        <v>12.5</v>
      </c>
      <c r="F153" s="246">
        <f>IF($E$12=1,VALUE(VLOOKUP($D153,'Pricing Reference'!$A$2:$E$68,2,FALSE))," ")</f>
        <v>12.5</v>
      </c>
      <c r="G153" s="246" t="str">
        <f>IF($E$12=2,VALUE(VLOOKUP($D153,'Pricing Reference'!$A$2:$E$68,3,FALSE))," ")</f>
        <v xml:space="preserve"> </v>
      </c>
      <c r="H153" s="246" t="str">
        <f>IF($E$12=3,VALUE(VLOOKUP($D153,'Pricing Reference'!$A$2:$E$68,4,FALSE))," ")</f>
        <v xml:space="preserve"> </v>
      </c>
      <c r="I153" s="254">
        <f>VALUE(VLOOKUP($D153,'Pricing Reference'!$A$2:$E$68,5,FALSE))</f>
        <v>25</v>
      </c>
      <c r="J153" s="220"/>
      <c r="K153" s="220"/>
      <c r="L153" s="220"/>
      <c r="M153" s="220"/>
      <c r="N153" s="220"/>
      <c r="O153" s="254">
        <f t="shared" si="19"/>
        <v>0</v>
      </c>
      <c r="P153" s="221"/>
      <c r="Q153" s="222"/>
      <c r="R153" s="215" t="s">
        <v>711</v>
      </c>
      <c r="S153" s="223" t="str">
        <f t="shared" si="20"/>
        <v xml:space="preserve"> </v>
      </c>
      <c r="U153" s="224">
        <f t="shared" si="21"/>
        <v>0</v>
      </c>
      <c r="V153" s="224">
        <f t="shared" si="22"/>
        <v>0</v>
      </c>
      <c r="W153" s="224">
        <f t="shared" si="23"/>
        <v>0</v>
      </c>
      <c r="X153" s="224">
        <f t="shared" si="24"/>
        <v>0</v>
      </c>
      <c r="Y153" s="224">
        <f t="shared" si="25"/>
        <v>0</v>
      </c>
      <c r="Z153" s="225">
        <f t="shared" si="26"/>
        <v>0</v>
      </c>
      <c r="AA153" s="264"/>
    </row>
    <row r="154" spans="1:27" s="217" customFormat="1" ht="12">
      <c r="A154" s="259">
        <v>100513</v>
      </c>
      <c r="B154" s="260" t="s">
        <v>359</v>
      </c>
      <c r="C154" s="260" t="s">
        <v>1161</v>
      </c>
      <c r="D154" s="260" t="s">
        <v>498</v>
      </c>
      <c r="E154" s="221">
        <f t="shared" si="27"/>
        <v>12.5</v>
      </c>
      <c r="F154" s="246">
        <f>IF($E$12=1,VALUE(VLOOKUP($D154,'Pricing Reference'!$A$2:$E$68,2,FALSE))," ")</f>
        <v>12.5</v>
      </c>
      <c r="G154" s="246" t="str">
        <f>IF($E$12=2,VALUE(VLOOKUP($D154,'Pricing Reference'!$A$2:$E$68,3,FALSE))," ")</f>
        <v xml:space="preserve"> </v>
      </c>
      <c r="H154" s="246" t="str">
        <f>IF($E$12=3,VALUE(VLOOKUP($D154,'Pricing Reference'!$A$2:$E$68,4,FALSE))," ")</f>
        <v xml:space="preserve"> </v>
      </c>
      <c r="I154" s="254">
        <f>VALUE(VLOOKUP($D154,'Pricing Reference'!$A$2:$E$68,5,FALSE))</f>
        <v>25</v>
      </c>
      <c r="J154" s="220"/>
      <c r="K154" s="220"/>
      <c r="L154" s="220"/>
      <c r="M154" s="220"/>
      <c r="N154" s="220"/>
      <c r="O154" s="254">
        <f t="shared" si="19"/>
        <v>0</v>
      </c>
      <c r="P154" s="221"/>
      <c r="Q154" s="222"/>
      <c r="R154" s="215" t="s">
        <v>712</v>
      </c>
      <c r="S154" s="223" t="str">
        <f t="shared" si="20"/>
        <v xml:space="preserve"> </v>
      </c>
      <c r="U154" s="224">
        <f t="shared" si="21"/>
        <v>0</v>
      </c>
      <c r="V154" s="224">
        <f t="shared" si="22"/>
        <v>0</v>
      </c>
      <c r="W154" s="224">
        <f t="shared" si="23"/>
        <v>0</v>
      </c>
      <c r="X154" s="224">
        <f t="shared" si="24"/>
        <v>0</v>
      </c>
      <c r="Y154" s="224">
        <f t="shared" si="25"/>
        <v>0</v>
      </c>
      <c r="Z154" s="225">
        <f t="shared" si="26"/>
        <v>0</v>
      </c>
      <c r="AA154" s="264"/>
    </row>
    <row r="155" spans="1:27" s="217" customFormat="1" ht="12">
      <c r="A155" s="259">
        <v>105830</v>
      </c>
      <c r="B155" s="260" t="s">
        <v>394</v>
      </c>
      <c r="C155" s="260" t="s">
        <v>1161</v>
      </c>
      <c r="D155" s="260" t="s">
        <v>498</v>
      </c>
      <c r="E155" s="221">
        <f t="shared" si="27"/>
        <v>12.5</v>
      </c>
      <c r="F155" s="246">
        <f>IF($E$12=1,VALUE(VLOOKUP($D155,'Pricing Reference'!$A$2:$E$68,2,FALSE))," ")</f>
        <v>12.5</v>
      </c>
      <c r="G155" s="246" t="str">
        <f>IF($E$12=2,VALUE(VLOOKUP($D155,'Pricing Reference'!$A$2:$E$68,3,FALSE))," ")</f>
        <v xml:space="preserve"> </v>
      </c>
      <c r="H155" s="246" t="str">
        <f>IF($E$12=3,VALUE(VLOOKUP($D155,'Pricing Reference'!$A$2:$E$68,4,FALSE))," ")</f>
        <v xml:space="preserve"> </v>
      </c>
      <c r="I155" s="254">
        <f>VALUE(VLOOKUP($D155,'Pricing Reference'!$A$2:$E$68,5,FALSE))</f>
        <v>25</v>
      </c>
      <c r="J155" s="220"/>
      <c r="K155" s="228"/>
      <c r="L155" s="220"/>
      <c r="M155" s="220"/>
      <c r="N155" s="220"/>
      <c r="O155" s="254">
        <f t="shared" si="19"/>
        <v>0</v>
      </c>
      <c r="P155" s="221"/>
      <c r="Q155" s="222"/>
      <c r="R155" s="215" t="s">
        <v>713</v>
      </c>
      <c r="S155" s="229" t="str">
        <f t="shared" si="20"/>
        <v xml:space="preserve"> </v>
      </c>
      <c r="U155" s="224">
        <f t="shared" si="21"/>
        <v>0</v>
      </c>
      <c r="V155" s="224">
        <f t="shared" si="22"/>
        <v>0</v>
      </c>
      <c r="W155" s="224">
        <f t="shared" si="23"/>
        <v>0</v>
      </c>
      <c r="X155" s="224">
        <f t="shared" si="24"/>
        <v>0</v>
      </c>
      <c r="Y155" s="224">
        <f t="shared" si="25"/>
        <v>0</v>
      </c>
      <c r="Z155" s="225">
        <f t="shared" si="26"/>
        <v>0</v>
      </c>
      <c r="AA155" s="264"/>
    </row>
    <row r="156" spans="1:27" s="217" customFormat="1" ht="12">
      <c r="A156" s="259">
        <v>100220</v>
      </c>
      <c r="B156" s="260" t="s">
        <v>338</v>
      </c>
      <c r="C156" s="260" t="s">
        <v>1161</v>
      </c>
      <c r="D156" s="260" t="s">
        <v>498</v>
      </c>
      <c r="E156" s="221">
        <f t="shared" si="27"/>
        <v>12.5</v>
      </c>
      <c r="F156" s="246">
        <f>IF($E$12=1,VALUE(VLOOKUP($D156,'Pricing Reference'!$A$2:$E$68,2,FALSE))," ")</f>
        <v>12.5</v>
      </c>
      <c r="G156" s="246" t="str">
        <f>IF($E$12=2,VALUE(VLOOKUP($D156,'Pricing Reference'!$A$2:$E$68,3,FALSE))," ")</f>
        <v xml:space="preserve"> </v>
      </c>
      <c r="H156" s="246" t="str">
        <f>IF($E$12=3,VALUE(VLOOKUP($D156,'Pricing Reference'!$A$2:$E$68,4,FALSE))," ")</f>
        <v xml:space="preserve"> </v>
      </c>
      <c r="I156" s="254">
        <f>VALUE(VLOOKUP($D156,'Pricing Reference'!$A$2:$E$68,5,FALSE))</f>
        <v>25</v>
      </c>
      <c r="J156" s="220"/>
      <c r="K156" s="220"/>
      <c r="L156" s="220"/>
      <c r="M156" s="220"/>
      <c r="N156" s="220"/>
      <c r="O156" s="254">
        <f t="shared" si="19"/>
        <v>0</v>
      </c>
      <c r="P156" s="221"/>
      <c r="Q156" s="222"/>
      <c r="R156" s="215" t="s">
        <v>714</v>
      </c>
      <c r="S156" s="223" t="str">
        <f t="shared" si="20"/>
        <v xml:space="preserve"> </v>
      </c>
      <c r="U156" s="224">
        <f t="shared" si="21"/>
        <v>0</v>
      </c>
      <c r="V156" s="224">
        <f t="shared" si="22"/>
        <v>0</v>
      </c>
      <c r="W156" s="224">
        <f t="shared" si="23"/>
        <v>0</v>
      </c>
      <c r="X156" s="224">
        <f t="shared" si="24"/>
        <v>0</v>
      </c>
      <c r="Y156" s="224">
        <f t="shared" si="25"/>
        <v>0</v>
      </c>
      <c r="Z156" s="225">
        <f t="shared" si="26"/>
        <v>0</v>
      </c>
      <c r="AA156" s="264"/>
    </row>
    <row r="157" spans="1:27" s="217" customFormat="1" ht="12">
      <c r="A157" s="259">
        <v>100221</v>
      </c>
      <c r="B157" s="260" t="s">
        <v>180</v>
      </c>
      <c r="C157" s="260" t="s">
        <v>1161</v>
      </c>
      <c r="D157" s="260" t="s">
        <v>498</v>
      </c>
      <c r="E157" s="221">
        <f t="shared" si="27"/>
        <v>12.5</v>
      </c>
      <c r="F157" s="246">
        <f>IF($E$12=1,VALUE(VLOOKUP($D157,'Pricing Reference'!$A$2:$E$68,2,FALSE))," ")</f>
        <v>12.5</v>
      </c>
      <c r="G157" s="246" t="str">
        <f>IF($E$12=2,VALUE(VLOOKUP($D157,'Pricing Reference'!$A$2:$E$68,3,FALSE))," ")</f>
        <v xml:space="preserve"> </v>
      </c>
      <c r="H157" s="246" t="str">
        <f>IF($E$12=3,VALUE(VLOOKUP($D157,'Pricing Reference'!$A$2:$E$68,4,FALSE))," ")</f>
        <v xml:space="preserve"> </v>
      </c>
      <c r="I157" s="254">
        <f>VALUE(VLOOKUP($D157,'Pricing Reference'!$A$2:$E$68,5,FALSE))</f>
        <v>25</v>
      </c>
      <c r="J157" s="220"/>
      <c r="K157" s="220"/>
      <c r="L157" s="220"/>
      <c r="M157" s="220"/>
      <c r="N157" s="220"/>
      <c r="O157" s="254">
        <f t="shared" si="19"/>
        <v>0</v>
      </c>
      <c r="P157" s="221"/>
      <c r="Q157" s="222"/>
      <c r="R157" s="215" t="s">
        <v>715</v>
      </c>
      <c r="S157" s="223" t="str">
        <f t="shared" si="20"/>
        <v xml:space="preserve"> </v>
      </c>
      <c r="U157" s="224">
        <f t="shared" si="21"/>
        <v>0</v>
      </c>
      <c r="V157" s="224">
        <f t="shared" si="22"/>
        <v>0</v>
      </c>
      <c r="W157" s="224">
        <f t="shared" si="23"/>
        <v>0</v>
      </c>
      <c r="X157" s="224">
        <f t="shared" si="24"/>
        <v>0</v>
      </c>
      <c r="Y157" s="224">
        <f t="shared" si="25"/>
        <v>0</v>
      </c>
      <c r="Z157" s="225">
        <f t="shared" si="26"/>
        <v>0</v>
      </c>
      <c r="AA157" s="264"/>
    </row>
    <row r="158" spans="1:27" s="217" customFormat="1" ht="12">
      <c r="A158" s="259">
        <v>105815</v>
      </c>
      <c r="B158" s="260" t="s">
        <v>386</v>
      </c>
      <c r="C158" s="260" t="s">
        <v>1161</v>
      </c>
      <c r="D158" s="260" t="s">
        <v>498</v>
      </c>
      <c r="E158" s="221">
        <f t="shared" si="27"/>
        <v>12.5</v>
      </c>
      <c r="F158" s="246">
        <f>IF($E$12=1,VALUE(VLOOKUP($D158,'Pricing Reference'!$A$2:$E$68,2,FALSE))," ")</f>
        <v>12.5</v>
      </c>
      <c r="G158" s="246" t="str">
        <f>IF($E$12=2,VALUE(VLOOKUP($D158,'Pricing Reference'!$A$2:$E$68,3,FALSE))," ")</f>
        <v xml:space="preserve"> </v>
      </c>
      <c r="H158" s="246" t="str">
        <f>IF($E$12=3,VALUE(VLOOKUP($D158,'Pricing Reference'!$A$2:$E$68,4,FALSE))," ")</f>
        <v xml:space="preserve"> </v>
      </c>
      <c r="I158" s="254">
        <f>VALUE(VLOOKUP($D158,'Pricing Reference'!$A$2:$E$68,5,FALSE))</f>
        <v>25</v>
      </c>
      <c r="J158" s="220"/>
      <c r="K158" s="220"/>
      <c r="L158" s="220"/>
      <c r="M158" s="220"/>
      <c r="N158" s="220"/>
      <c r="O158" s="254">
        <f t="shared" si="19"/>
        <v>0</v>
      </c>
      <c r="P158" s="221"/>
      <c r="Q158" s="222"/>
      <c r="R158" s="215" t="s">
        <v>716</v>
      </c>
      <c r="S158" s="223" t="str">
        <f t="shared" si="20"/>
        <v xml:space="preserve"> </v>
      </c>
      <c r="U158" s="224">
        <f t="shared" si="21"/>
        <v>0</v>
      </c>
      <c r="V158" s="224">
        <f t="shared" si="22"/>
        <v>0</v>
      </c>
      <c r="W158" s="224">
        <f t="shared" si="23"/>
        <v>0</v>
      </c>
      <c r="X158" s="224">
        <f t="shared" si="24"/>
        <v>0</v>
      </c>
      <c r="Y158" s="224">
        <f t="shared" si="25"/>
        <v>0</v>
      </c>
      <c r="Z158" s="225">
        <f t="shared" si="26"/>
        <v>0</v>
      </c>
      <c r="AA158" s="264"/>
    </row>
    <row r="159" spans="1:27" s="217" customFormat="1" ht="12">
      <c r="A159" s="259">
        <v>107713</v>
      </c>
      <c r="B159" s="260" t="s">
        <v>377</v>
      </c>
      <c r="C159" s="260" t="s">
        <v>1161</v>
      </c>
      <c r="D159" s="260" t="s">
        <v>498</v>
      </c>
      <c r="E159" s="221">
        <f t="shared" si="27"/>
        <v>12.5</v>
      </c>
      <c r="F159" s="246">
        <f>IF($E$12=1,VALUE(VLOOKUP($D159,'Pricing Reference'!$A$2:$E$68,2,FALSE))," ")</f>
        <v>12.5</v>
      </c>
      <c r="G159" s="246" t="str">
        <f>IF($E$12=2,VALUE(VLOOKUP($D159,'Pricing Reference'!$A$2:$E$68,3,FALSE))," ")</f>
        <v xml:space="preserve"> </v>
      </c>
      <c r="H159" s="246" t="str">
        <f>IF($E$12=3,VALUE(VLOOKUP($D159,'Pricing Reference'!$A$2:$E$68,4,FALSE))," ")</f>
        <v xml:space="preserve"> </v>
      </c>
      <c r="I159" s="254">
        <f>VALUE(VLOOKUP($D159,'Pricing Reference'!$A$2:$E$68,5,FALSE))</f>
        <v>25</v>
      </c>
      <c r="J159" s="220"/>
      <c r="K159" s="220"/>
      <c r="L159" s="220"/>
      <c r="M159" s="220"/>
      <c r="N159" s="220"/>
      <c r="O159" s="254">
        <f t="shared" si="19"/>
        <v>0</v>
      </c>
      <c r="P159" s="221"/>
      <c r="Q159" s="222"/>
      <c r="R159" s="215" t="s">
        <v>717</v>
      </c>
      <c r="S159" s="223" t="str">
        <f t="shared" si="20"/>
        <v xml:space="preserve"> </v>
      </c>
      <c r="U159" s="224">
        <f t="shared" si="21"/>
        <v>0</v>
      </c>
      <c r="V159" s="224">
        <f t="shared" si="22"/>
        <v>0</v>
      </c>
      <c r="W159" s="224">
        <f t="shared" si="23"/>
        <v>0</v>
      </c>
      <c r="X159" s="224">
        <f t="shared" si="24"/>
        <v>0</v>
      </c>
      <c r="Y159" s="224">
        <f t="shared" si="25"/>
        <v>0</v>
      </c>
      <c r="Z159" s="225">
        <f t="shared" si="26"/>
        <v>0</v>
      </c>
      <c r="AA159" s="264"/>
    </row>
    <row r="160" spans="1:27" s="217" customFormat="1" ht="12">
      <c r="A160" s="259">
        <v>100501</v>
      </c>
      <c r="B160" s="260" t="s">
        <v>349</v>
      </c>
      <c r="C160" s="260" t="s">
        <v>1161</v>
      </c>
      <c r="D160" s="260" t="s">
        <v>498</v>
      </c>
      <c r="E160" s="221">
        <f t="shared" si="27"/>
        <v>12.5</v>
      </c>
      <c r="F160" s="246">
        <f>IF($E$12=1,VALUE(VLOOKUP($D160,'Pricing Reference'!$A$2:$E$68,2,FALSE))," ")</f>
        <v>12.5</v>
      </c>
      <c r="G160" s="246" t="str">
        <f>IF($E$12=2,VALUE(VLOOKUP($D160,'Pricing Reference'!$A$2:$E$68,3,FALSE))," ")</f>
        <v xml:space="preserve"> </v>
      </c>
      <c r="H160" s="246" t="str">
        <f>IF($E$12=3,VALUE(VLOOKUP($D160,'Pricing Reference'!$A$2:$E$68,4,FALSE))," ")</f>
        <v xml:space="preserve"> </v>
      </c>
      <c r="I160" s="254">
        <f>VALUE(VLOOKUP($D160,'Pricing Reference'!$A$2:$E$68,5,FALSE))</f>
        <v>25</v>
      </c>
      <c r="J160" s="220"/>
      <c r="K160" s="220"/>
      <c r="L160" s="220"/>
      <c r="M160" s="220"/>
      <c r="N160" s="220"/>
      <c r="O160" s="254">
        <f t="shared" si="19"/>
        <v>0</v>
      </c>
      <c r="P160" s="221"/>
      <c r="Q160" s="222"/>
      <c r="R160" s="215" t="s">
        <v>718</v>
      </c>
      <c r="S160" s="223" t="str">
        <f t="shared" si="20"/>
        <v xml:space="preserve"> </v>
      </c>
      <c r="U160" s="224">
        <f t="shared" si="21"/>
        <v>0</v>
      </c>
      <c r="V160" s="224">
        <f t="shared" si="22"/>
        <v>0</v>
      </c>
      <c r="W160" s="224">
        <f t="shared" si="23"/>
        <v>0</v>
      </c>
      <c r="X160" s="224">
        <f t="shared" si="24"/>
        <v>0</v>
      </c>
      <c r="Y160" s="224">
        <f t="shared" si="25"/>
        <v>0</v>
      </c>
      <c r="Z160" s="225">
        <f t="shared" si="26"/>
        <v>0</v>
      </c>
      <c r="AA160" s="264"/>
    </row>
    <row r="161" spans="1:28" s="217" customFormat="1" ht="12">
      <c r="A161" s="259">
        <v>100253</v>
      </c>
      <c r="B161" s="260" t="s">
        <v>346</v>
      </c>
      <c r="C161" s="260" t="s">
        <v>1161</v>
      </c>
      <c r="D161" s="260" t="s">
        <v>498</v>
      </c>
      <c r="E161" s="221">
        <f t="shared" si="27"/>
        <v>12.5</v>
      </c>
      <c r="F161" s="246">
        <f>IF($E$12=1,VALUE(VLOOKUP($D161,'Pricing Reference'!$A$2:$E$68,2,FALSE))," ")</f>
        <v>12.5</v>
      </c>
      <c r="G161" s="246" t="str">
        <f>IF($E$12=2,VALUE(VLOOKUP($D161,'Pricing Reference'!$A$2:$E$68,3,FALSE))," ")</f>
        <v xml:space="preserve"> </v>
      </c>
      <c r="H161" s="246" t="str">
        <f>IF($E$12=3,VALUE(VLOOKUP($D161,'Pricing Reference'!$A$2:$E$68,4,FALSE))," ")</f>
        <v xml:space="preserve"> </v>
      </c>
      <c r="I161" s="254">
        <f>VALUE(VLOOKUP($D161,'Pricing Reference'!$A$2:$E$68,5,FALSE))</f>
        <v>25</v>
      </c>
      <c r="J161" s="220"/>
      <c r="K161" s="220"/>
      <c r="L161" s="220"/>
      <c r="M161" s="220"/>
      <c r="N161" s="220"/>
      <c r="O161" s="254">
        <f t="shared" si="19"/>
        <v>0</v>
      </c>
      <c r="P161" s="221"/>
      <c r="Q161" s="222"/>
      <c r="R161" s="215" t="s">
        <v>719</v>
      </c>
      <c r="S161" s="223" t="str">
        <f t="shared" si="20"/>
        <v xml:space="preserve"> </v>
      </c>
      <c r="U161" s="224">
        <f t="shared" si="21"/>
        <v>0</v>
      </c>
      <c r="V161" s="224">
        <f t="shared" si="22"/>
        <v>0</v>
      </c>
      <c r="W161" s="224">
        <f t="shared" si="23"/>
        <v>0</v>
      </c>
      <c r="X161" s="224">
        <f t="shared" si="24"/>
        <v>0</v>
      </c>
      <c r="Y161" s="224">
        <f t="shared" si="25"/>
        <v>0</v>
      </c>
      <c r="Z161" s="225">
        <f t="shared" si="26"/>
        <v>0</v>
      </c>
      <c r="AA161" s="264"/>
    </row>
    <row r="162" spans="1:28" s="217" customFormat="1" ht="12">
      <c r="A162" s="259">
        <v>108689</v>
      </c>
      <c r="B162" s="260" t="s">
        <v>720</v>
      </c>
      <c r="C162" s="260" t="s">
        <v>116</v>
      </c>
      <c r="D162" s="260" t="s">
        <v>498</v>
      </c>
      <c r="E162" s="221">
        <f t="shared" si="27"/>
        <v>12.5</v>
      </c>
      <c r="F162" s="246">
        <f>IF($E$12=1,VALUE(VLOOKUP($D162,'Pricing Reference'!$A$2:$E$68,2,FALSE))," ")</f>
        <v>12.5</v>
      </c>
      <c r="G162" s="246" t="str">
        <f>IF($E$12=2,VALUE(VLOOKUP($D162,'Pricing Reference'!$A$2:$E$68,3,FALSE))," ")</f>
        <v xml:space="preserve"> </v>
      </c>
      <c r="H162" s="246" t="str">
        <f>IF($E$12=3,VALUE(VLOOKUP($D162,'Pricing Reference'!$A$2:$E$68,4,FALSE))," ")</f>
        <v xml:space="preserve"> </v>
      </c>
      <c r="I162" s="254">
        <f>VALUE(VLOOKUP($D162,'Pricing Reference'!$A$2:$E$68,5,FALSE))</f>
        <v>25</v>
      </c>
      <c r="J162" s="220"/>
      <c r="K162" s="220"/>
      <c r="L162" s="220"/>
      <c r="M162" s="220"/>
      <c r="N162" s="220"/>
      <c r="O162" s="254">
        <f t="shared" si="19"/>
        <v>0</v>
      </c>
      <c r="P162" s="221"/>
      <c r="Q162" s="222"/>
      <c r="R162" s="215" t="s">
        <v>721</v>
      </c>
      <c r="S162" s="223" t="str">
        <f t="shared" si="20"/>
        <v xml:space="preserve"> </v>
      </c>
      <c r="U162" s="224">
        <f t="shared" si="21"/>
        <v>0</v>
      </c>
      <c r="V162" s="224">
        <f t="shared" si="22"/>
        <v>0</v>
      </c>
      <c r="W162" s="224">
        <f t="shared" si="23"/>
        <v>0</v>
      </c>
      <c r="X162" s="224">
        <f t="shared" si="24"/>
        <v>0</v>
      </c>
      <c r="Y162" s="224">
        <f t="shared" si="25"/>
        <v>0</v>
      </c>
      <c r="Z162" s="225">
        <f t="shared" si="26"/>
        <v>0</v>
      </c>
      <c r="AA162" s="264"/>
    </row>
    <row r="163" spans="1:28" s="217" customFormat="1" ht="12">
      <c r="A163" s="259">
        <v>108687</v>
      </c>
      <c r="B163" s="260" t="s">
        <v>722</v>
      </c>
      <c r="C163" s="260" t="s">
        <v>116</v>
      </c>
      <c r="D163" s="260" t="s">
        <v>498</v>
      </c>
      <c r="E163" s="221">
        <f t="shared" si="27"/>
        <v>12.5</v>
      </c>
      <c r="F163" s="246">
        <f>IF($E$12=1,VALUE(VLOOKUP($D163,'Pricing Reference'!$A$2:$E$68,2,FALSE))," ")</f>
        <v>12.5</v>
      </c>
      <c r="G163" s="246" t="str">
        <f>IF($E$12=2,VALUE(VLOOKUP($D163,'Pricing Reference'!$A$2:$E$68,3,FALSE))," ")</f>
        <v xml:space="preserve"> </v>
      </c>
      <c r="H163" s="246" t="str">
        <f>IF($E$12=3,VALUE(VLOOKUP($D163,'Pricing Reference'!$A$2:$E$68,4,FALSE))," ")</f>
        <v xml:space="preserve"> </v>
      </c>
      <c r="I163" s="254">
        <f>VALUE(VLOOKUP($D163,'Pricing Reference'!$A$2:$E$68,5,FALSE))</f>
        <v>25</v>
      </c>
      <c r="J163" s="220"/>
      <c r="K163" s="220"/>
      <c r="L163" s="220"/>
      <c r="M163" s="220"/>
      <c r="N163" s="220"/>
      <c r="O163" s="254">
        <f t="shared" si="19"/>
        <v>0</v>
      </c>
      <c r="P163" s="221"/>
      <c r="Q163" s="222"/>
      <c r="R163" s="215" t="s">
        <v>723</v>
      </c>
      <c r="S163" s="223" t="str">
        <f t="shared" si="20"/>
        <v xml:space="preserve"> </v>
      </c>
      <c r="U163" s="224">
        <f t="shared" si="21"/>
        <v>0</v>
      </c>
      <c r="V163" s="224">
        <f t="shared" si="22"/>
        <v>0</v>
      </c>
      <c r="W163" s="224">
        <f t="shared" si="23"/>
        <v>0</v>
      </c>
      <c r="X163" s="224">
        <f t="shared" si="24"/>
        <v>0</v>
      </c>
      <c r="Y163" s="224">
        <f t="shared" si="25"/>
        <v>0</v>
      </c>
      <c r="Z163" s="225">
        <f t="shared" si="26"/>
        <v>0</v>
      </c>
      <c r="AA163" s="264"/>
    </row>
    <row r="164" spans="1:28" s="217" customFormat="1" ht="12">
      <c r="A164" s="259">
        <v>100094</v>
      </c>
      <c r="B164" s="260" t="s">
        <v>327</v>
      </c>
      <c r="C164" s="260" t="s">
        <v>1161</v>
      </c>
      <c r="D164" s="260" t="s">
        <v>498</v>
      </c>
      <c r="E164" s="221">
        <f t="shared" si="27"/>
        <v>12.5</v>
      </c>
      <c r="F164" s="246">
        <f>IF($E$12=1,VALUE(VLOOKUP($D164,'Pricing Reference'!$A$2:$E$68,2,FALSE))," ")</f>
        <v>12.5</v>
      </c>
      <c r="G164" s="246" t="str">
        <f>IF($E$12=2,VALUE(VLOOKUP($D164,'Pricing Reference'!$A$2:$E$68,3,FALSE))," ")</f>
        <v xml:space="preserve"> </v>
      </c>
      <c r="H164" s="246" t="str">
        <f>IF($E$12=3,VALUE(VLOOKUP($D164,'Pricing Reference'!$A$2:$E$68,4,FALSE))," ")</f>
        <v xml:space="preserve"> </v>
      </c>
      <c r="I164" s="254">
        <f>VALUE(VLOOKUP($D164,'Pricing Reference'!$A$2:$E$68,5,FALSE))</f>
        <v>25</v>
      </c>
      <c r="J164" s="220"/>
      <c r="K164" s="220"/>
      <c r="L164" s="220"/>
      <c r="M164" s="220"/>
      <c r="N164" s="220"/>
      <c r="O164" s="254">
        <f t="shared" si="19"/>
        <v>0</v>
      </c>
      <c r="P164" s="221"/>
      <c r="Q164" s="222"/>
      <c r="R164" s="215" t="s">
        <v>724</v>
      </c>
      <c r="S164" s="223" t="str">
        <f t="shared" si="20"/>
        <v xml:space="preserve"> </v>
      </c>
      <c r="U164" s="224">
        <f t="shared" si="21"/>
        <v>0</v>
      </c>
      <c r="V164" s="224">
        <f t="shared" si="22"/>
        <v>0</v>
      </c>
      <c r="W164" s="224">
        <f t="shared" si="23"/>
        <v>0</v>
      </c>
      <c r="X164" s="224">
        <f t="shared" si="24"/>
        <v>0</v>
      </c>
      <c r="Y164" s="224">
        <f t="shared" si="25"/>
        <v>0</v>
      </c>
      <c r="Z164" s="225">
        <f t="shared" si="26"/>
        <v>0</v>
      </c>
      <c r="AA164" s="264"/>
    </row>
    <row r="165" spans="1:28" s="217" customFormat="1" ht="12">
      <c r="A165" s="259">
        <v>105831</v>
      </c>
      <c r="B165" s="260" t="s">
        <v>395</v>
      </c>
      <c r="C165" s="260" t="s">
        <v>1161</v>
      </c>
      <c r="D165" s="260" t="s">
        <v>498</v>
      </c>
      <c r="E165" s="221">
        <f t="shared" si="27"/>
        <v>12.5</v>
      </c>
      <c r="F165" s="246">
        <f>IF($E$12=1,VALUE(VLOOKUP($D165,'Pricing Reference'!$A$2:$E$68,2,FALSE))," ")</f>
        <v>12.5</v>
      </c>
      <c r="G165" s="246" t="str">
        <f>IF($E$12=2,VALUE(VLOOKUP($D165,'Pricing Reference'!$A$2:$E$68,3,FALSE))," ")</f>
        <v xml:space="preserve"> </v>
      </c>
      <c r="H165" s="246" t="str">
        <f>IF($E$12=3,VALUE(VLOOKUP($D165,'Pricing Reference'!$A$2:$E$68,4,FALSE))," ")</f>
        <v xml:space="preserve"> </v>
      </c>
      <c r="I165" s="254">
        <f>VALUE(VLOOKUP($D165,'Pricing Reference'!$A$2:$E$68,5,FALSE))</f>
        <v>25</v>
      </c>
      <c r="J165" s="220"/>
      <c r="K165" s="220"/>
      <c r="L165" s="220"/>
      <c r="M165" s="220"/>
      <c r="N165" s="220"/>
      <c r="O165" s="254">
        <f t="shared" si="19"/>
        <v>0</v>
      </c>
      <c r="P165" s="221"/>
      <c r="Q165" s="222"/>
      <c r="R165" s="215" t="s">
        <v>725</v>
      </c>
      <c r="S165" s="223" t="str">
        <f t="shared" si="20"/>
        <v xml:space="preserve"> </v>
      </c>
      <c r="U165" s="224">
        <f t="shared" si="21"/>
        <v>0</v>
      </c>
      <c r="V165" s="224">
        <f t="shared" si="22"/>
        <v>0</v>
      </c>
      <c r="W165" s="224">
        <f t="shared" si="23"/>
        <v>0</v>
      </c>
      <c r="X165" s="224">
        <f t="shared" si="24"/>
        <v>0</v>
      </c>
      <c r="Y165" s="224">
        <f t="shared" si="25"/>
        <v>0</v>
      </c>
      <c r="Z165" s="225">
        <f t="shared" si="26"/>
        <v>0</v>
      </c>
      <c r="AA165" s="264"/>
    </row>
    <row r="166" spans="1:28" s="217" customFormat="1" ht="12">
      <c r="A166" s="259">
        <v>100502</v>
      </c>
      <c r="B166" s="260" t="s">
        <v>350</v>
      </c>
      <c r="C166" s="260" t="s">
        <v>1161</v>
      </c>
      <c r="D166" s="260" t="s">
        <v>498</v>
      </c>
      <c r="E166" s="221">
        <f t="shared" si="27"/>
        <v>12.5</v>
      </c>
      <c r="F166" s="246">
        <f>IF($E$12=1,VALUE(VLOOKUP($D166,'Pricing Reference'!$A$2:$E$68,2,FALSE))," ")</f>
        <v>12.5</v>
      </c>
      <c r="G166" s="246" t="str">
        <f>IF($E$12=2,VALUE(VLOOKUP($D166,'Pricing Reference'!$A$2:$E$68,3,FALSE))," ")</f>
        <v xml:space="preserve"> </v>
      </c>
      <c r="H166" s="246" t="str">
        <f>IF($E$12=3,VALUE(VLOOKUP($D166,'Pricing Reference'!$A$2:$E$68,4,FALSE))," ")</f>
        <v xml:space="preserve"> </v>
      </c>
      <c r="I166" s="254">
        <f>VALUE(VLOOKUP($D166,'Pricing Reference'!$A$2:$E$68,5,FALSE))</f>
        <v>25</v>
      </c>
      <c r="J166" s="220"/>
      <c r="K166" s="220"/>
      <c r="L166" s="220"/>
      <c r="M166" s="220"/>
      <c r="N166" s="220"/>
      <c r="O166" s="254">
        <f t="shared" si="19"/>
        <v>0</v>
      </c>
      <c r="P166" s="221"/>
      <c r="Q166" s="222"/>
      <c r="R166" s="215" t="s">
        <v>726</v>
      </c>
      <c r="S166" s="223" t="str">
        <f t="shared" si="20"/>
        <v xml:space="preserve"> </v>
      </c>
      <c r="U166" s="224">
        <f t="shared" si="21"/>
        <v>0</v>
      </c>
      <c r="V166" s="224">
        <f t="shared" si="22"/>
        <v>0</v>
      </c>
      <c r="W166" s="224">
        <f t="shared" si="23"/>
        <v>0</v>
      </c>
      <c r="X166" s="224">
        <f t="shared" si="24"/>
        <v>0</v>
      </c>
      <c r="Y166" s="224">
        <f t="shared" si="25"/>
        <v>0</v>
      </c>
      <c r="Z166" s="225">
        <f t="shared" si="26"/>
        <v>0</v>
      </c>
      <c r="AA166" s="264"/>
    </row>
    <row r="167" spans="1:28" s="217" customFormat="1" ht="12">
      <c r="A167" s="259">
        <v>108703</v>
      </c>
      <c r="B167" s="260" t="s">
        <v>727</v>
      </c>
      <c r="C167" s="260" t="s">
        <v>116</v>
      </c>
      <c r="D167" s="260" t="s">
        <v>498</v>
      </c>
      <c r="E167" s="221">
        <f t="shared" si="27"/>
        <v>12.5</v>
      </c>
      <c r="F167" s="246">
        <f>IF($E$12=1,VALUE(VLOOKUP($D167,'Pricing Reference'!$A$2:$E$68,2,FALSE))," ")</f>
        <v>12.5</v>
      </c>
      <c r="G167" s="246" t="str">
        <f>IF($E$12=2,VALUE(VLOOKUP($D167,'Pricing Reference'!$A$2:$E$68,3,FALSE))," ")</f>
        <v xml:space="preserve"> </v>
      </c>
      <c r="H167" s="246" t="str">
        <f>IF($E$12=3,VALUE(VLOOKUP($D167,'Pricing Reference'!$A$2:$E$68,4,FALSE))," ")</f>
        <v xml:space="preserve"> </v>
      </c>
      <c r="I167" s="254">
        <f>VALUE(VLOOKUP($D167,'Pricing Reference'!$A$2:$E$68,5,FALSE))</f>
        <v>25</v>
      </c>
      <c r="J167" s="220"/>
      <c r="K167" s="220"/>
      <c r="L167" s="220"/>
      <c r="M167" s="220"/>
      <c r="N167" s="220"/>
      <c r="O167" s="254">
        <f t="shared" si="19"/>
        <v>0</v>
      </c>
      <c r="P167" s="221"/>
      <c r="Q167" s="222"/>
      <c r="R167" s="215" t="s">
        <v>728</v>
      </c>
      <c r="S167" s="223" t="str">
        <f t="shared" si="20"/>
        <v xml:space="preserve"> </v>
      </c>
      <c r="U167" s="224">
        <f t="shared" si="21"/>
        <v>0</v>
      </c>
      <c r="V167" s="224">
        <f t="shared" si="22"/>
        <v>0</v>
      </c>
      <c r="W167" s="224">
        <f t="shared" si="23"/>
        <v>0</v>
      </c>
      <c r="X167" s="224">
        <f t="shared" si="24"/>
        <v>0</v>
      </c>
      <c r="Y167" s="224">
        <f t="shared" si="25"/>
        <v>0</v>
      </c>
      <c r="Z167" s="225">
        <f t="shared" si="26"/>
        <v>0</v>
      </c>
      <c r="AA167" s="264"/>
    </row>
    <row r="168" spans="1:28" s="217" customFormat="1" ht="12">
      <c r="A168" s="259">
        <v>100247</v>
      </c>
      <c r="B168" s="260" t="s">
        <v>343</v>
      </c>
      <c r="C168" s="260" t="s">
        <v>1161</v>
      </c>
      <c r="D168" s="260" t="s">
        <v>498</v>
      </c>
      <c r="E168" s="221">
        <f t="shared" si="27"/>
        <v>12.5</v>
      </c>
      <c r="F168" s="246">
        <f>IF($E$12=1,VALUE(VLOOKUP($D168,'Pricing Reference'!$A$2:$E$68,2,FALSE))," ")</f>
        <v>12.5</v>
      </c>
      <c r="G168" s="246" t="str">
        <f>IF($E$12=2,VALUE(VLOOKUP($D168,'Pricing Reference'!$A$2:$E$68,3,FALSE))," ")</f>
        <v xml:space="preserve"> </v>
      </c>
      <c r="H168" s="246" t="str">
        <f>IF($E$12=3,VALUE(VLOOKUP($D168,'Pricing Reference'!$A$2:$E$68,4,FALSE))," ")</f>
        <v xml:space="preserve"> </v>
      </c>
      <c r="I168" s="254">
        <f>VALUE(VLOOKUP($D168,'Pricing Reference'!$A$2:$E$68,5,FALSE))</f>
        <v>25</v>
      </c>
      <c r="J168" s="220"/>
      <c r="K168" s="220"/>
      <c r="L168" s="220"/>
      <c r="M168" s="220"/>
      <c r="N168" s="220"/>
      <c r="O168" s="254">
        <f t="shared" si="19"/>
        <v>0</v>
      </c>
      <c r="P168" s="221"/>
      <c r="Q168" s="222"/>
      <c r="R168" s="215" t="s">
        <v>729</v>
      </c>
      <c r="S168" s="223" t="str">
        <f t="shared" si="20"/>
        <v xml:space="preserve"> </v>
      </c>
      <c r="U168" s="224">
        <f t="shared" si="21"/>
        <v>0</v>
      </c>
      <c r="V168" s="224">
        <f t="shared" si="22"/>
        <v>0</v>
      </c>
      <c r="W168" s="224">
        <f t="shared" si="23"/>
        <v>0</v>
      </c>
      <c r="X168" s="224">
        <f t="shared" si="24"/>
        <v>0</v>
      </c>
      <c r="Y168" s="224">
        <f t="shared" si="25"/>
        <v>0</v>
      </c>
      <c r="Z168" s="225">
        <f t="shared" si="26"/>
        <v>0</v>
      </c>
      <c r="AA168" s="264"/>
    </row>
    <row r="169" spans="1:28" s="217" customFormat="1" ht="12">
      <c r="A169" s="259">
        <v>108756</v>
      </c>
      <c r="B169" s="260" t="s">
        <v>730</v>
      </c>
      <c r="C169" s="260" t="s">
        <v>116</v>
      </c>
      <c r="D169" s="260" t="s">
        <v>498</v>
      </c>
      <c r="E169" s="221">
        <f t="shared" si="27"/>
        <v>12.5</v>
      </c>
      <c r="F169" s="246">
        <f>IF($E$12=1,VALUE(VLOOKUP($D169,'Pricing Reference'!$A$2:$E$68,2,FALSE))," ")</f>
        <v>12.5</v>
      </c>
      <c r="G169" s="246" t="str">
        <f>IF($E$12=2,VALUE(VLOOKUP($D169,'Pricing Reference'!$A$2:$E$68,3,FALSE))," ")</f>
        <v xml:space="preserve"> </v>
      </c>
      <c r="H169" s="246" t="str">
        <f>IF($E$12=3,VALUE(VLOOKUP($D169,'Pricing Reference'!$A$2:$E$68,4,FALSE))," ")</f>
        <v xml:space="preserve"> </v>
      </c>
      <c r="I169" s="254">
        <f>VALUE(VLOOKUP($D169,'Pricing Reference'!$A$2:$E$68,5,FALSE))</f>
        <v>25</v>
      </c>
      <c r="J169" s="220"/>
      <c r="K169" s="220"/>
      <c r="L169" s="220"/>
      <c r="M169" s="220"/>
      <c r="N169" s="220"/>
      <c r="O169" s="254">
        <f t="shared" si="19"/>
        <v>0</v>
      </c>
      <c r="P169" s="221"/>
      <c r="Q169" s="222"/>
      <c r="R169" s="215" t="s">
        <v>731</v>
      </c>
      <c r="S169" s="223" t="str">
        <f t="shared" si="20"/>
        <v xml:space="preserve"> </v>
      </c>
      <c r="U169" s="224">
        <f t="shared" si="21"/>
        <v>0</v>
      </c>
      <c r="V169" s="224">
        <f t="shared" si="22"/>
        <v>0</v>
      </c>
      <c r="W169" s="224">
        <f t="shared" si="23"/>
        <v>0</v>
      </c>
      <c r="X169" s="224">
        <f t="shared" si="24"/>
        <v>0</v>
      </c>
      <c r="Y169" s="224">
        <f t="shared" si="25"/>
        <v>0</v>
      </c>
      <c r="Z169" s="225">
        <f t="shared" si="26"/>
        <v>0</v>
      </c>
      <c r="AA169" s="264"/>
    </row>
    <row r="170" spans="1:28" s="217" customFormat="1" ht="12">
      <c r="A170" s="259">
        <v>108688</v>
      </c>
      <c r="B170" s="260" t="s">
        <v>732</v>
      </c>
      <c r="C170" s="260" t="s">
        <v>116</v>
      </c>
      <c r="D170" s="260" t="s">
        <v>498</v>
      </c>
      <c r="E170" s="221">
        <f t="shared" si="27"/>
        <v>12.5</v>
      </c>
      <c r="F170" s="246">
        <f>IF($E$12=1,VALUE(VLOOKUP($D170,'Pricing Reference'!$A$2:$E$68,2,FALSE))," ")</f>
        <v>12.5</v>
      </c>
      <c r="G170" s="246" t="str">
        <f>IF($E$12=2,VALUE(VLOOKUP($D170,'Pricing Reference'!$A$2:$E$68,3,FALSE))," ")</f>
        <v xml:space="preserve"> </v>
      </c>
      <c r="H170" s="246" t="str">
        <f>IF($E$12=3,VALUE(VLOOKUP($D170,'Pricing Reference'!$A$2:$E$68,4,FALSE))," ")</f>
        <v xml:space="preserve"> </v>
      </c>
      <c r="I170" s="254">
        <f>VALUE(VLOOKUP($D170,'Pricing Reference'!$A$2:$E$68,5,FALSE))</f>
        <v>25</v>
      </c>
      <c r="J170" s="220"/>
      <c r="K170" s="220"/>
      <c r="L170" s="220"/>
      <c r="M170" s="220"/>
      <c r="N170" s="220"/>
      <c r="O170" s="254">
        <f t="shared" si="19"/>
        <v>0</v>
      </c>
      <c r="P170" s="221"/>
      <c r="Q170" s="222"/>
      <c r="R170" s="215" t="s">
        <v>733</v>
      </c>
      <c r="S170" s="223" t="str">
        <f t="shared" si="20"/>
        <v xml:space="preserve"> </v>
      </c>
      <c r="U170" s="224">
        <f t="shared" si="21"/>
        <v>0</v>
      </c>
      <c r="V170" s="224">
        <f t="shared" si="22"/>
        <v>0</v>
      </c>
      <c r="W170" s="224">
        <f t="shared" si="23"/>
        <v>0</v>
      </c>
      <c r="X170" s="224">
        <f t="shared" si="24"/>
        <v>0</v>
      </c>
      <c r="Y170" s="224">
        <f t="shared" si="25"/>
        <v>0</v>
      </c>
      <c r="Z170" s="225">
        <f t="shared" si="26"/>
        <v>0</v>
      </c>
      <c r="AA170" s="264"/>
    </row>
    <row r="171" spans="1:28" s="217" customFormat="1" ht="12">
      <c r="A171" s="259">
        <v>100507</v>
      </c>
      <c r="B171" s="260" t="s">
        <v>354</v>
      </c>
      <c r="C171" s="260" t="s">
        <v>1161</v>
      </c>
      <c r="D171" s="260" t="s">
        <v>498</v>
      </c>
      <c r="E171" s="221">
        <f t="shared" si="27"/>
        <v>12.5</v>
      </c>
      <c r="F171" s="246">
        <f>IF($E$12=1,VALUE(VLOOKUP($D171,'Pricing Reference'!$A$2:$E$68,2,FALSE))," ")</f>
        <v>12.5</v>
      </c>
      <c r="G171" s="246" t="str">
        <f>IF($E$12=2,VALUE(VLOOKUP($D171,'Pricing Reference'!$A$2:$E$68,3,FALSE))," ")</f>
        <v xml:space="preserve"> </v>
      </c>
      <c r="H171" s="246" t="str">
        <f>IF($E$12=3,VALUE(VLOOKUP($D171,'Pricing Reference'!$A$2:$E$68,4,FALSE))," ")</f>
        <v xml:space="preserve"> </v>
      </c>
      <c r="I171" s="254">
        <f>VALUE(VLOOKUP($D171,'Pricing Reference'!$A$2:$E$68,5,FALSE))</f>
        <v>25</v>
      </c>
      <c r="J171" s="220"/>
      <c r="K171" s="220"/>
      <c r="L171" s="220"/>
      <c r="M171" s="220"/>
      <c r="N171" s="220"/>
      <c r="O171" s="254">
        <f t="shared" si="19"/>
        <v>0</v>
      </c>
      <c r="P171" s="221"/>
      <c r="Q171" s="222"/>
      <c r="R171" s="215" t="s">
        <v>734</v>
      </c>
      <c r="S171" s="223" t="str">
        <f t="shared" si="20"/>
        <v xml:space="preserve"> </v>
      </c>
      <c r="U171" s="224">
        <f t="shared" si="21"/>
        <v>0</v>
      </c>
      <c r="V171" s="224">
        <f t="shared" si="22"/>
        <v>0</v>
      </c>
      <c r="W171" s="224">
        <f t="shared" si="23"/>
        <v>0</v>
      </c>
      <c r="X171" s="224">
        <f t="shared" si="24"/>
        <v>0</v>
      </c>
      <c r="Y171" s="224">
        <f t="shared" si="25"/>
        <v>0</v>
      </c>
      <c r="Z171" s="225">
        <f t="shared" si="26"/>
        <v>0</v>
      </c>
      <c r="AA171" s="264"/>
    </row>
    <row r="172" spans="1:28" s="26" customFormat="1">
      <c r="A172" s="259">
        <v>100521</v>
      </c>
      <c r="B172" s="260" t="s">
        <v>360</v>
      </c>
      <c r="C172" s="260" t="s">
        <v>1161</v>
      </c>
      <c r="D172" s="260" t="s">
        <v>498</v>
      </c>
      <c r="E172" s="221">
        <f t="shared" si="27"/>
        <v>12.5</v>
      </c>
      <c r="F172" s="246">
        <f>IF($E$12=1,VALUE(VLOOKUP($D172,'Pricing Reference'!$A$2:$E$68,2,FALSE))," ")</f>
        <v>12.5</v>
      </c>
      <c r="G172" s="246" t="str">
        <f>IF($E$12=2,VALUE(VLOOKUP($D172,'Pricing Reference'!$A$2:$E$68,3,FALSE))," ")</f>
        <v xml:space="preserve"> </v>
      </c>
      <c r="H172" s="246" t="str">
        <f>IF($E$12=3,VALUE(VLOOKUP($D172,'Pricing Reference'!$A$2:$E$68,4,FALSE))," ")</f>
        <v xml:space="preserve"> </v>
      </c>
      <c r="I172" s="254">
        <f>VALUE(VLOOKUP($D172,'Pricing Reference'!$A$2:$E$68,5,FALSE))</f>
        <v>25</v>
      </c>
      <c r="J172" s="220"/>
      <c r="K172" s="220"/>
      <c r="L172" s="220"/>
      <c r="M172" s="220"/>
      <c r="N172" s="220"/>
      <c r="O172" s="254">
        <f t="shared" si="19"/>
        <v>0</v>
      </c>
      <c r="P172" s="221"/>
      <c r="Q172" s="222"/>
      <c r="R172" s="215" t="s">
        <v>735</v>
      </c>
      <c r="S172" s="223" t="str">
        <f t="shared" si="20"/>
        <v xml:space="preserve"> </v>
      </c>
      <c r="U172" s="224">
        <f t="shared" si="21"/>
        <v>0</v>
      </c>
      <c r="V172" s="224">
        <f t="shared" si="22"/>
        <v>0</v>
      </c>
      <c r="W172" s="224">
        <f t="shared" si="23"/>
        <v>0</v>
      </c>
      <c r="X172" s="224">
        <f t="shared" si="24"/>
        <v>0</v>
      </c>
      <c r="Y172" s="224">
        <f t="shared" si="25"/>
        <v>0</v>
      </c>
      <c r="Z172" s="225">
        <f t="shared" si="26"/>
        <v>0</v>
      </c>
      <c r="AA172" s="264"/>
      <c r="AB172" s="217"/>
    </row>
    <row r="173" spans="1:28" s="26" customFormat="1">
      <c r="A173" s="259">
        <v>107739</v>
      </c>
      <c r="B173" s="260" t="s">
        <v>388</v>
      </c>
      <c r="C173" s="260" t="s">
        <v>1161</v>
      </c>
      <c r="D173" s="260" t="s">
        <v>498</v>
      </c>
      <c r="E173" s="221">
        <f t="shared" si="27"/>
        <v>12.5</v>
      </c>
      <c r="F173" s="246">
        <f>IF($E$12=1,VALUE(VLOOKUP($D173,'Pricing Reference'!$A$2:$E$68,2,FALSE))," ")</f>
        <v>12.5</v>
      </c>
      <c r="G173" s="246" t="str">
        <f>IF($E$12=2,VALUE(VLOOKUP($D173,'Pricing Reference'!$A$2:$E$68,3,FALSE))," ")</f>
        <v xml:space="preserve"> </v>
      </c>
      <c r="H173" s="246" t="str">
        <f>IF($E$12=3,VALUE(VLOOKUP($D173,'Pricing Reference'!$A$2:$E$68,4,FALSE))," ")</f>
        <v xml:space="preserve"> </v>
      </c>
      <c r="I173" s="254">
        <f>VALUE(VLOOKUP($D173,'Pricing Reference'!$A$2:$E$68,5,FALSE))</f>
        <v>25</v>
      </c>
      <c r="J173" s="220"/>
      <c r="K173" s="220"/>
      <c r="L173" s="220"/>
      <c r="M173" s="220"/>
      <c r="N173" s="220"/>
      <c r="O173" s="254">
        <f t="shared" si="19"/>
        <v>0</v>
      </c>
      <c r="P173" s="221"/>
      <c r="Q173" s="222"/>
      <c r="R173" s="215" t="s">
        <v>736</v>
      </c>
      <c r="S173" s="223" t="str">
        <f t="shared" si="20"/>
        <v xml:space="preserve"> </v>
      </c>
      <c r="U173" s="224">
        <f t="shared" si="21"/>
        <v>0</v>
      </c>
      <c r="V173" s="224">
        <f t="shared" si="22"/>
        <v>0</v>
      </c>
      <c r="W173" s="224">
        <f t="shared" si="23"/>
        <v>0</v>
      </c>
      <c r="X173" s="224">
        <f t="shared" si="24"/>
        <v>0</v>
      </c>
      <c r="Y173" s="224">
        <f t="shared" si="25"/>
        <v>0</v>
      </c>
      <c r="Z173" s="225">
        <f t="shared" si="26"/>
        <v>0</v>
      </c>
      <c r="AA173" s="264"/>
      <c r="AB173" s="217"/>
    </row>
    <row r="174" spans="1:28" s="26" customFormat="1">
      <c r="A174" s="259">
        <v>107738</v>
      </c>
      <c r="B174" s="260" t="s">
        <v>387</v>
      </c>
      <c r="C174" s="260" t="s">
        <v>1161</v>
      </c>
      <c r="D174" s="260" t="s">
        <v>498</v>
      </c>
      <c r="E174" s="221">
        <f t="shared" si="27"/>
        <v>12.5</v>
      </c>
      <c r="F174" s="246">
        <f>IF($E$12=1,VALUE(VLOOKUP($D174,'Pricing Reference'!$A$2:$E$68,2,FALSE))," ")</f>
        <v>12.5</v>
      </c>
      <c r="G174" s="246" t="str">
        <f>IF($E$12=2,VALUE(VLOOKUP($D174,'Pricing Reference'!$A$2:$E$68,3,FALSE))," ")</f>
        <v xml:space="preserve"> </v>
      </c>
      <c r="H174" s="246" t="str">
        <f>IF($E$12=3,VALUE(VLOOKUP($D174,'Pricing Reference'!$A$2:$E$68,4,FALSE))," ")</f>
        <v xml:space="preserve"> </v>
      </c>
      <c r="I174" s="254">
        <f>VALUE(VLOOKUP($D174,'Pricing Reference'!$A$2:$E$68,5,FALSE))</f>
        <v>25</v>
      </c>
      <c r="J174" s="220"/>
      <c r="K174" s="220"/>
      <c r="L174" s="220"/>
      <c r="M174" s="220"/>
      <c r="N174" s="220"/>
      <c r="O174" s="254">
        <f t="shared" si="19"/>
        <v>0</v>
      </c>
      <c r="P174" s="221"/>
      <c r="Q174" s="222"/>
      <c r="R174" s="215" t="s">
        <v>737</v>
      </c>
      <c r="S174" s="223" t="str">
        <f t="shared" si="20"/>
        <v xml:space="preserve"> </v>
      </c>
      <c r="U174" s="224">
        <f t="shared" si="21"/>
        <v>0</v>
      </c>
      <c r="V174" s="224">
        <f t="shared" si="22"/>
        <v>0</v>
      </c>
      <c r="W174" s="224">
        <f t="shared" si="23"/>
        <v>0</v>
      </c>
      <c r="X174" s="224">
        <f t="shared" si="24"/>
        <v>0</v>
      </c>
      <c r="Y174" s="224">
        <f t="shared" si="25"/>
        <v>0</v>
      </c>
      <c r="Z174" s="225">
        <f t="shared" si="26"/>
        <v>0</v>
      </c>
      <c r="AA174" s="264"/>
      <c r="AB174" s="217"/>
    </row>
    <row r="175" spans="1:28" s="26" customFormat="1">
      <c r="A175" s="259">
        <v>100250</v>
      </c>
      <c r="B175" s="260" t="s">
        <v>344</v>
      </c>
      <c r="C175" s="260" t="s">
        <v>1161</v>
      </c>
      <c r="D175" s="260" t="s">
        <v>498</v>
      </c>
      <c r="E175" s="221">
        <f t="shared" si="27"/>
        <v>12.5</v>
      </c>
      <c r="F175" s="246">
        <f>IF($E$12=1,VALUE(VLOOKUP($D175,'Pricing Reference'!$A$2:$E$68,2,FALSE))," ")</f>
        <v>12.5</v>
      </c>
      <c r="G175" s="246" t="str">
        <f>IF($E$12=2,VALUE(VLOOKUP($D175,'Pricing Reference'!$A$2:$E$68,3,FALSE))," ")</f>
        <v xml:space="preserve"> </v>
      </c>
      <c r="H175" s="246" t="str">
        <f>IF($E$12=3,VALUE(VLOOKUP($D175,'Pricing Reference'!$A$2:$E$68,4,FALSE))," ")</f>
        <v xml:space="preserve"> </v>
      </c>
      <c r="I175" s="254">
        <f>VALUE(VLOOKUP($D175,'Pricing Reference'!$A$2:$E$68,5,FALSE))</f>
        <v>25</v>
      </c>
      <c r="J175" s="220"/>
      <c r="K175" s="220"/>
      <c r="L175" s="220"/>
      <c r="M175" s="220"/>
      <c r="N175" s="220"/>
      <c r="O175" s="254">
        <f t="shared" si="19"/>
        <v>0</v>
      </c>
      <c r="P175" s="221"/>
      <c r="Q175" s="222"/>
      <c r="R175" s="215" t="s">
        <v>738</v>
      </c>
      <c r="S175" s="223" t="str">
        <f t="shared" si="20"/>
        <v xml:space="preserve"> </v>
      </c>
      <c r="U175" s="224">
        <f t="shared" si="21"/>
        <v>0</v>
      </c>
      <c r="V175" s="224">
        <f t="shared" si="22"/>
        <v>0</v>
      </c>
      <c r="W175" s="224">
        <f t="shared" si="23"/>
        <v>0</v>
      </c>
      <c r="X175" s="224">
        <f t="shared" si="24"/>
        <v>0</v>
      </c>
      <c r="Y175" s="224">
        <f t="shared" si="25"/>
        <v>0</v>
      </c>
      <c r="Z175" s="225">
        <f t="shared" si="26"/>
        <v>0</v>
      </c>
      <c r="AA175" s="264"/>
      <c r="AB175" s="217"/>
    </row>
    <row r="176" spans="1:28" s="26" customFormat="1">
      <c r="A176" s="259">
        <v>105870</v>
      </c>
      <c r="B176" s="260" t="s">
        <v>739</v>
      </c>
      <c r="C176" s="260" t="s">
        <v>1161</v>
      </c>
      <c r="D176" s="260" t="s">
        <v>517</v>
      </c>
      <c r="E176" s="221">
        <f t="shared" si="27"/>
        <v>12.5</v>
      </c>
      <c r="F176" s="246">
        <f>IF($E$12=1,VALUE(VLOOKUP($D176,'Pricing Reference'!$A$2:$E$68,2,FALSE))," ")</f>
        <v>12.5</v>
      </c>
      <c r="G176" s="246" t="str">
        <f>IF($E$12=2,VALUE(VLOOKUP($D176,'Pricing Reference'!$A$2:$E$68,3,FALSE))," ")</f>
        <v xml:space="preserve"> </v>
      </c>
      <c r="H176" s="246" t="str">
        <f>IF($E$12=3,VALUE(VLOOKUP($D176,'Pricing Reference'!$A$2:$E$68,4,FALSE))," ")</f>
        <v xml:space="preserve"> </v>
      </c>
      <c r="I176" s="254">
        <f>VALUE(VLOOKUP($D176,'Pricing Reference'!$A$2:$E$68,5,FALSE))</f>
        <v>25</v>
      </c>
      <c r="J176" s="220"/>
      <c r="K176" s="220"/>
      <c r="L176" s="220"/>
      <c r="M176" s="220"/>
      <c r="N176" s="220"/>
      <c r="O176" s="254">
        <f t="shared" si="19"/>
        <v>0</v>
      </c>
      <c r="P176" s="221"/>
      <c r="Q176" s="222"/>
      <c r="R176" s="215">
        <v>847587006694</v>
      </c>
      <c r="S176" s="223" t="str">
        <f t="shared" si="20"/>
        <v xml:space="preserve"> </v>
      </c>
      <c r="U176" s="224">
        <f t="shared" si="21"/>
        <v>0</v>
      </c>
      <c r="V176" s="224">
        <f t="shared" si="22"/>
        <v>0</v>
      </c>
      <c r="W176" s="224">
        <f t="shared" si="23"/>
        <v>0</v>
      </c>
      <c r="X176" s="224">
        <f t="shared" si="24"/>
        <v>0</v>
      </c>
      <c r="Y176" s="224">
        <f t="shared" si="25"/>
        <v>0</v>
      </c>
      <c r="Z176" s="225">
        <f t="shared" si="26"/>
        <v>0</v>
      </c>
      <c r="AA176" s="264"/>
      <c r="AB176" s="217"/>
    </row>
    <row r="177" spans="1:28" s="26" customFormat="1">
      <c r="A177" s="259">
        <v>100508</v>
      </c>
      <c r="B177" s="260" t="s">
        <v>355</v>
      </c>
      <c r="C177" s="260" t="s">
        <v>1161</v>
      </c>
      <c r="D177" s="260" t="s">
        <v>498</v>
      </c>
      <c r="E177" s="221">
        <f t="shared" si="27"/>
        <v>12.5</v>
      </c>
      <c r="F177" s="246">
        <f>IF($E$12=1,VALUE(VLOOKUP($D177,'Pricing Reference'!$A$2:$E$68,2,FALSE))," ")</f>
        <v>12.5</v>
      </c>
      <c r="G177" s="246" t="str">
        <f>IF($E$12=2,VALUE(VLOOKUP($D177,'Pricing Reference'!$A$2:$E$68,3,FALSE))," ")</f>
        <v xml:space="preserve"> </v>
      </c>
      <c r="H177" s="246" t="str">
        <f>IF($E$12=3,VALUE(VLOOKUP($D177,'Pricing Reference'!$A$2:$E$68,4,FALSE))," ")</f>
        <v xml:space="preserve"> </v>
      </c>
      <c r="I177" s="254">
        <f>VALUE(VLOOKUP($D177,'Pricing Reference'!$A$2:$E$68,5,FALSE))</f>
        <v>25</v>
      </c>
      <c r="J177" s="220"/>
      <c r="K177" s="220"/>
      <c r="L177" s="220"/>
      <c r="M177" s="220"/>
      <c r="N177" s="220"/>
      <c r="O177" s="254">
        <f t="shared" si="19"/>
        <v>0</v>
      </c>
      <c r="P177" s="227"/>
      <c r="Q177" s="227"/>
      <c r="R177" s="215" t="s">
        <v>740</v>
      </c>
      <c r="S177" s="223" t="str">
        <f t="shared" si="20"/>
        <v xml:space="preserve"> </v>
      </c>
      <c r="U177" s="224">
        <f t="shared" si="21"/>
        <v>0</v>
      </c>
      <c r="V177" s="224">
        <f t="shared" si="22"/>
        <v>0</v>
      </c>
      <c r="W177" s="224">
        <f t="shared" si="23"/>
        <v>0</v>
      </c>
      <c r="X177" s="224">
        <f t="shared" si="24"/>
        <v>0</v>
      </c>
      <c r="Y177" s="224">
        <f t="shared" si="25"/>
        <v>0</v>
      </c>
      <c r="Z177" s="225">
        <f t="shared" si="26"/>
        <v>0</v>
      </c>
      <c r="AA177" s="264"/>
      <c r="AB177" s="217"/>
    </row>
    <row r="178" spans="1:28" s="217" customFormat="1" ht="12">
      <c r="A178" s="259">
        <v>100633</v>
      </c>
      <c r="B178" s="260" t="s">
        <v>322</v>
      </c>
      <c r="C178" s="260" t="s">
        <v>1161</v>
      </c>
      <c r="D178" s="260" t="s">
        <v>518</v>
      </c>
      <c r="E178" s="221">
        <f t="shared" si="27"/>
        <v>14.5</v>
      </c>
      <c r="F178" s="246">
        <f>IF($E$12=1,VALUE(VLOOKUP($D178,'Pricing Reference'!$A$2:$E$68,2,FALSE))," ")</f>
        <v>14.5</v>
      </c>
      <c r="G178" s="246" t="str">
        <f>IF($E$12=2,VALUE(VLOOKUP($D178,'Pricing Reference'!$A$2:$E$68,3,FALSE))," ")</f>
        <v xml:space="preserve"> </v>
      </c>
      <c r="H178" s="246" t="str">
        <f>IF($E$12=3,VALUE(VLOOKUP($D178,'Pricing Reference'!$A$2:$E$68,4,FALSE))," ")</f>
        <v xml:space="preserve"> </v>
      </c>
      <c r="I178" s="254">
        <f>VALUE(VLOOKUP($D178,'Pricing Reference'!$A$2:$E$68,5,FALSE))</f>
        <v>29</v>
      </c>
      <c r="J178" s="220"/>
      <c r="K178" s="220"/>
      <c r="L178" s="220"/>
      <c r="M178" s="220"/>
      <c r="N178" s="220"/>
      <c r="O178" s="254">
        <f t="shared" si="19"/>
        <v>0</v>
      </c>
      <c r="P178" s="221"/>
      <c r="Q178" s="222"/>
      <c r="R178" s="215" t="s">
        <v>741</v>
      </c>
      <c r="S178" s="223" t="str">
        <f t="shared" si="20"/>
        <v xml:space="preserve"> </v>
      </c>
      <c r="U178" s="224">
        <f t="shared" si="21"/>
        <v>0</v>
      </c>
      <c r="V178" s="224">
        <f t="shared" si="22"/>
        <v>0</v>
      </c>
      <c r="W178" s="224">
        <f t="shared" si="23"/>
        <v>0</v>
      </c>
      <c r="X178" s="224">
        <f t="shared" si="24"/>
        <v>0</v>
      </c>
      <c r="Y178" s="224">
        <f t="shared" si="25"/>
        <v>0</v>
      </c>
      <c r="Z178" s="225">
        <f t="shared" si="26"/>
        <v>0</v>
      </c>
      <c r="AA178" s="264"/>
    </row>
    <row r="179" spans="1:28" s="217" customFormat="1" ht="12">
      <c r="A179" s="259">
        <v>107660</v>
      </c>
      <c r="B179" s="260" t="s">
        <v>112</v>
      </c>
      <c r="C179" s="260" t="s">
        <v>1161</v>
      </c>
      <c r="D179" s="260" t="s">
        <v>519</v>
      </c>
      <c r="E179" s="221">
        <f t="shared" si="27"/>
        <v>14.5</v>
      </c>
      <c r="F179" s="246">
        <f>IF($E$12=1,VALUE(VLOOKUP($D179,'Pricing Reference'!$A$2:$E$68,2,FALSE))," ")</f>
        <v>14.5</v>
      </c>
      <c r="G179" s="246" t="str">
        <f>IF($E$12=2,VALUE(VLOOKUP($D179,'Pricing Reference'!$A$2:$E$68,3,FALSE))," ")</f>
        <v xml:space="preserve"> </v>
      </c>
      <c r="H179" s="246" t="str">
        <f>IF($E$12=3,VALUE(VLOOKUP($D179,'Pricing Reference'!$A$2:$E$68,4,FALSE))," ")</f>
        <v xml:space="preserve"> </v>
      </c>
      <c r="I179" s="254">
        <f>VALUE(VLOOKUP($D179,'Pricing Reference'!$A$2:$E$68,5,FALSE))</f>
        <v>29</v>
      </c>
      <c r="J179" s="220"/>
      <c r="K179" s="220"/>
      <c r="L179" s="220"/>
      <c r="M179" s="220"/>
      <c r="N179" s="220"/>
      <c r="O179" s="254">
        <f t="shared" si="19"/>
        <v>0</v>
      </c>
      <c r="P179" s="221"/>
      <c r="Q179" s="222"/>
      <c r="R179" s="215" t="s">
        <v>742</v>
      </c>
      <c r="S179" s="223" t="str">
        <f t="shared" si="20"/>
        <v xml:space="preserve"> </v>
      </c>
      <c r="U179" s="224">
        <f t="shared" si="21"/>
        <v>0</v>
      </c>
      <c r="V179" s="224">
        <f t="shared" si="22"/>
        <v>0</v>
      </c>
      <c r="W179" s="224">
        <f t="shared" si="23"/>
        <v>0</v>
      </c>
      <c r="X179" s="224">
        <f t="shared" si="24"/>
        <v>0</v>
      </c>
      <c r="Y179" s="224">
        <f t="shared" si="25"/>
        <v>0</v>
      </c>
      <c r="Z179" s="225">
        <f t="shared" si="26"/>
        <v>0</v>
      </c>
      <c r="AA179" s="264"/>
    </row>
    <row r="180" spans="1:28" s="217" customFormat="1" ht="12">
      <c r="A180" s="259">
        <v>108710</v>
      </c>
      <c r="B180" s="260" t="s">
        <v>175</v>
      </c>
      <c r="C180" s="260" t="s">
        <v>116</v>
      </c>
      <c r="D180" s="260" t="s">
        <v>496</v>
      </c>
      <c r="E180" s="221">
        <f t="shared" si="27"/>
        <v>14.5</v>
      </c>
      <c r="F180" s="246">
        <f>IF($E$12=1,VALUE(VLOOKUP($D180,'Pricing Reference'!$A$2:$E$68,2,FALSE))," ")</f>
        <v>14.5</v>
      </c>
      <c r="G180" s="246" t="str">
        <f>IF($E$12=2,VALUE(VLOOKUP($D180,'Pricing Reference'!$A$2:$E$68,3,FALSE))," ")</f>
        <v xml:space="preserve"> </v>
      </c>
      <c r="H180" s="246" t="str">
        <f>IF($E$12=3,VALUE(VLOOKUP($D180,'Pricing Reference'!$A$2:$E$68,4,FALSE))," ")</f>
        <v xml:space="preserve"> </v>
      </c>
      <c r="I180" s="254">
        <f>VALUE(VLOOKUP($D180,'Pricing Reference'!$A$2:$E$68,5,FALSE))</f>
        <v>29</v>
      </c>
      <c r="J180" s="220"/>
      <c r="K180" s="220"/>
      <c r="L180" s="220"/>
      <c r="M180" s="220"/>
      <c r="N180" s="220"/>
      <c r="O180" s="254">
        <f t="shared" si="19"/>
        <v>0</v>
      </c>
      <c r="P180" s="221"/>
      <c r="Q180" s="222"/>
      <c r="R180" s="215" t="s">
        <v>743</v>
      </c>
      <c r="S180" s="223" t="str">
        <f t="shared" si="20"/>
        <v xml:space="preserve"> </v>
      </c>
      <c r="U180" s="224">
        <f t="shared" si="21"/>
        <v>0</v>
      </c>
      <c r="V180" s="224">
        <f t="shared" si="22"/>
        <v>0</v>
      </c>
      <c r="W180" s="224">
        <f t="shared" si="23"/>
        <v>0</v>
      </c>
      <c r="X180" s="224">
        <f t="shared" si="24"/>
        <v>0</v>
      </c>
      <c r="Y180" s="224">
        <f t="shared" si="25"/>
        <v>0</v>
      </c>
      <c r="Z180" s="225">
        <f t="shared" si="26"/>
        <v>0</v>
      </c>
      <c r="AA180" s="264"/>
    </row>
    <row r="181" spans="1:28" s="26" customFormat="1">
      <c r="A181" s="259">
        <v>108649</v>
      </c>
      <c r="B181" s="260" t="s">
        <v>131</v>
      </c>
      <c r="C181" s="260" t="s">
        <v>116</v>
      </c>
      <c r="D181" s="260" t="s">
        <v>496</v>
      </c>
      <c r="E181" s="221">
        <f t="shared" si="27"/>
        <v>14.5</v>
      </c>
      <c r="F181" s="246">
        <f>IF($E$12=1,VALUE(VLOOKUP($D181,'Pricing Reference'!$A$2:$E$68,2,FALSE))," ")</f>
        <v>14.5</v>
      </c>
      <c r="G181" s="246" t="str">
        <f>IF($E$12=2,VALUE(VLOOKUP($D181,'Pricing Reference'!$A$2:$E$68,3,FALSE))," ")</f>
        <v xml:space="preserve"> </v>
      </c>
      <c r="H181" s="246" t="str">
        <f>IF($E$12=3,VALUE(VLOOKUP($D181,'Pricing Reference'!$A$2:$E$68,4,FALSE))," ")</f>
        <v xml:space="preserve"> </v>
      </c>
      <c r="I181" s="254">
        <f>VALUE(VLOOKUP($D181,'Pricing Reference'!$A$2:$E$68,5,FALSE))</f>
        <v>29</v>
      </c>
      <c r="J181" s="220"/>
      <c r="K181" s="220"/>
      <c r="L181" s="220"/>
      <c r="M181" s="220"/>
      <c r="N181" s="220"/>
      <c r="O181" s="254">
        <f t="shared" si="19"/>
        <v>0</v>
      </c>
      <c r="P181" s="221"/>
      <c r="Q181" s="222"/>
      <c r="R181" s="215" t="s">
        <v>744</v>
      </c>
      <c r="S181" s="223" t="str">
        <f t="shared" si="20"/>
        <v xml:space="preserve"> </v>
      </c>
      <c r="U181" s="224">
        <f t="shared" si="21"/>
        <v>0</v>
      </c>
      <c r="V181" s="224">
        <f t="shared" si="22"/>
        <v>0</v>
      </c>
      <c r="W181" s="224">
        <f t="shared" si="23"/>
        <v>0</v>
      </c>
      <c r="X181" s="224">
        <f t="shared" si="24"/>
        <v>0</v>
      </c>
      <c r="Y181" s="224">
        <f t="shared" si="25"/>
        <v>0</v>
      </c>
      <c r="Z181" s="225">
        <f t="shared" si="26"/>
        <v>0</v>
      </c>
      <c r="AA181" s="264"/>
      <c r="AB181" s="217"/>
    </row>
    <row r="182" spans="1:28" s="217" customFormat="1" ht="12">
      <c r="A182" s="259">
        <v>108650</v>
      </c>
      <c r="B182" s="260" t="s">
        <v>745</v>
      </c>
      <c r="C182" s="260" t="s">
        <v>116</v>
      </c>
      <c r="D182" s="260" t="s">
        <v>496</v>
      </c>
      <c r="E182" s="221">
        <f t="shared" si="27"/>
        <v>14.5</v>
      </c>
      <c r="F182" s="246">
        <f>IF($E$12=1,VALUE(VLOOKUP($D182,'Pricing Reference'!$A$2:$E$68,2,FALSE))," ")</f>
        <v>14.5</v>
      </c>
      <c r="G182" s="246" t="str">
        <f>IF($E$12=2,VALUE(VLOOKUP($D182,'Pricing Reference'!$A$2:$E$68,3,FALSE))," ")</f>
        <v xml:space="preserve"> </v>
      </c>
      <c r="H182" s="246" t="str">
        <f>IF($E$12=3,VALUE(VLOOKUP($D182,'Pricing Reference'!$A$2:$E$68,4,FALSE))," ")</f>
        <v xml:space="preserve"> </v>
      </c>
      <c r="I182" s="254">
        <f>VALUE(VLOOKUP($D182,'Pricing Reference'!$A$2:$E$68,5,FALSE))</f>
        <v>29</v>
      </c>
      <c r="J182" s="220"/>
      <c r="K182" s="220"/>
      <c r="L182" s="220"/>
      <c r="M182" s="220"/>
      <c r="N182" s="220"/>
      <c r="O182" s="254">
        <f t="shared" si="19"/>
        <v>0</v>
      </c>
      <c r="P182" s="221"/>
      <c r="Q182" s="222"/>
      <c r="R182" s="215" t="s">
        <v>746</v>
      </c>
      <c r="S182" s="223" t="str">
        <f t="shared" si="20"/>
        <v xml:space="preserve"> </v>
      </c>
      <c r="U182" s="224">
        <f t="shared" si="21"/>
        <v>0</v>
      </c>
      <c r="V182" s="224">
        <f t="shared" si="22"/>
        <v>0</v>
      </c>
      <c r="W182" s="224">
        <f t="shared" si="23"/>
        <v>0</v>
      </c>
      <c r="X182" s="224">
        <f t="shared" si="24"/>
        <v>0</v>
      </c>
      <c r="Y182" s="224">
        <f t="shared" si="25"/>
        <v>0</v>
      </c>
      <c r="Z182" s="225">
        <f t="shared" si="26"/>
        <v>0</v>
      </c>
      <c r="AA182" s="264"/>
    </row>
    <row r="183" spans="1:28" s="217" customFormat="1" ht="12">
      <c r="A183" s="259">
        <v>100002</v>
      </c>
      <c r="B183" s="260" t="s">
        <v>321</v>
      </c>
      <c r="C183" s="260" t="s">
        <v>1161</v>
      </c>
      <c r="D183" s="260" t="s">
        <v>496</v>
      </c>
      <c r="E183" s="221">
        <f t="shared" si="27"/>
        <v>14.5</v>
      </c>
      <c r="F183" s="246">
        <f>IF($E$12=1,VALUE(VLOOKUP($D183,'Pricing Reference'!$A$2:$E$68,2,FALSE))," ")</f>
        <v>14.5</v>
      </c>
      <c r="G183" s="246" t="str">
        <f>IF($E$12=2,VALUE(VLOOKUP($D183,'Pricing Reference'!$A$2:$E$68,3,FALSE))," ")</f>
        <v xml:space="preserve"> </v>
      </c>
      <c r="H183" s="246" t="str">
        <f>IF($E$12=3,VALUE(VLOOKUP($D183,'Pricing Reference'!$A$2:$E$68,4,FALSE))," ")</f>
        <v xml:space="preserve"> </v>
      </c>
      <c r="I183" s="254">
        <f>VALUE(VLOOKUP($D183,'Pricing Reference'!$A$2:$E$68,5,FALSE))</f>
        <v>29</v>
      </c>
      <c r="J183" s="220"/>
      <c r="K183" s="220"/>
      <c r="L183" s="220"/>
      <c r="M183" s="220"/>
      <c r="N183" s="220"/>
      <c r="O183" s="254">
        <f t="shared" si="19"/>
        <v>0</v>
      </c>
      <c r="P183" s="221"/>
      <c r="Q183" s="222"/>
      <c r="R183" s="215" t="s">
        <v>747</v>
      </c>
      <c r="S183" s="223" t="str">
        <f t="shared" si="20"/>
        <v xml:space="preserve"> </v>
      </c>
      <c r="U183" s="224">
        <f t="shared" si="21"/>
        <v>0</v>
      </c>
      <c r="V183" s="224">
        <f t="shared" si="22"/>
        <v>0</v>
      </c>
      <c r="W183" s="224">
        <f t="shared" si="23"/>
        <v>0</v>
      </c>
      <c r="X183" s="224">
        <f t="shared" si="24"/>
        <v>0</v>
      </c>
      <c r="Y183" s="224">
        <f t="shared" si="25"/>
        <v>0</v>
      </c>
      <c r="Z183" s="225">
        <f t="shared" si="26"/>
        <v>0</v>
      </c>
      <c r="AA183" s="264"/>
    </row>
    <row r="184" spans="1:28" s="217" customFormat="1" ht="12">
      <c r="A184" s="259">
        <v>108651</v>
      </c>
      <c r="B184" s="260" t="s">
        <v>748</v>
      </c>
      <c r="C184" s="260" t="s">
        <v>116</v>
      </c>
      <c r="D184" s="260" t="s">
        <v>496</v>
      </c>
      <c r="E184" s="221">
        <f t="shared" si="27"/>
        <v>14.5</v>
      </c>
      <c r="F184" s="246">
        <f>IF($E$12=1,VALUE(VLOOKUP($D184,'Pricing Reference'!$A$2:$E$68,2,FALSE))," ")</f>
        <v>14.5</v>
      </c>
      <c r="G184" s="246" t="str">
        <f>IF($E$12=2,VALUE(VLOOKUP($D184,'Pricing Reference'!$A$2:$E$68,3,FALSE))," ")</f>
        <v xml:space="preserve"> </v>
      </c>
      <c r="H184" s="246" t="str">
        <f>IF($E$12=3,VALUE(VLOOKUP($D184,'Pricing Reference'!$A$2:$E$68,4,FALSE))," ")</f>
        <v xml:space="preserve"> </v>
      </c>
      <c r="I184" s="254">
        <f>VALUE(VLOOKUP($D184,'Pricing Reference'!$A$2:$E$68,5,FALSE))</f>
        <v>29</v>
      </c>
      <c r="J184" s="220"/>
      <c r="K184" s="220"/>
      <c r="L184" s="220"/>
      <c r="M184" s="220"/>
      <c r="N184" s="220"/>
      <c r="O184" s="254">
        <f t="shared" si="19"/>
        <v>0</v>
      </c>
      <c r="P184" s="221"/>
      <c r="Q184" s="222"/>
      <c r="R184" s="215" t="s">
        <v>749</v>
      </c>
      <c r="S184" s="223" t="str">
        <f t="shared" si="20"/>
        <v xml:space="preserve"> </v>
      </c>
      <c r="U184" s="224">
        <f t="shared" si="21"/>
        <v>0</v>
      </c>
      <c r="V184" s="224">
        <f t="shared" si="22"/>
        <v>0</v>
      </c>
      <c r="W184" s="224">
        <f t="shared" si="23"/>
        <v>0</v>
      </c>
      <c r="X184" s="224">
        <f t="shared" si="24"/>
        <v>0</v>
      </c>
      <c r="Y184" s="224">
        <f t="shared" si="25"/>
        <v>0</v>
      </c>
      <c r="Z184" s="225">
        <f t="shared" si="26"/>
        <v>0</v>
      </c>
      <c r="AA184" s="264"/>
    </row>
    <row r="185" spans="1:28" s="217" customFormat="1" ht="12">
      <c r="A185" s="259">
        <v>108652</v>
      </c>
      <c r="B185" s="260" t="s">
        <v>750</v>
      </c>
      <c r="C185" s="260" t="s">
        <v>116</v>
      </c>
      <c r="D185" s="260" t="s">
        <v>496</v>
      </c>
      <c r="E185" s="221">
        <f t="shared" si="27"/>
        <v>14.5</v>
      </c>
      <c r="F185" s="246">
        <f>IF($E$12=1,VALUE(VLOOKUP($D185,'Pricing Reference'!$A$2:$E$68,2,FALSE))," ")</f>
        <v>14.5</v>
      </c>
      <c r="G185" s="246" t="str">
        <f>IF($E$12=2,VALUE(VLOOKUP($D185,'Pricing Reference'!$A$2:$E$68,3,FALSE))," ")</f>
        <v xml:space="preserve"> </v>
      </c>
      <c r="H185" s="246" t="str">
        <f>IF($E$12=3,VALUE(VLOOKUP($D185,'Pricing Reference'!$A$2:$E$68,4,FALSE))," ")</f>
        <v xml:space="preserve"> </v>
      </c>
      <c r="I185" s="254">
        <f>VALUE(VLOOKUP($D185,'Pricing Reference'!$A$2:$E$68,5,FALSE))</f>
        <v>29</v>
      </c>
      <c r="J185" s="220"/>
      <c r="K185" s="220"/>
      <c r="L185" s="220"/>
      <c r="M185" s="220"/>
      <c r="N185" s="220"/>
      <c r="O185" s="254">
        <f t="shared" si="19"/>
        <v>0</v>
      </c>
      <c r="P185" s="221"/>
      <c r="Q185" s="222"/>
      <c r="R185" s="215" t="s">
        <v>751</v>
      </c>
      <c r="S185" s="223" t="str">
        <f t="shared" si="20"/>
        <v xml:space="preserve"> </v>
      </c>
      <c r="U185" s="224">
        <f t="shared" si="21"/>
        <v>0</v>
      </c>
      <c r="V185" s="224">
        <f t="shared" si="22"/>
        <v>0</v>
      </c>
      <c r="W185" s="224">
        <f t="shared" si="23"/>
        <v>0</v>
      </c>
      <c r="X185" s="224">
        <f t="shared" si="24"/>
        <v>0</v>
      </c>
      <c r="Y185" s="224">
        <f t="shared" si="25"/>
        <v>0</v>
      </c>
      <c r="Z185" s="225">
        <f t="shared" si="26"/>
        <v>0</v>
      </c>
      <c r="AA185" s="264"/>
    </row>
    <row r="186" spans="1:28" s="217" customFormat="1" ht="12">
      <c r="A186" s="259">
        <v>107666</v>
      </c>
      <c r="B186" s="260" t="s">
        <v>324</v>
      </c>
      <c r="C186" s="260" t="s">
        <v>1161</v>
      </c>
      <c r="D186" s="260" t="s">
        <v>520</v>
      </c>
      <c r="E186" s="221">
        <f t="shared" si="27"/>
        <v>12.5</v>
      </c>
      <c r="F186" s="246">
        <f>IF($E$12=1,VALUE(VLOOKUP($D186,'Pricing Reference'!$A$2:$E$68,2,FALSE))," ")</f>
        <v>12.5</v>
      </c>
      <c r="G186" s="246" t="str">
        <f>IF($E$12=2,VALUE(VLOOKUP($D186,'Pricing Reference'!$A$2:$E$68,3,FALSE))," ")</f>
        <v xml:space="preserve"> </v>
      </c>
      <c r="H186" s="246" t="str">
        <f>IF($E$12=3,VALUE(VLOOKUP($D186,'Pricing Reference'!$A$2:$E$68,4,FALSE))," ")</f>
        <v xml:space="preserve"> </v>
      </c>
      <c r="I186" s="254">
        <f>VALUE(VLOOKUP($D186,'Pricing Reference'!$A$2:$E$68,5,FALSE))</f>
        <v>25</v>
      </c>
      <c r="J186" s="220"/>
      <c r="K186" s="220"/>
      <c r="L186" s="220"/>
      <c r="M186" s="220"/>
      <c r="N186" s="220"/>
      <c r="O186" s="254">
        <f t="shared" si="19"/>
        <v>0</v>
      </c>
      <c r="P186" s="221"/>
      <c r="Q186" s="222"/>
      <c r="R186" s="215" t="s">
        <v>752</v>
      </c>
      <c r="S186" s="223" t="str">
        <f t="shared" si="20"/>
        <v xml:space="preserve"> </v>
      </c>
      <c r="U186" s="224">
        <f t="shared" si="21"/>
        <v>0</v>
      </c>
      <c r="V186" s="224">
        <f t="shared" si="22"/>
        <v>0</v>
      </c>
      <c r="W186" s="224">
        <f t="shared" si="23"/>
        <v>0</v>
      </c>
      <c r="X186" s="224">
        <f t="shared" si="24"/>
        <v>0</v>
      </c>
      <c r="Y186" s="224">
        <f t="shared" si="25"/>
        <v>0</v>
      </c>
      <c r="Z186" s="225">
        <f t="shared" si="26"/>
        <v>0</v>
      </c>
      <c r="AA186" s="264"/>
    </row>
    <row r="187" spans="1:28" s="217" customFormat="1" ht="12">
      <c r="A187" s="259">
        <v>107663</v>
      </c>
      <c r="B187" s="260" t="s">
        <v>128</v>
      </c>
      <c r="C187" s="260" t="s">
        <v>1161</v>
      </c>
      <c r="D187" s="260" t="s">
        <v>497</v>
      </c>
      <c r="E187" s="221">
        <f t="shared" si="27"/>
        <v>12.5</v>
      </c>
      <c r="F187" s="246">
        <f>IF($E$12=1,VALUE(VLOOKUP($D187,'Pricing Reference'!$A$2:$E$68,2,FALSE))," ")</f>
        <v>12.5</v>
      </c>
      <c r="G187" s="246" t="str">
        <f>IF($E$12=2,VALUE(VLOOKUP($D187,'Pricing Reference'!$A$2:$E$68,3,FALSE))," ")</f>
        <v xml:space="preserve"> </v>
      </c>
      <c r="H187" s="246" t="str">
        <f>IF($E$12=3,VALUE(VLOOKUP($D187,'Pricing Reference'!$A$2:$E$68,4,FALSE))," ")</f>
        <v xml:space="preserve"> </v>
      </c>
      <c r="I187" s="254">
        <f>VALUE(VLOOKUP($D187,'Pricing Reference'!$A$2:$E$68,5,FALSE))</f>
        <v>25</v>
      </c>
      <c r="J187" s="220"/>
      <c r="K187" s="220"/>
      <c r="L187" s="220"/>
      <c r="M187" s="220"/>
      <c r="N187" s="220"/>
      <c r="O187" s="254">
        <f t="shared" si="19"/>
        <v>0</v>
      </c>
      <c r="P187" s="221"/>
      <c r="Q187" s="222"/>
      <c r="R187" s="215" t="s">
        <v>753</v>
      </c>
      <c r="S187" s="223" t="str">
        <f t="shared" si="20"/>
        <v xml:space="preserve"> </v>
      </c>
      <c r="U187" s="224">
        <f t="shared" si="21"/>
        <v>0</v>
      </c>
      <c r="V187" s="224">
        <f t="shared" si="22"/>
        <v>0</v>
      </c>
      <c r="W187" s="224">
        <f t="shared" si="23"/>
        <v>0</v>
      </c>
      <c r="X187" s="224">
        <f t="shared" si="24"/>
        <v>0</v>
      </c>
      <c r="Y187" s="224">
        <f t="shared" si="25"/>
        <v>0</v>
      </c>
      <c r="Z187" s="225">
        <f t="shared" si="26"/>
        <v>0</v>
      </c>
      <c r="AA187" s="264"/>
    </row>
    <row r="188" spans="1:28" s="217" customFormat="1" ht="12">
      <c r="A188" s="259">
        <v>108655</v>
      </c>
      <c r="B188" s="260" t="s">
        <v>361</v>
      </c>
      <c r="C188" s="260" t="s">
        <v>116</v>
      </c>
      <c r="D188" s="260" t="s">
        <v>497</v>
      </c>
      <c r="E188" s="221">
        <f t="shared" si="27"/>
        <v>12.5</v>
      </c>
      <c r="F188" s="246">
        <f>IF($E$12=1,VALUE(VLOOKUP($D188,'Pricing Reference'!$A$2:$E$68,2,FALSE))," ")</f>
        <v>12.5</v>
      </c>
      <c r="G188" s="246" t="str">
        <f>IF($E$12=2,VALUE(VLOOKUP($D188,'Pricing Reference'!$A$2:$E$68,3,FALSE))," ")</f>
        <v xml:space="preserve"> </v>
      </c>
      <c r="H188" s="246" t="str">
        <f>IF($E$12=3,VALUE(VLOOKUP($D188,'Pricing Reference'!$A$2:$E$68,4,FALSE))," ")</f>
        <v xml:space="preserve"> </v>
      </c>
      <c r="I188" s="254">
        <f>VALUE(VLOOKUP($D188,'Pricing Reference'!$A$2:$E$68,5,FALSE))</f>
        <v>25</v>
      </c>
      <c r="J188" s="220"/>
      <c r="K188" s="220"/>
      <c r="L188" s="220"/>
      <c r="M188" s="220"/>
      <c r="N188" s="220"/>
      <c r="O188" s="254">
        <f t="shared" si="19"/>
        <v>0</v>
      </c>
      <c r="P188" s="221"/>
      <c r="Q188" s="222"/>
      <c r="R188" s="215" t="s">
        <v>754</v>
      </c>
      <c r="S188" s="223" t="str">
        <f t="shared" si="20"/>
        <v xml:space="preserve"> </v>
      </c>
      <c r="U188" s="224">
        <f t="shared" si="21"/>
        <v>0</v>
      </c>
      <c r="V188" s="224">
        <f t="shared" si="22"/>
        <v>0</v>
      </c>
      <c r="W188" s="224">
        <f t="shared" si="23"/>
        <v>0</v>
      </c>
      <c r="X188" s="224">
        <f t="shared" si="24"/>
        <v>0</v>
      </c>
      <c r="Y188" s="224">
        <f t="shared" si="25"/>
        <v>0</v>
      </c>
      <c r="Z188" s="225">
        <f t="shared" si="26"/>
        <v>0</v>
      </c>
      <c r="AA188" s="264"/>
    </row>
    <row r="189" spans="1:28" s="217" customFormat="1" ht="12">
      <c r="A189" s="259">
        <v>108654</v>
      </c>
      <c r="B189" s="260" t="s">
        <v>366</v>
      </c>
      <c r="C189" s="260" t="s">
        <v>116</v>
      </c>
      <c r="D189" s="260" t="s">
        <v>497</v>
      </c>
      <c r="E189" s="221">
        <f t="shared" si="27"/>
        <v>12.5</v>
      </c>
      <c r="F189" s="246">
        <f>IF($E$12=1,VALUE(VLOOKUP($D189,'Pricing Reference'!$A$2:$E$68,2,FALSE))," ")</f>
        <v>12.5</v>
      </c>
      <c r="G189" s="246" t="str">
        <f>IF($E$12=2,VALUE(VLOOKUP($D189,'Pricing Reference'!$A$2:$E$68,3,FALSE))," ")</f>
        <v xml:space="preserve"> </v>
      </c>
      <c r="H189" s="246" t="str">
        <f>IF($E$12=3,VALUE(VLOOKUP($D189,'Pricing Reference'!$A$2:$E$68,4,FALSE))," ")</f>
        <v xml:space="preserve"> </v>
      </c>
      <c r="I189" s="254">
        <f>VALUE(VLOOKUP($D189,'Pricing Reference'!$A$2:$E$68,5,FALSE))</f>
        <v>25</v>
      </c>
      <c r="J189" s="220"/>
      <c r="K189" s="220"/>
      <c r="L189" s="220"/>
      <c r="M189" s="220"/>
      <c r="N189" s="220"/>
      <c r="O189" s="254">
        <f t="shared" si="19"/>
        <v>0</v>
      </c>
      <c r="P189" s="221"/>
      <c r="Q189" s="222"/>
      <c r="R189" s="215" t="s">
        <v>755</v>
      </c>
      <c r="S189" s="223" t="str">
        <f t="shared" si="20"/>
        <v xml:space="preserve"> </v>
      </c>
      <c r="U189" s="224">
        <f t="shared" si="21"/>
        <v>0</v>
      </c>
      <c r="V189" s="224">
        <f t="shared" si="22"/>
        <v>0</v>
      </c>
      <c r="W189" s="224">
        <f t="shared" si="23"/>
        <v>0</v>
      </c>
      <c r="X189" s="224">
        <f t="shared" si="24"/>
        <v>0</v>
      </c>
      <c r="Y189" s="224">
        <f t="shared" si="25"/>
        <v>0</v>
      </c>
      <c r="Z189" s="225">
        <f t="shared" si="26"/>
        <v>0</v>
      </c>
      <c r="AA189" s="264"/>
    </row>
    <row r="190" spans="1:28" s="217" customFormat="1" ht="12">
      <c r="A190" s="259">
        <v>108653</v>
      </c>
      <c r="B190" s="260" t="s">
        <v>557</v>
      </c>
      <c r="C190" s="260" t="s">
        <v>116</v>
      </c>
      <c r="D190" s="260" t="s">
        <v>497</v>
      </c>
      <c r="E190" s="221">
        <f t="shared" si="27"/>
        <v>12.5</v>
      </c>
      <c r="F190" s="246">
        <f>IF($E$12=1,VALUE(VLOOKUP($D190,'Pricing Reference'!$A$2:$E$68,2,FALSE))," ")</f>
        <v>12.5</v>
      </c>
      <c r="G190" s="246" t="str">
        <f>IF($E$12=2,VALUE(VLOOKUP($D190,'Pricing Reference'!$A$2:$E$68,3,FALSE))," ")</f>
        <v xml:space="preserve"> </v>
      </c>
      <c r="H190" s="246" t="str">
        <f>IF($E$12=3,VALUE(VLOOKUP($D190,'Pricing Reference'!$A$2:$E$68,4,FALSE))," ")</f>
        <v xml:space="preserve"> </v>
      </c>
      <c r="I190" s="254">
        <f>VALUE(VLOOKUP($D190,'Pricing Reference'!$A$2:$E$68,5,FALSE))</f>
        <v>25</v>
      </c>
      <c r="J190" s="220"/>
      <c r="K190" s="220"/>
      <c r="L190" s="220"/>
      <c r="M190" s="220"/>
      <c r="N190" s="220"/>
      <c r="O190" s="254">
        <f t="shared" si="19"/>
        <v>0</v>
      </c>
      <c r="P190" s="221"/>
      <c r="Q190" s="222"/>
      <c r="R190" s="215" t="s">
        <v>756</v>
      </c>
      <c r="S190" s="223" t="str">
        <f t="shared" si="20"/>
        <v xml:space="preserve"> </v>
      </c>
      <c r="U190" s="224">
        <f t="shared" si="21"/>
        <v>0</v>
      </c>
      <c r="V190" s="224">
        <f t="shared" si="22"/>
        <v>0</v>
      </c>
      <c r="W190" s="224">
        <f t="shared" si="23"/>
        <v>0</v>
      </c>
      <c r="X190" s="224">
        <f t="shared" si="24"/>
        <v>0</v>
      </c>
      <c r="Y190" s="224">
        <f t="shared" si="25"/>
        <v>0</v>
      </c>
      <c r="Z190" s="225">
        <f t="shared" si="26"/>
        <v>0</v>
      </c>
      <c r="AA190" s="264"/>
    </row>
    <row r="191" spans="1:28" s="217" customFormat="1" ht="12">
      <c r="A191" s="259">
        <v>107665</v>
      </c>
      <c r="B191" s="260" t="s">
        <v>323</v>
      </c>
      <c r="C191" s="260" t="s">
        <v>1161</v>
      </c>
      <c r="D191" s="260" t="s">
        <v>497</v>
      </c>
      <c r="E191" s="221">
        <f t="shared" si="27"/>
        <v>12.5</v>
      </c>
      <c r="F191" s="246">
        <f>IF($E$12=1,VALUE(VLOOKUP($D191,'Pricing Reference'!$A$2:$E$68,2,FALSE))," ")</f>
        <v>12.5</v>
      </c>
      <c r="G191" s="246" t="str">
        <f>IF($E$12=2,VALUE(VLOOKUP($D191,'Pricing Reference'!$A$2:$E$68,3,FALSE))," ")</f>
        <v xml:space="preserve"> </v>
      </c>
      <c r="H191" s="246" t="str">
        <f>IF($E$12=3,VALUE(VLOOKUP($D191,'Pricing Reference'!$A$2:$E$68,4,FALSE))," ")</f>
        <v xml:space="preserve"> </v>
      </c>
      <c r="I191" s="254">
        <f>VALUE(VLOOKUP($D191,'Pricing Reference'!$A$2:$E$68,5,FALSE))</f>
        <v>25</v>
      </c>
      <c r="J191" s="220"/>
      <c r="K191" s="220"/>
      <c r="L191" s="220"/>
      <c r="M191" s="220"/>
      <c r="N191" s="220"/>
      <c r="O191" s="254">
        <f t="shared" si="19"/>
        <v>0</v>
      </c>
      <c r="P191" s="221"/>
      <c r="Q191" s="222"/>
      <c r="R191" s="215" t="s">
        <v>757</v>
      </c>
      <c r="S191" s="223" t="str">
        <f t="shared" si="20"/>
        <v xml:space="preserve"> </v>
      </c>
      <c r="U191" s="224">
        <f t="shared" si="21"/>
        <v>0</v>
      </c>
      <c r="V191" s="224">
        <f t="shared" si="22"/>
        <v>0</v>
      </c>
      <c r="W191" s="224">
        <f t="shared" si="23"/>
        <v>0</v>
      </c>
      <c r="X191" s="224">
        <f t="shared" si="24"/>
        <v>0</v>
      </c>
      <c r="Y191" s="224">
        <f t="shared" si="25"/>
        <v>0</v>
      </c>
      <c r="Z191" s="225">
        <f t="shared" si="26"/>
        <v>0</v>
      </c>
      <c r="AA191" s="264"/>
    </row>
    <row r="192" spans="1:28" s="26" customFormat="1">
      <c r="A192" s="259">
        <v>107662</v>
      </c>
      <c r="B192" s="260" t="s">
        <v>127</v>
      </c>
      <c r="C192" s="260" t="s">
        <v>1161</v>
      </c>
      <c r="D192" s="260" t="s">
        <v>497</v>
      </c>
      <c r="E192" s="221">
        <f t="shared" si="27"/>
        <v>12.5</v>
      </c>
      <c r="F192" s="246">
        <f>IF($E$12=1,VALUE(VLOOKUP($D192,'Pricing Reference'!$A$2:$E$68,2,FALSE))," ")</f>
        <v>12.5</v>
      </c>
      <c r="G192" s="246" t="str">
        <f>IF($E$12=2,VALUE(VLOOKUP($D192,'Pricing Reference'!$A$2:$E$68,3,FALSE))," ")</f>
        <v xml:space="preserve"> </v>
      </c>
      <c r="H192" s="246" t="str">
        <f>IF($E$12=3,VALUE(VLOOKUP($D192,'Pricing Reference'!$A$2:$E$68,4,FALSE))," ")</f>
        <v xml:space="preserve"> </v>
      </c>
      <c r="I192" s="254">
        <f>VALUE(VLOOKUP($D192,'Pricing Reference'!$A$2:$E$68,5,FALSE))</f>
        <v>25</v>
      </c>
      <c r="J192" s="220"/>
      <c r="K192" s="220"/>
      <c r="L192" s="220"/>
      <c r="M192" s="220"/>
      <c r="N192" s="220"/>
      <c r="O192" s="254">
        <f t="shared" si="19"/>
        <v>0</v>
      </c>
      <c r="P192" s="221"/>
      <c r="Q192" s="222"/>
      <c r="R192" s="215" t="s">
        <v>758</v>
      </c>
      <c r="S192" s="223" t="str">
        <f t="shared" si="20"/>
        <v xml:space="preserve"> </v>
      </c>
      <c r="U192" s="224">
        <f t="shared" si="21"/>
        <v>0</v>
      </c>
      <c r="V192" s="224">
        <f t="shared" si="22"/>
        <v>0</v>
      </c>
      <c r="W192" s="224">
        <f t="shared" si="23"/>
        <v>0</v>
      </c>
      <c r="X192" s="224">
        <f t="shared" si="24"/>
        <v>0</v>
      </c>
      <c r="Y192" s="224">
        <f t="shared" si="25"/>
        <v>0</v>
      </c>
      <c r="Z192" s="225">
        <f t="shared" si="26"/>
        <v>0</v>
      </c>
      <c r="AA192" s="264"/>
      <c r="AB192" s="217"/>
    </row>
    <row r="193" spans="1:28" s="26" customFormat="1">
      <c r="A193" s="259">
        <v>108662</v>
      </c>
      <c r="B193" s="260" t="s">
        <v>165</v>
      </c>
      <c r="C193" s="260" t="s">
        <v>116</v>
      </c>
      <c r="D193" s="260" t="s">
        <v>491</v>
      </c>
      <c r="E193" s="221">
        <f t="shared" si="27"/>
        <v>7.5</v>
      </c>
      <c r="F193" s="246">
        <f>IF($E$12=1,VALUE(VLOOKUP($D193,'Pricing Reference'!$A$2:$E$68,2,FALSE))," ")</f>
        <v>7.5</v>
      </c>
      <c r="G193" s="246" t="str">
        <f>IF($E$12=2,VALUE(VLOOKUP($D193,'Pricing Reference'!$A$2:$E$68,3,FALSE))," ")</f>
        <v xml:space="preserve"> </v>
      </c>
      <c r="H193" s="246" t="str">
        <f>IF($E$12=3,VALUE(VLOOKUP($D193,'Pricing Reference'!$A$2:$E$68,4,FALSE))," ")</f>
        <v xml:space="preserve"> </v>
      </c>
      <c r="I193" s="254">
        <f>VALUE(VLOOKUP($D193,'Pricing Reference'!$A$2:$E$68,5,FALSE))</f>
        <v>15</v>
      </c>
      <c r="J193" s="220"/>
      <c r="K193" s="220"/>
      <c r="L193" s="220"/>
      <c r="M193" s="220"/>
      <c r="N193" s="220"/>
      <c r="O193" s="254">
        <f t="shared" si="19"/>
        <v>0</v>
      </c>
      <c r="P193" s="221"/>
      <c r="Q193" s="222"/>
      <c r="R193" s="215" t="s">
        <v>759</v>
      </c>
      <c r="S193" s="223" t="str">
        <f t="shared" si="20"/>
        <v xml:space="preserve"> </v>
      </c>
      <c r="U193" s="224">
        <f t="shared" si="21"/>
        <v>0</v>
      </c>
      <c r="V193" s="224">
        <f t="shared" si="22"/>
        <v>0</v>
      </c>
      <c r="W193" s="224">
        <f t="shared" si="23"/>
        <v>0</v>
      </c>
      <c r="X193" s="224">
        <f t="shared" si="24"/>
        <v>0</v>
      </c>
      <c r="Y193" s="224">
        <f t="shared" si="25"/>
        <v>0</v>
      </c>
      <c r="Z193" s="225">
        <f t="shared" si="26"/>
        <v>0</v>
      </c>
      <c r="AA193" s="264"/>
      <c r="AB193" s="217"/>
    </row>
    <row r="194" spans="1:28" s="217" customFormat="1" ht="12">
      <c r="A194" s="259">
        <v>108660</v>
      </c>
      <c r="B194" s="260" t="s">
        <v>760</v>
      </c>
      <c r="C194" s="260" t="s">
        <v>116</v>
      </c>
      <c r="D194" s="260" t="s">
        <v>491</v>
      </c>
      <c r="E194" s="221">
        <f t="shared" si="27"/>
        <v>7.5</v>
      </c>
      <c r="F194" s="246">
        <f>IF($E$12=1,VALUE(VLOOKUP($D194,'Pricing Reference'!$A$2:$E$68,2,FALSE))," ")</f>
        <v>7.5</v>
      </c>
      <c r="G194" s="246" t="str">
        <f>IF($E$12=2,VALUE(VLOOKUP($D194,'Pricing Reference'!$A$2:$E$68,3,FALSE))," ")</f>
        <v xml:space="preserve"> </v>
      </c>
      <c r="H194" s="246" t="str">
        <f>IF($E$12=3,VALUE(VLOOKUP($D194,'Pricing Reference'!$A$2:$E$68,4,FALSE))," ")</f>
        <v xml:space="preserve"> </v>
      </c>
      <c r="I194" s="254">
        <f>VALUE(VLOOKUP($D194,'Pricing Reference'!$A$2:$E$68,5,FALSE))</f>
        <v>15</v>
      </c>
      <c r="J194" s="220"/>
      <c r="K194" s="220"/>
      <c r="L194" s="220"/>
      <c r="M194" s="220"/>
      <c r="N194" s="220"/>
      <c r="O194" s="254">
        <f t="shared" si="19"/>
        <v>0</v>
      </c>
      <c r="P194" s="221"/>
      <c r="Q194" s="222"/>
      <c r="R194" s="215" t="s">
        <v>761</v>
      </c>
      <c r="S194" s="223" t="str">
        <f t="shared" si="20"/>
        <v xml:space="preserve"> </v>
      </c>
      <c r="U194" s="224">
        <f t="shared" si="21"/>
        <v>0</v>
      </c>
      <c r="V194" s="224">
        <f t="shared" si="22"/>
        <v>0</v>
      </c>
      <c r="W194" s="224">
        <f t="shared" si="23"/>
        <v>0</v>
      </c>
      <c r="X194" s="224">
        <f t="shared" si="24"/>
        <v>0</v>
      </c>
      <c r="Y194" s="224">
        <f t="shared" si="25"/>
        <v>0</v>
      </c>
      <c r="Z194" s="225">
        <f t="shared" si="26"/>
        <v>0</v>
      </c>
      <c r="AA194" s="264"/>
    </row>
    <row r="195" spans="1:28" s="217" customFormat="1" ht="12">
      <c r="A195" s="259">
        <v>108663</v>
      </c>
      <c r="B195" s="260" t="s">
        <v>762</v>
      </c>
      <c r="C195" s="260" t="s">
        <v>116</v>
      </c>
      <c r="D195" s="260" t="s">
        <v>491</v>
      </c>
      <c r="E195" s="221">
        <f t="shared" si="27"/>
        <v>7.5</v>
      </c>
      <c r="F195" s="246">
        <f>IF($E$12=1,VALUE(VLOOKUP($D195,'Pricing Reference'!$A$2:$E$68,2,FALSE))," ")</f>
        <v>7.5</v>
      </c>
      <c r="G195" s="246" t="str">
        <f>IF($E$12=2,VALUE(VLOOKUP($D195,'Pricing Reference'!$A$2:$E$68,3,FALSE))," ")</f>
        <v xml:space="preserve"> </v>
      </c>
      <c r="H195" s="246" t="str">
        <f>IF($E$12=3,VALUE(VLOOKUP($D195,'Pricing Reference'!$A$2:$E$68,4,FALSE))," ")</f>
        <v xml:space="preserve"> </v>
      </c>
      <c r="I195" s="254">
        <f>VALUE(VLOOKUP($D195,'Pricing Reference'!$A$2:$E$68,5,FALSE))</f>
        <v>15</v>
      </c>
      <c r="J195" s="220"/>
      <c r="K195" s="220"/>
      <c r="L195" s="220"/>
      <c r="M195" s="220"/>
      <c r="N195" s="220"/>
      <c r="O195" s="254">
        <f t="shared" si="19"/>
        <v>0</v>
      </c>
      <c r="P195" s="221"/>
      <c r="Q195" s="222"/>
      <c r="R195" s="215" t="s">
        <v>763</v>
      </c>
      <c r="S195" s="223" t="str">
        <f t="shared" si="20"/>
        <v xml:space="preserve"> </v>
      </c>
      <c r="U195" s="224">
        <f t="shared" si="21"/>
        <v>0</v>
      </c>
      <c r="V195" s="224">
        <f t="shared" si="22"/>
        <v>0</v>
      </c>
      <c r="W195" s="224">
        <f t="shared" si="23"/>
        <v>0</v>
      </c>
      <c r="X195" s="224">
        <f t="shared" si="24"/>
        <v>0</v>
      </c>
      <c r="Y195" s="224">
        <f t="shared" si="25"/>
        <v>0</v>
      </c>
      <c r="Z195" s="225">
        <f t="shared" si="26"/>
        <v>0</v>
      </c>
      <c r="AA195" s="264"/>
    </row>
    <row r="196" spans="1:28" s="217" customFormat="1" ht="12">
      <c r="A196" s="259">
        <v>108664</v>
      </c>
      <c r="B196" s="260" t="s">
        <v>764</v>
      </c>
      <c r="C196" s="260" t="s">
        <v>116</v>
      </c>
      <c r="D196" s="260" t="s">
        <v>491</v>
      </c>
      <c r="E196" s="221">
        <f t="shared" si="27"/>
        <v>7.5</v>
      </c>
      <c r="F196" s="246">
        <f>IF($E$12=1,VALUE(VLOOKUP($D196,'Pricing Reference'!$A$2:$E$68,2,FALSE))," ")</f>
        <v>7.5</v>
      </c>
      <c r="G196" s="246" t="str">
        <f>IF($E$12=2,VALUE(VLOOKUP($D196,'Pricing Reference'!$A$2:$E$68,3,FALSE))," ")</f>
        <v xml:space="preserve"> </v>
      </c>
      <c r="H196" s="246" t="str">
        <f>IF($E$12=3,VALUE(VLOOKUP($D196,'Pricing Reference'!$A$2:$E$68,4,FALSE))," ")</f>
        <v xml:space="preserve"> </v>
      </c>
      <c r="I196" s="254">
        <f>VALUE(VLOOKUP($D196,'Pricing Reference'!$A$2:$E$68,5,FALSE))</f>
        <v>15</v>
      </c>
      <c r="J196" s="220"/>
      <c r="K196" s="220"/>
      <c r="L196" s="220"/>
      <c r="M196" s="220"/>
      <c r="N196" s="220"/>
      <c r="O196" s="254">
        <f t="shared" si="19"/>
        <v>0</v>
      </c>
      <c r="P196" s="221"/>
      <c r="Q196" s="222"/>
      <c r="R196" s="215" t="s">
        <v>765</v>
      </c>
      <c r="S196" s="223" t="str">
        <f t="shared" si="20"/>
        <v xml:space="preserve"> </v>
      </c>
      <c r="U196" s="224">
        <f t="shared" si="21"/>
        <v>0</v>
      </c>
      <c r="V196" s="224">
        <f t="shared" si="22"/>
        <v>0</v>
      </c>
      <c r="W196" s="224">
        <f t="shared" si="23"/>
        <v>0</v>
      </c>
      <c r="X196" s="224">
        <f t="shared" si="24"/>
        <v>0</v>
      </c>
      <c r="Y196" s="224">
        <f t="shared" si="25"/>
        <v>0</v>
      </c>
      <c r="Z196" s="225">
        <f t="shared" si="26"/>
        <v>0</v>
      </c>
      <c r="AA196" s="264"/>
    </row>
    <row r="197" spans="1:28" s="217" customFormat="1" ht="12">
      <c r="A197" s="259">
        <v>108666</v>
      </c>
      <c r="B197" s="260" t="s">
        <v>191</v>
      </c>
      <c r="C197" s="260" t="s">
        <v>116</v>
      </c>
      <c r="D197" s="260" t="s">
        <v>491</v>
      </c>
      <c r="E197" s="221">
        <f t="shared" si="27"/>
        <v>7.5</v>
      </c>
      <c r="F197" s="246">
        <f>IF($E$12=1,VALUE(VLOOKUP($D197,'Pricing Reference'!$A$2:$E$68,2,FALSE))," ")</f>
        <v>7.5</v>
      </c>
      <c r="G197" s="246" t="str">
        <f>IF($E$12=2,VALUE(VLOOKUP($D197,'Pricing Reference'!$A$2:$E$68,3,FALSE))," ")</f>
        <v xml:space="preserve"> </v>
      </c>
      <c r="H197" s="246" t="str">
        <f>IF($E$12=3,VALUE(VLOOKUP($D197,'Pricing Reference'!$A$2:$E$68,4,FALSE))," ")</f>
        <v xml:space="preserve"> </v>
      </c>
      <c r="I197" s="254">
        <f>VALUE(VLOOKUP($D197,'Pricing Reference'!$A$2:$E$68,5,FALSE))</f>
        <v>15</v>
      </c>
      <c r="J197" s="220"/>
      <c r="K197" s="220"/>
      <c r="L197" s="220"/>
      <c r="M197" s="220"/>
      <c r="N197" s="220"/>
      <c r="O197" s="254">
        <f t="shared" si="19"/>
        <v>0</v>
      </c>
      <c r="P197" s="221"/>
      <c r="Q197" s="222"/>
      <c r="R197" s="215" t="s">
        <v>766</v>
      </c>
      <c r="S197" s="223" t="str">
        <f t="shared" si="20"/>
        <v xml:space="preserve"> </v>
      </c>
      <c r="U197" s="224">
        <f t="shared" si="21"/>
        <v>0</v>
      </c>
      <c r="V197" s="224">
        <f t="shared" si="22"/>
        <v>0</v>
      </c>
      <c r="W197" s="224">
        <f t="shared" si="23"/>
        <v>0</v>
      </c>
      <c r="X197" s="224">
        <f t="shared" si="24"/>
        <v>0</v>
      </c>
      <c r="Y197" s="224">
        <f t="shared" si="25"/>
        <v>0</v>
      </c>
      <c r="Z197" s="225">
        <f t="shared" si="26"/>
        <v>0</v>
      </c>
      <c r="AA197" s="264"/>
    </row>
    <row r="198" spans="1:28" s="26" customFormat="1">
      <c r="A198" s="259">
        <v>100225</v>
      </c>
      <c r="B198" s="260" t="s">
        <v>184</v>
      </c>
      <c r="C198" s="260" t="s">
        <v>1161</v>
      </c>
      <c r="D198" s="260" t="s">
        <v>491</v>
      </c>
      <c r="E198" s="221">
        <f t="shared" si="27"/>
        <v>7.5</v>
      </c>
      <c r="F198" s="246">
        <f>IF($E$12=1,VALUE(VLOOKUP($D198,'Pricing Reference'!$A$2:$E$68,2,FALSE))," ")</f>
        <v>7.5</v>
      </c>
      <c r="G198" s="246" t="str">
        <f>IF($E$12=2,VALUE(VLOOKUP($D198,'Pricing Reference'!$A$2:$E$68,3,FALSE))," ")</f>
        <v xml:space="preserve"> </v>
      </c>
      <c r="H198" s="246" t="str">
        <f>IF($E$12=3,VALUE(VLOOKUP($D198,'Pricing Reference'!$A$2:$E$68,4,FALSE))," ")</f>
        <v xml:space="preserve"> </v>
      </c>
      <c r="I198" s="254">
        <f>VALUE(VLOOKUP($D198,'Pricing Reference'!$A$2:$E$68,5,FALSE))</f>
        <v>15</v>
      </c>
      <c r="J198" s="220"/>
      <c r="K198" s="220"/>
      <c r="L198" s="220"/>
      <c r="M198" s="220"/>
      <c r="N198" s="220"/>
      <c r="O198" s="254">
        <f t="shared" si="19"/>
        <v>0</v>
      </c>
      <c r="P198" s="221"/>
      <c r="Q198" s="222"/>
      <c r="R198" s="215" t="s">
        <v>767</v>
      </c>
      <c r="S198" s="223" t="str">
        <f t="shared" si="20"/>
        <v xml:space="preserve"> </v>
      </c>
      <c r="U198" s="224">
        <f t="shared" si="21"/>
        <v>0</v>
      </c>
      <c r="V198" s="224">
        <f t="shared" si="22"/>
        <v>0</v>
      </c>
      <c r="W198" s="224">
        <f t="shared" si="23"/>
        <v>0</v>
      </c>
      <c r="X198" s="224">
        <f t="shared" si="24"/>
        <v>0</v>
      </c>
      <c r="Y198" s="224">
        <f t="shared" si="25"/>
        <v>0</v>
      </c>
      <c r="Z198" s="225">
        <f t="shared" si="26"/>
        <v>0</v>
      </c>
      <c r="AA198" s="264"/>
      <c r="AB198" s="217"/>
    </row>
    <row r="199" spans="1:28" s="217" customFormat="1" ht="12">
      <c r="A199" s="259">
        <v>100224</v>
      </c>
      <c r="B199" s="260" t="s">
        <v>183</v>
      </c>
      <c r="C199" s="260" t="s">
        <v>1161</v>
      </c>
      <c r="D199" s="260" t="s">
        <v>491</v>
      </c>
      <c r="E199" s="221">
        <f t="shared" si="27"/>
        <v>7.5</v>
      </c>
      <c r="F199" s="246">
        <f>IF($E$12=1,VALUE(VLOOKUP($D199,'Pricing Reference'!$A$2:$E$68,2,FALSE))," ")</f>
        <v>7.5</v>
      </c>
      <c r="G199" s="246" t="str">
        <f>IF($E$12=2,VALUE(VLOOKUP($D199,'Pricing Reference'!$A$2:$E$68,3,FALSE))," ")</f>
        <v xml:space="preserve"> </v>
      </c>
      <c r="H199" s="246" t="str">
        <f>IF($E$12=3,VALUE(VLOOKUP($D199,'Pricing Reference'!$A$2:$E$68,4,FALSE))," ")</f>
        <v xml:space="preserve"> </v>
      </c>
      <c r="I199" s="254">
        <f>VALUE(VLOOKUP($D199,'Pricing Reference'!$A$2:$E$68,5,FALSE))</f>
        <v>15</v>
      </c>
      <c r="J199" s="220"/>
      <c r="K199" s="220"/>
      <c r="L199" s="220"/>
      <c r="M199" s="220"/>
      <c r="N199" s="220"/>
      <c r="O199" s="254">
        <f t="shared" si="19"/>
        <v>0</v>
      </c>
      <c r="P199" s="221"/>
      <c r="Q199" s="222"/>
      <c r="R199" s="215" t="s">
        <v>768</v>
      </c>
      <c r="S199" s="223" t="str">
        <f t="shared" si="20"/>
        <v xml:space="preserve"> </v>
      </c>
      <c r="U199" s="224">
        <f t="shared" si="21"/>
        <v>0</v>
      </c>
      <c r="V199" s="224">
        <f t="shared" si="22"/>
        <v>0</v>
      </c>
      <c r="W199" s="224">
        <f t="shared" si="23"/>
        <v>0</v>
      </c>
      <c r="X199" s="224">
        <f t="shared" si="24"/>
        <v>0</v>
      </c>
      <c r="Y199" s="224">
        <f t="shared" si="25"/>
        <v>0</v>
      </c>
      <c r="Z199" s="225">
        <f t="shared" si="26"/>
        <v>0</v>
      </c>
      <c r="AA199" s="264"/>
    </row>
    <row r="200" spans="1:28" s="217" customFormat="1" ht="12">
      <c r="A200" s="259">
        <v>100223</v>
      </c>
      <c r="B200" s="260" t="s">
        <v>182</v>
      </c>
      <c r="C200" s="260" t="s">
        <v>1161</v>
      </c>
      <c r="D200" s="260" t="s">
        <v>491</v>
      </c>
      <c r="E200" s="221">
        <f t="shared" si="27"/>
        <v>7.5</v>
      </c>
      <c r="F200" s="246">
        <f>IF($E$12=1,VALUE(VLOOKUP($D200,'Pricing Reference'!$A$2:$E$68,2,FALSE))," ")</f>
        <v>7.5</v>
      </c>
      <c r="G200" s="246" t="str">
        <f>IF($E$12=2,VALUE(VLOOKUP($D200,'Pricing Reference'!$A$2:$E$68,3,FALSE))," ")</f>
        <v xml:space="preserve"> </v>
      </c>
      <c r="H200" s="246" t="str">
        <f>IF($E$12=3,VALUE(VLOOKUP($D200,'Pricing Reference'!$A$2:$E$68,4,FALSE))," ")</f>
        <v xml:space="preserve"> </v>
      </c>
      <c r="I200" s="254">
        <f>VALUE(VLOOKUP($D200,'Pricing Reference'!$A$2:$E$68,5,FALSE))</f>
        <v>15</v>
      </c>
      <c r="J200" s="220"/>
      <c r="K200" s="220"/>
      <c r="L200" s="220"/>
      <c r="M200" s="220"/>
      <c r="N200" s="220"/>
      <c r="O200" s="254">
        <f t="shared" si="19"/>
        <v>0</v>
      </c>
      <c r="P200" s="221"/>
      <c r="Q200" s="222"/>
      <c r="R200" s="215" t="s">
        <v>769</v>
      </c>
      <c r="S200" s="223" t="str">
        <f t="shared" si="20"/>
        <v xml:space="preserve"> </v>
      </c>
      <c r="U200" s="224">
        <f t="shared" si="21"/>
        <v>0</v>
      </c>
      <c r="V200" s="224">
        <f t="shared" si="22"/>
        <v>0</v>
      </c>
      <c r="W200" s="224">
        <f t="shared" si="23"/>
        <v>0</v>
      </c>
      <c r="X200" s="224">
        <f t="shared" si="24"/>
        <v>0</v>
      </c>
      <c r="Y200" s="224">
        <f t="shared" si="25"/>
        <v>0</v>
      </c>
      <c r="Z200" s="225">
        <f t="shared" si="26"/>
        <v>0</v>
      </c>
      <c r="AA200" s="264"/>
    </row>
    <row r="201" spans="1:28" s="217" customFormat="1" ht="12">
      <c r="A201" s="259">
        <v>107684</v>
      </c>
      <c r="B201" s="260" t="s">
        <v>201</v>
      </c>
      <c r="C201" s="260" t="s">
        <v>1161</v>
      </c>
      <c r="D201" s="260" t="s">
        <v>491</v>
      </c>
      <c r="E201" s="221">
        <f t="shared" si="27"/>
        <v>7.5</v>
      </c>
      <c r="F201" s="246">
        <f>IF($E$12=1,VALUE(VLOOKUP($D201,'Pricing Reference'!$A$2:$E$68,2,FALSE))," ")</f>
        <v>7.5</v>
      </c>
      <c r="G201" s="246" t="str">
        <f>IF($E$12=2,VALUE(VLOOKUP($D201,'Pricing Reference'!$A$2:$E$68,3,FALSE))," ")</f>
        <v xml:space="preserve"> </v>
      </c>
      <c r="H201" s="246" t="str">
        <f>IF($E$12=3,VALUE(VLOOKUP($D201,'Pricing Reference'!$A$2:$E$68,4,FALSE))," ")</f>
        <v xml:space="preserve"> </v>
      </c>
      <c r="I201" s="254">
        <f>VALUE(VLOOKUP($D201,'Pricing Reference'!$A$2:$E$68,5,FALSE))</f>
        <v>15</v>
      </c>
      <c r="J201" s="220"/>
      <c r="K201" s="220"/>
      <c r="L201" s="220"/>
      <c r="M201" s="220"/>
      <c r="N201" s="220"/>
      <c r="O201" s="254">
        <f t="shared" si="19"/>
        <v>0</v>
      </c>
      <c r="P201" s="221"/>
      <c r="Q201" s="222"/>
      <c r="R201" s="215" t="s">
        <v>770</v>
      </c>
      <c r="S201" s="223" t="str">
        <f t="shared" si="20"/>
        <v xml:space="preserve"> </v>
      </c>
      <c r="U201" s="224">
        <f t="shared" si="21"/>
        <v>0</v>
      </c>
      <c r="V201" s="224">
        <f t="shared" si="22"/>
        <v>0</v>
      </c>
      <c r="W201" s="224">
        <f t="shared" si="23"/>
        <v>0</v>
      </c>
      <c r="X201" s="224">
        <f t="shared" si="24"/>
        <v>0</v>
      </c>
      <c r="Y201" s="224">
        <f t="shared" si="25"/>
        <v>0</v>
      </c>
      <c r="Z201" s="225">
        <f t="shared" si="26"/>
        <v>0</v>
      </c>
      <c r="AA201" s="264"/>
    </row>
    <row r="202" spans="1:28" s="217" customFormat="1" ht="12">
      <c r="A202" s="259">
        <v>100611</v>
      </c>
      <c r="B202" s="260" t="s">
        <v>192</v>
      </c>
      <c r="C202" s="260" t="s">
        <v>1161</v>
      </c>
      <c r="D202" s="260" t="s">
        <v>491</v>
      </c>
      <c r="E202" s="221">
        <f t="shared" si="27"/>
        <v>7.5</v>
      </c>
      <c r="F202" s="246">
        <f>IF($E$12=1,VALUE(VLOOKUP($D202,'Pricing Reference'!$A$2:$E$68,2,FALSE))," ")</f>
        <v>7.5</v>
      </c>
      <c r="G202" s="246" t="str">
        <f>IF($E$12=2,VALUE(VLOOKUP($D202,'Pricing Reference'!$A$2:$E$68,3,FALSE))," ")</f>
        <v xml:space="preserve"> </v>
      </c>
      <c r="H202" s="246" t="str">
        <f>IF($E$12=3,VALUE(VLOOKUP($D202,'Pricing Reference'!$A$2:$E$68,4,FALSE))," ")</f>
        <v xml:space="preserve"> </v>
      </c>
      <c r="I202" s="254">
        <f>VALUE(VLOOKUP($D202,'Pricing Reference'!$A$2:$E$68,5,FALSE))</f>
        <v>15</v>
      </c>
      <c r="J202" s="220"/>
      <c r="K202" s="220"/>
      <c r="L202" s="220"/>
      <c r="M202" s="220"/>
      <c r="N202" s="220"/>
      <c r="O202" s="254">
        <f t="shared" si="19"/>
        <v>0</v>
      </c>
      <c r="P202" s="221"/>
      <c r="Q202" s="222"/>
      <c r="R202" s="215" t="s">
        <v>771</v>
      </c>
      <c r="S202" s="223" t="str">
        <f t="shared" si="20"/>
        <v xml:space="preserve"> </v>
      </c>
      <c r="U202" s="224">
        <f t="shared" si="21"/>
        <v>0</v>
      </c>
      <c r="V202" s="224">
        <f t="shared" si="22"/>
        <v>0</v>
      </c>
      <c r="W202" s="224">
        <f t="shared" si="23"/>
        <v>0</v>
      </c>
      <c r="X202" s="224">
        <f t="shared" si="24"/>
        <v>0</v>
      </c>
      <c r="Y202" s="224">
        <f t="shared" si="25"/>
        <v>0</v>
      </c>
      <c r="Z202" s="225">
        <f t="shared" si="26"/>
        <v>0</v>
      </c>
      <c r="AA202" s="264"/>
    </row>
    <row r="203" spans="1:28" s="217" customFormat="1" ht="12">
      <c r="A203" s="259">
        <v>107683</v>
      </c>
      <c r="B203" s="260" t="s">
        <v>200</v>
      </c>
      <c r="C203" s="260" t="s">
        <v>1161</v>
      </c>
      <c r="D203" s="260" t="s">
        <v>491</v>
      </c>
      <c r="E203" s="221">
        <f t="shared" si="27"/>
        <v>7.5</v>
      </c>
      <c r="F203" s="246">
        <f>IF($E$12=1,VALUE(VLOOKUP($D203,'Pricing Reference'!$A$2:$E$68,2,FALSE))," ")</f>
        <v>7.5</v>
      </c>
      <c r="G203" s="246" t="str">
        <f>IF($E$12=2,VALUE(VLOOKUP($D203,'Pricing Reference'!$A$2:$E$68,3,FALSE))," ")</f>
        <v xml:space="preserve"> </v>
      </c>
      <c r="H203" s="246" t="str">
        <f>IF($E$12=3,VALUE(VLOOKUP($D203,'Pricing Reference'!$A$2:$E$68,4,FALSE))," ")</f>
        <v xml:space="preserve"> </v>
      </c>
      <c r="I203" s="254">
        <f>VALUE(VLOOKUP($D203,'Pricing Reference'!$A$2:$E$68,5,FALSE))</f>
        <v>15</v>
      </c>
      <c r="J203" s="220"/>
      <c r="K203" s="220"/>
      <c r="L203" s="220"/>
      <c r="M203" s="220"/>
      <c r="N203" s="220"/>
      <c r="O203" s="254">
        <f t="shared" si="19"/>
        <v>0</v>
      </c>
      <c r="P203" s="221"/>
      <c r="Q203" s="222"/>
      <c r="R203" s="215" t="s">
        <v>772</v>
      </c>
      <c r="S203" s="223" t="str">
        <f t="shared" si="20"/>
        <v xml:space="preserve"> </v>
      </c>
      <c r="U203" s="224">
        <f t="shared" si="21"/>
        <v>0</v>
      </c>
      <c r="V203" s="224">
        <f t="shared" si="22"/>
        <v>0</v>
      </c>
      <c r="W203" s="224">
        <f t="shared" si="23"/>
        <v>0</v>
      </c>
      <c r="X203" s="224">
        <f t="shared" si="24"/>
        <v>0</v>
      </c>
      <c r="Y203" s="224">
        <f t="shared" si="25"/>
        <v>0</v>
      </c>
      <c r="Z203" s="225">
        <f t="shared" si="26"/>
        <v>0</v>
      </c>
      <c r="AA203" s="264"/>
    </row>
    <row r="204" spans="1:28" s="217" customFormat="1" ht="12">
      <c r="A204" s="259">
        <v>107686</v>
      </c>
      <c r="B204" s="260" t="s">
        <v>202</v>
      </c>
      <c r="C204" s="260" t="s">
        <v>1161</v>
      </c>
      <c r="D204" s="260" t="s">
        <v>491</v>
      </c>
      <c r="E204" s="221">
        <f t="shared" si="27"/>
        <v>7.5</v>
      </c>
      <c r="F204" s="246">
        <f>IF($E$12=1,VALUE(VLOOKUP($D204,'Pricing Reference'!$A$2:$E$68,2,FALSE))," ")</f>
        <v>7.5</v>
      </c>
      <c r="G204" s="246" t="str">
        <f>IF($E$12=2,VALUE(VLOOKUP($D204,'Pricing Reference'!$A$2:$E$68,3,FALSE))," ")</f>
        <v xml:space="preserve"> </v>
      </c>
      <c r="H204" s="246" t="str">
        <f>IF($E$12=3,VALUE(VLOOKUP($D204,'Pricing Reference'!$A$2:$E$68,4,FALSE))," ")</f>
        <v xml:space="preserve"> </v>
      </c>
      <c r="I204" s="254">
        <f>VALUE(VLOOKUP($D204,'Pricing Reference'!$A$2:$E$68,5,FALSE))</f>
        <v>15</v>
      </c>
      <c r="J204" s="220"/>
      <c r="K204" s="220"/>
      <c r="L204" s="220"/>
      <c r="M204" s="220"/>
      <c r="N204" s="220"/>
      <c r="O204" s="254">
        <f t="shared" ref="O204:O267" si="28">SUM(U204,V204,W204,X204,Y204)</f>
        <v>0</v>
      </c>
      <c r="P204" s="221"/>
      <c r="Q204" s="222"/>
      <c r="R204" s="215" t="s">
        <v>773</v>
      </c>
      <c r="S204" s="223" t="str">
        <f t="shared" ref="S204:S267" si="29">IF(Z204&gt;0.01,"X"," ")</f>
        <v xml:space="preserve"> </v>
      </c>
      <c r="U204" s="224">
        <f t="shared" ref="U204:U267" si="30">J204*$E204</f>
        <v>0</v>
      </c>
      <c r="V204" s="224">
        <f t="shared" ref="V204:V267" si="31">K204*$E204</f>
        <v>0</v>
      </c>
      <c r="W204" s="224">
        <f t="shared" ref="W204:W267" si="32">L204*$E204</f>
        <v>0</v>
      </c>
      <c r="X204" s="224">
        <f t="shared" ref="X204:X267" si="33">M204*$E204</f>
        <v>0</v>
      </c>
      <c r="Y204" s="224">
        <f t="shared" ref="Y204:Y267" si="34">N204*$E204</f>
        <v>0</v>
      </c>
      <c r="Z204" s="225">
        <f t="shared" ref="Z204:Z267" si="35">SUM(J204,K204,L204,M204,N204)</f>
        <v>0</v>
      </c>
      <c r="AA204" s="264"/>
    </row>
    <row r="205" spans="1:28" s="217" customFormat="1" ht="12">
      <c r="A205" s="259">
        <v>107687</v>
      </c>
      <c r="B205" s="260" t="s">
        <v>203</v>
      </c>
      <c r="C205" s="260" t="s">
        <v>1161</v>
      </c>
      <c r="D205" s="260" t="s">
        <v>491</v>
      </c>
      <c r="E205" s="221">
        <f t="shared" si="27"/>
        <v>7.5</v>
      </c>
      <c r="F205" s="246">
        <f>IF($E$12=1,VALUE(VLOOKUP($D205,'Pricing Reference'!$A$2:$E$68,2,FALSE))," ")</f>
        <v>7.5</v>
      </c>
      <c r="G205" s="246" t="str">
        <f>IF($E$12=2,VALUE(VLOOKUP($D205,'Pricing Reference'!$A$2:$E$68,3,FALSE))," ")</f>
        <v xml:space="preserve"> </v>
      </c>
      <c r="H205" s="246" t="str">
        <f>IF($E$12=3,VALUE(VLOOKUP($D205,'Pricing Reference'!$A$2:$E$68,4,FALSE))," ")</f>
        <v xml:space="preserve"> </v>
      </c>
      <c r="I205" s="254">
        <f>VALUE(VLOOKUP($D205,'Pricing Reference'!$A$2:$E$68,5,FALSE))</f>
        <v>15</v>
      </c>
      <c r="J205" s="220"/>
      <c r="K205" s="220"/>
      <c r="L205" s="220"/>
      <c r="M205" s="220"/>
      <c r="N205" s="220"/>
      <c r="O205" s="254">
        <f t="shared" si="28"/>
        <v>0</v>
      </c>
      <c r="P205" s="221"/>
      <c r="Q205" s="222"/>
      <c r="R205" s="215" t="s">
        <v>774</v>
      </c>
      <c r="S205" s="223" t="str">
        <f t="shared" si="29"/>
        <v xml:space="preserve"> </v>
      </c>
      <c r="U205" s="224">
        <f t="shared" si="30"/>
        <v>0</v>
      </c>
      <c r="V205" s="224">
        <f t="shared" si="31"/>
        <v>0</v>
      </c>
      <c r="W205" s="224">
        <f t="shared" si="32"/>
        <v>0</v>
      </c>
      <c r="X205" s="224">
        <f t="shared" si="33"/>
        <v>0</v>
      </c>
      <c r="Y205" s="224">
        <f t="shared" si="34"/>
        <v>0</v>
      </c>
      <c r="Z205" s="225">
        <f t="shared" si="35"/>
        <v>0</v>
      </c>
      <c r="AA205" s="264"/>
    </row>
    <row r="206" spans="1:28" s="217" customFormat="1" ht="12">
      <c r="A206" s="259">
        <v>107680</v>
      </c>
      <c r="B206" s="260" t="s">
        <v>197</v>
      </c>
      <c r="C206" s="260" t="s">
        <v>1161</v>
      </c>
      <c r="D206" s="260" t="s">
        <v>491</v>
      </c>
      <c r="E206" s="221">
        <f t="shared" si="27"/>
        <v>7.5</v>
      </c>
      <c r="F206" s="246">
        <f>IF($E$12=1,VALUE(VLOOKUP($D206,'Pricing Reference'!$A$2:$E$68,2,FALSE))," ")</f>
        <v>7.5</v>
      </c>
      <c r="G206" s="246" t="str">
        <f>IF($E$12=2,VALUE(VLOOKUP($D206,'Pricing Reference'!$A$2:$E$68,3,FALSE))," ")</f>
        <v xml:space="preserve"> </v>
      </c>
      <c r="H206" s="246" t="str">
        <f>IF($E$12=3,VALUE(VLOOKUP($D206,'Pricing Reference'!$A$2:$E$68,4,FALSE))," ")</f>
        <v xml:space="preserve"> </v>
      </c>
      <c r="I206" s="254">
        <f>VALUE(VLOOKUP($D206,'Pricing Reference'!$A$2:$E$68,5,FALSE))</f>
        <v>15</v>
      </c>
      <c r="J206" s="220"/>
      <c r="K206" s="220"/>
      <c r="L206" s="220"/>
      <c r="M206" s="220"/>
      <c r="N206" s="220"/>
      <c r="O206" s="254">
        <f t="shared" si="28"/>
        <v>0</v>
      </c>
      <c r="P206" s="221"/>
      <c r="Q206" s="222"/>
      <c r="R206" s="215" t="s">
        <v>775</v>
      </c>
      <c r="S206" s="223" t="str">
        <f t="shared" si="29"/>
        <v xml:space="preserve"> </v>
      </c>
      <c r="U206" s="224">
        <f t="shared" si="30"/>
        <v>0</v>
      </c>
      <c r="V206" s="224">
        <f t="shared" si="31"/>
        <v>0</v>
      </c>
      <c r="W206" s="224">
        <f t="shared" si="32"/>
        <v>0</v>
      </c>
      <c r="X206" s="224">
        <f t="shared" si="33"/>
        <v>0</v>
      </c>
      <c r="Y206" s="224">
        <f t="shared" si="34"/>
        <v>0</v>
      </c>
      <c r="Z206" s="225">
        <f t="shared" si="35"/>
        <v>0</v>
      </c>
      <c r="AA206" s="264"/>
    </row>
    <row r="207" spans="1:28" s="217" customFormat="1" ht="12">
      <c r="A207" s="259">
        <v>107681</v>
      </c>
      <c r="B207" s="260" t="s">
        <v>198</v>
      </c>
      <c r="C207" s="260" t="s">
        <v>1161</v>
      </c>
      <c r="D207" s="260" t="s">
        <v>491</v>
      </c>
      <c r="E207" s="221">
        <f t="shared" si="27"/>
        <v>7.5</v>
      </c>
      <c r="F207" s="246">
        <f>IF($E$12=1,VALUE(VLOOKUP($D207,'Pricing Reference'!$A$2:$E$68,2,FALSE))," ")</f>
        <v>7.5</v>
      </c>
      <c r="G207" s="246" t="str">
        <f>IF($E$12=2,VALUE(VLOOKUP($D207,'Pricing Reference'!$A$2:$E$68,3,FALSE))," ")</f>
        <v xml:space="preserve"> </v>
      </c>
      <c r="H207" s="246" t="str">
        <f>IF($E$12=3,VALUE(VLOOKUP($D207,'Pricing Reference'!$A$2:$E$68,4,FALSE))," ")</f>
        <v xml:space="preserve"> </v>
      </c>
      <c r="I207" s="254">
        <f>VALUE(VLOOKUP($D207,'Pricing Reference'!$A$2:$E$68,5,FALSE))</f>
        <v>15</v>
      </c>
      <c r="J207" s="220"/>
      <c r="K207" s="220"/>
      <c r="L207" s="220"/>
      <c r="M207" s="220"/>
      <c r="N207" s="220"/>
      <c r="O207" s="254">
        <f t="shared" si="28"/>
        <v>0</v>
      </c>
      <c r="P207" s="221"/>
      <c r="Q207" s="222"/>
      <c r="R207" s="215" t="s">
        <v>776</v>
      </c>
      <c r="S207" s="223" t="str">
        <f t="shared" si="29"/>
        <v xml:space="preserve"> </v>
      </c>
      <c r="U207" s="224">
        <f t="shared" si="30"/>
        <v>0</v>
      </c>
      <c r="V207" s="224">
        <f t="shared" si="31"/>
        <v>0</v>
      </c>
      <c r="W207" s="224">
        <f t="shared" si="32"/>
        <v>0</v>
      </c>
      <c r="X207" s="224">
        <f t="shared" si="33"/>
        <v>0</v>
      </c>
      <c r="Y207" s="224">
        <f t="shared" si="34"/>
        <v>0</v>
      </c>
      <c r="Z207" s="225">
        <f t="shared" si="35"/>
        <v>0</v>
      </c>
      <c r="AA207" s="264"/>
    </row>
    <row r="208" spans="1:28" s="217" customFormat="1" ht="12">
      <c r="A208" s="259">
        <v>107682</v>
      </c>
      <c r="B208" s="260" t="s">
        <v>199</v>
      </c>
      <c r="C208" s="260" t="s">
        <v>1161</v>
      </c>
      <c r="D208" s="260" t="s">
        <v>491</v>
      </c>
      <c r="E208" s="221">
        <f t="shared" si="27"/>
        <v>7.5</v>
      </c>
      <c r="F208" s="246">
        <f>IF($E$12=1,VALUE(VLOOKUP($D208,'Pricing Reference'!$A$2:$E$68,2,FALSE))," ")</f>
        <v>7.5</v>
      </c>
      <c r="G208" s="246" t="str">
        <f>IF($E$12=2,VALUE(VLOOKUP($D208,'Pricing Reference'!$A$2:$E$68,3,FALSE))," ")</f>
        <v xml:space="preserve"> </v>
      </c>
      <c r="H208" s="246" t="str">
        <f>IF($E$12=3,VALUE(VLOOKUP($D208,'Pricing Reference'!$A$2:$E$68,4,FALSE))," ")</f>
        <v xml:space="preserve"> </v>
      </c>
      <c r="I208" s="254">
        <f>VALUE(VLOOKUP($D208,'Pricing Reference'!$A$2:$E$68,5,FALSE))</f>
        <v>15</v>
      </c>
      <c r="J208" s="220"/>
      <c r="K208" s="220"/>
      <c r="L208" s="220"/>
      <c r="M208" s="220"/>
      <c r="N208" s="220"/>
      <c r="O208" s="254">
        <f t="shared" si="28"/>
        <v>0</v>
      </c>
      <c r="P208" s="221"/>
      <c r="Q208" s="222"/>
      <c r="R208" s="215" t="s">
        <v>777</v>
      </c>
      <c r="S208" s="223" t="str">
        <f t="shared" si="29"/>
        <v xml:space="preserve"> </v>
      </c>
      <c r="U208" s="224">
        <f t="shared" si="30"/>
        <v>0</v>
      </c>
      <c r="V208" s="224">
        <f t="shared" si="31"/>
        <v>0</v>
      </c>
      <c r="W208" s="224">
        <f t="shared" si="32"/>
        <v>0</v>
      </c>
      <c r="X208" s="224">
        <f t="shared" si="33"/>
        <v>0</v>
      </c>
      <c r="Y208" s="224">
        <f t="shared" si="34"/>
        <v>0</v>
      </c>
      <c r="Z208" s="225">
        <f t="shared" si="35"/>
        <v>0</v>
      </c>
      <c r="AA208" s="264"/>
    </row>
    <row r="209" spans="1:27" s="217" customFormat="1" ht="12">
      <c r="A209" s="259">
        <v>100604</v>
      </c>
      <c r="B209" s="260" t="s">
        <v>189</v>
      </c>
      <c r="C209" s="260" t="s">
        <v>1161</v>
      </c>
      <c r="D209" s="260" t="s">
        <v>491</v>
      </c>
      <c r="E209" s="221">
        <f t="shared" si="27"/>
        <v>7.5</v>
      </c>
      <c r="F209" s="246">
        <f>IF($E$12=1,VALUE(VLOOKUP($D209,'Pricing Reference'!$A$2:$E$68,2,FALSE))," ")</f>
        <v>7.5</v>
      </c>
      <c r="G209" s="246" t="str">
        <f>IF($E$12=2,VALUE(VLOOKUP($D209,'Pricing Reference'!$A$2:$E$68,3,FALSE))," ")</f>
        <v xml:space="preserve"> </v>
      </c>
      <c r="H209" s="246" t="str">
        <f>IF($E$12=3,VALUE(VLOOKUP($D209,'Pricing Reference'!$A$2:$E$68,4,FALSE))," ")</f>
        <v xml:space="preserve"> </v>
      </c>
      <c r="I209" s="254">
        <f>VALUE(VLOOKUP($D209,'Pricing Reference'!$A$2:$E$68,5,FALSE))</f>
        <v>15</v>
      </c>
      <c r="J209" s="220"/>
      <c r="K209" s="220"/>
      <c r="L209" s="220"/>
      <c r="M209" s="220"/>
      <c r="N209" s="220"/>
      <c r="O209" s="254">
        <f t="shared" si="28"/>
        <v>0</v>
      </c>
      <c r="P209" s="221"/>
      <c r="Q209" s="222"/>
      <c r="R209" s="215" t="s">
        <v>778</v>
      </c>
      <c r="S209" s="223" t="str">
        <f t="shared" si="29"/>
        <v xml:space="preserve"> </v>
      </c>
      <c r="U209" s="224">
        <f t="shared" si="30"/>
        <v>0</v>
      </c>
      <c r="V209" s="224">
        <f t="shared" si="31"/>
        <v>0</v>
      </c>
      <c r="W209" s="224">
        <f t="shared" si="32"/>
        <v>0</v>
      </c>
      <c r="X209" s="224">
        <f t="shared" si="33"/>
        <v>0</v>
      </c>
      <c r="Y209" s="224">
        <f t="shared" si="34"/>
        <v>0</v>
      </c>
      <c r="Z209" s="225">
        <f t="shared" si="35"/>
        <v>0</v>
      </c>
      <c r="AA209" s="264"/>
    </row>
    <row r="210" spans="1:27" s="217" customFormat="1" ht="12">
      <c r="A210" s="259">
        <v>100096</v>
      </c>
      <c r="B210" s="260" t="s">
        <v>142</v>
      </c>
      <c r="C210" s="260" t="s">
        <v>1161</v>
      </c>
      <c r="D210" s="260" t="s">
        <v>491</v>
      </c>
      <c r="E210" s="221">
        <f t="shared" ref="E210:E273" si="36">SUM(F210:H210)</f>
        <v>7.5</v>
      </c>
      <c r="F210" s="246">
        <f>IF($E$12=1,VALUE(VLOOKUP($D210,'Pricing Reference'!$A$2:$E$68,2,FALSE))," ")</f>
        <v>7.5</v>
      </c>
      <c r="G210" s="246" t="str">
        <f>IF($E$12=2,VALUE(VLOOKUP($D210,'Pricing Reference'!$A$2:$E$68,3,FALSE))," ")</f>
        <v xml:space="preserve"> </v>
      </c>
      <c r="H210" s="246" t="str">
        <f>IF($E$12=3,VALUE(VLOOKUP($D210,'Pricing Reference'!$A$2:$E$68,4,FALSE))," ")</f>
        <v xml:space="preserve"> </v>
      </c>
      <c r="I210" s="254">
        <f>VALUE(VLOOKUP($D210,'Pricing Reference'!$A$2:$E$68,5,FALSE))</f>
        <v>15</v>
      </c>
      <c r="J210" s="220"/>
      <c r="K210" s="220"/>
      <c r="L210" s="220"/>
      <c r="M210" s="220"/>
      <c r="N210" s="220"/>
      <c r="O210" s="254">
        <f t="shared" si="28"/>
        <v>0</v>
      </c>
      <c r="P210" s="221"/>
      <c r="Q210" s="222"/>
      <c r="R210" s="215" t="s">
        <v>779</v>
      </c>
      <c r="S210" s="223" t="str">
        <f t="shared" si="29"/>
        <v xml:space="preserve"> </v>
      </c>
      <c r="U210" s="224">
        <f t="shared" si="30"/>
        <v>0</v>
      </c>
      <c r="V210" s="224">
        <f t="shared" si="31"/>
        <v>0</v>
      </c>
      <c r="W210" s="224">
        <f t="shared" si="32"/>
        <v>0</v>
      </c>
      <c r="X210" s="224">
        <f t="shared" si="33"/>
        <v>0</v>
      </c>
      <c r="Y210" s="224">
        <f t="shared" si="34"/>
        <v>0</v>
      </c>
      <c r="Z210" s="225">
        <f t="shared" si="35"/>
        <v>0</v>
      </c>
      <c r="AA210" s="264"/>
    </row>
    <row r="211" spans="1:27" s="217" customFormat="1" ht="12">
      <c r="A211" s="259">
        <v>107690</v>
      </c>
      <c r="B211" s="260" t="s">
        <v>206</v>
      </c>
      <c r="C211" s="260" t="s">
        <v>1161</v>
      </c>
      <c r="D211" s="260" t="s">
        <v>491</v>
      </c>
      <c r="E211" s="221">
        <f t="shared" si="36"/>
        <v>7.5</v>
      </c>
      <c r="F211" s="246">
        <f>IF($E$12=1,VALUE(VLOOKUP($D211,'Pricing Reference'!$A$2:$E$68,2,FALSE))," ")</f>
        <v>7.5</v>
      </c>
      <c r="G211" s="246" t="str">
        <f>IF($E$12=2,VALUE(VLOOKUP($D211,'Pricing Reference'!$A$2:$E$68,3,FALSE))," ")</f>
        <v xml:space="preserve"> </v>
      </c>
      <c r="H211" s="246" t="str">
        <f>IF($E$12=3,VALUE(VLOOKUP($D211,'Pricing Reference'!$A$2:$E$68,4,FALSE))," ")</f>
        <v xml:space="preserve"> </v>
      </c>
      <c r="I211" s="254">
        <f>VALUE(VLOOKUP($D211,'Pricing Reference'!$A$2:$E$68,5,FALSE))</f>
        <v>15</v>
      </c>
      <c r="J211" s="220"/>
      <c r="K211" s="220"/>
      <c r="L211" s="220"/>
      <c r="M211" s="220"/>
      <c r="N211" s="220"/>
      <c r="O211" s="254">
        <f t="shared" si="28"/>
        <v>0</v>
      </c>
      <c r="P211" s="221"/>
      <c r="Q211" s="222"/>
      <c r="R211" s="215" t="s">
        <v>780</v>
      </c>
      <c r="S211" s="223" t="str">
        <f t="shared" si="29"/>
        <v xml:space="preserve"> </v>
      </c>
      <c r="U211" s="224">
        <f t="shared" si="30"/>
        <v>0</v>
      </c>
      <c r="V211" s="224">
        <f t="shared" si="31"/>
        <v>0</v>
      </c>
      <c r="W211" s="224">
        <f t="shared" si="32"/>
        <v>0</v>
      </c>
      <c r="X211" s="224">
        <f t="shared" si="33"/>
        <v>0</v>
      </c>
      <c r="Y211" s="224">
        <f t="shared" si="34"/>
        <v>0</v>
      </c>
      <c r="Z211" s="225">
        <f t="shared" si="35"/>
        <v>0</v>
      </c>
      <c r="AA211" s="264"/>
    </row>
    <row r="212" spans="1:27" s="217" customFormat="1" ht="12">
      <c r="A212" s="259">
        <v>107691</v>
      </c>
      <c r="B212" s="260" t="s">
        <v>207</v>
      </c>
      <c r="C212" s="260" t="s">
        <v>1161</v>
      </c>
      <c r="D212" s="260" t="s">
        <v>491</v>
      </c>
      <c r="E212" s="221">
        <f t="shared" si="36"/>
        <v>7.5</v>
      </c>
      <c r="F212" s="246">
        <f>IF($E$12=1,VALUE(VLOOKUP($D212,'Pricing Reference'!$A$2:$E$68,2,FALSE))," ")</f>
        <v>7.5</v>
      </c>
      <c r="G212" s="246" t="str">
        <f>IF($E$12=2,VALUE(VLOOKUP($D212,'Pricing Reference'!$A$2:$E$68,3,FALSE))," ")</f>
        <v xml:space="preserve"> </v>
      </c>
      <c r="H212" s="246" t="str">
        <f>IF($E$12=3,VALUE(VLOOKUP($D212,'Pricing Reference'!$A$2:$E$68,4,FALSE))," ")</f>
        <v xml:space="preserve"> </v>
      </c>
      <c r="I212" s="254">
        <f>VALUE(VLOOKUP($D212,'Pricing Reference'!$A$2:$E$68,5,FALSE))</f>
        <v>15</v>
      </c>
      <c r="J212" s="220"/>
      <c r="K212" s="220"/>
      <c r="L212" s="220"/>
      <c r="M212" s="220"/>
      <c r="N212" s="220"/>
      <c r="O212" s="254">
        <f t="shared" si="28"/>
        <v>0</v>
      </c>
      <c r="P212" s="221"/>
      <c r="Q212" s="222"/>
      <c r="R212" s="215" t="s">
        <v>781</v>
      </c>
      <c r="S212" s="223" t="str">
        <f t="shared" si="29"/>
        <v xml:space="preserve"> </v>
      </c>
      <c r="U212" s="224">
        <f t="shared" si="30"/>
        <v>0</v>
      </c>
      <c r="V212" s="224">
        <f t="shared" si="31"/>
        <v>0</v>
      </c>
      <c r="W212" s="224">
        <f t="shared" si="32"/>
        <v>0</v>
      </c>
      <c r="X212" s="224">
        <f t="shared" si="33"/>
        <v>0</v>
      </c>
      <c r="Y212" s="224">
        <f t="shared" si="34"/>
        <v>0</v>
      </c>
      <c r="Z212" s="225">
        <f t="shared" si="35"/>
        <v>0</v>
      </c>
      <c r="AA212" s="264"/>
    </row>
    <row r="213" spans="1:27" s="217" customFormat="1" ht="12">
      <c r="A213" s="259">
        <v>107677</v>
      </c>
      <c r="B213" s="260" t="s">
        <v>194</v>
      </c>
      <c r="C213" s="260" t="s">
        <v>1161</v>
      </c>
      <c r="D213" s="260" t="s">
        <v>491</v>
      </c>
      <c r="E213" s="221">
        <f t="shared" si="36"/>
        <v>7.5</v>
      </c>
      <c r="F213" s="246">
        <f>IF($E$12=1,VALUE(VLOOKUP($D213,'Pricing Reference'!$A$2:$E$68,2,FALSE))," ")</f>
        <v>7.5</v>
      </c>
      <c r="G213" s="246" t="str">
        <f>IF($E$12=2,VALUE(VLOOKUP($D213,'Pricing Reference'!$A$2:$E$68,3,FALSE))," ")</f>
        <v xml:space="preserve"> </v>
      </c>
      <c r="H213" s="246" t="str">
        <f>IF($E$12=3,VALUE(VLOOKUP($D213,'Pricing Reference'!$A$2:$E$68,4,FALSE))," ")</f>
        <v xml:space="preserve"> </v>
      </c>
      <c r="I213" s="254">
        <f>VALUE(VLOOKUP($D213,'Pricing Reference'!$A$2:$E$68,5,FALSE))</f>
        <v>15</v>
      </c>
      <c r="J213" s="220"/>
      <c r="K213" s="220"/>
      <c r="L213" s="220"/>
      <c r="M213" s="220"/>
      <c r="N213" s="220"/>
      <c r="O213" s="254">
        <f t="shared" si="28"/>
        <v>0</v>
      </c>
      <c r="P213" s="221"/>
      <c r="Q213" s="222"/>
      <c r="R213" s="215" t="s">
        <v>782</v>
      </c>
      <c r="S213" s="223" t="str">
        <f t="shared" si="29"/>
        <v xml:space="preserve"> </v>
      </c>
      <c r="U213" s="224">
        <f t="shared" si="30"/>
        <v>0</v>
      </c>
      <c r="V213" s="224">
        <f t="shared" si="31"/>
        <v>0</v>
      </c>
      <c r="W213" s="224">
        <f t="shared" si="32"/>
        <v>0</v>
      </c>
      <c r="X213" s="224">
        <f t="shared" si="33"/>
        <v>0</v>
      </c>
      <c r="Y213" s="224">
        <f t="shared" si="34"/>
        <v>0</v>
      </c>
      <c r="Z213" s="225">
        <f t="shared" si="35"/>
        <v>0</v>
      </c>
      <c r="AA213" s="264"/>
    </row>
    <row r="214" spans="1:27" s="217" customFormat="1" ht="12">
      <c r="A214" s="259">
        <v>100600</v>
      </c>
      <c r="B214" s="260" t="s">
        <v>186</v>
      </c>
      <c r="C214" s="260" t="s">
        <v>1161</v>
      </c>
      <c r="D214" s="260" t="s">
        <v>491</v>
      </c>
      <c r="E214" s="221">
        <f t="shared" si="36"/>
        <v>7.5</v>
      </c>
      <c r="F214" s="246">
        <f>IF($E$12=1,VALUE(VLOOKUP($D214,'Pricing Reference'!$A$2:$E$68,2,FALSE))," ")</f>
        <v>7.5</v>
      </c>
      <c r="G214" s="246" t="str">
        <f>IF($E$12=2,VALUE(VLOOKUP($D214,'Pricing Reference'!$A$2:$E$68,3,FALSE))," ")</f>
        <v xml:space="preserve"> </v>
      </c>
      <c r="H214" s="246" t="str">
        <f>IF($E$12=3,VALUE(VLOOKUP($D214,'Pricing Reference'!$A$2:$E$68,4,FALSE))," ")</f>
        <v xml:space="preserve"> </v>
      </c>
      <c r="I214" s="254">
        <f>VALUE(VLOOKUP($D214,'Pricing Reference'!$A$2:$E$68,5,FALSE))</f>
        <v>15</v>
      </c>
      <c r="J214" s="220"/>
      <c r="K214" s="220"/>
      <c r="L214" s="220"/>
      <c r="M214" s="220"/>
      <c r="N214" s="220"/>
      <c r="O214" s="254">
        <f t="shared" si="28"/>
        <v>0</v>
      </c>
      <c r="P214" s="221"/>
      <c r="Q214" s="222"/>
      <c r="R214" s="215" t="s">
        <v>783</v>
      </c>
      <c r="S214" s="223" t="str">
        <f t="shared" si="29"/>
        <v xml:space="preserve"> </v>
      </c>
      <c r="U214" s="224">
        <f t="shared" si="30"/>
        <v>0</v>
      </c>
      <c r="V214" s="224">
        <f t="shared" si="31"/>
        <v>0</v>
      </c>
      <c r="W214" s="224">
        <f t="shared" si="32"/>
        <v>0</v>
      </c>
      <c r="X214" s="224">
        <f t="shared" si="33"/>
        <v>0</v>
      </c>
      <c r="Y214" s="224">
        <f t="shared" si="34"/>
        <v>0</v>
      </c>
      <c r="Z214" s="225">
        <f t="shared" si="35"/>
        <v>0</v>
      </c>
      <c r="AA214" s="264"/>
    </row>
    <row r="215" spans="1:27" s="217" customFormat="1" ht="12">
      <c r="A215" s="259">
        <v>107689</v>
      </c>
      <c r="B215" s="260" t="s">
        <v>205</v>
      </c>
      <c r="C215" s="260" t="s">
        <v>1161</v>
      </c>
      <c r="D215" s="260" t="s">
        <v>491</v>
      </c>
      <c r="E215" s="221">
        <f t="shared" si="36"/>
        <v>7.5</v>
      </c>
      <c r="F215" s="246">
        <f>IF($E$12=1,VALUE(VLOOKUP($D215,'Pricing Reference'!$A$2:$E$68,2,FALSE))," ")</f>
        <v>7.5</v>
      </c>
      <c r="G215" s="246" t="str">
        <f>IF($E$12=2,VALUE(VLOOKUP($D215,'Pricing Reference'!$A$2:$E$68,3,FALSE))," ")</f>
        <v xml:space="preserve"> </v>
      </c>
      <c r="H215" s="246" t="str">
        <f>IF($E$12=3,VALUE(VLOOKUP($D215,'Pricing Reference'!$A$2:$E$68,4,FALSE))," ")</f>
        <v xml:space="preserve"> </v>
      </c>
      <c r="I215" s="254">
        <f>VALUE(VLOOKUP($D215,'Pricing Reference'!$A$2:$E$68,5,FALSE))</f>
        <v>15</v>
      </c>
      <c r="J215" s="220"/>
      <c r="K215" s="220"/>
      <c r="L215" s="220"/>
      <c r="M215" s="220"/>
      <c r="N215" s="220"/>
      <c r="O215" s="254">
        <f t="shared" si="28"/>
        <v>0</v>
      </c>
      <c r="P215" s="221"/>
      <c r="Q215" s="222"/>
      <c r="R215" s="215" t="s">
        <v>784</v>
      </c>
      <c r="S215" s="223" t="str">
        <f t="shared" si="29"/>
        <v xml:space="preserve"> </v>
      </c>
      <c r="U215" s="224">
        <f t="shared" si="30"/>
        <v>0</v>
      </c>
      <c r="V215" s="224">
        <f t="shared" si="31"/>
        <v>0</v>
      </c>
      <c r="W215" s="224">
        <f t="shared" si="32"/>
        <v>0</v>
      </c>
      <c r="X215" s="224">
        <f t="shared" si="33"/>
        <v>0</v>
      </c>
      <c r="Y215" s="224">
        <f t="shared" si="34"/>
        <v>0</v>
      </c>
      <c r="Z215" s="225">
        <f t="shared" si="35"/>
        <v>0</v>
      </c>
      <c r="AA215" s="264"/>
    </row>
    <row r="216" spans="1:27" s="217" customFormat="1" ht="12">
      <c r="A216" s="259">
        <v>100084</v>
      </c>
      <c r="B216" s="260" t="s">
        <v>180</v>
      </c>
      <c r="C216" s="260" t="s">
        <v>1161</v>
      </c>
      <c r="D216" s="260" t="s">
        <v>491</v>
      </c>
      <c r="E216" s="221">
        <f t="shared" si="36"/>
        <v>7.5</v>
      </c>
      <c r="F216" s="246">
        <f>IF($E$12=1,VALUE(VLOOKUP($D216,'Pricing Reference'!$A$2:$E$68,2,FALSE))," ")</f>
        <v>7.5</v>
      </c>
      <c r="G216" s="246" t="str">
        <f>IF($E$12=2,VALUE(VLOOKUP($D216,'Pricing Reference'!$A$2:$E$68,3,FALSE))," ")</f>
        <v xml:space="preserve"> </v>
      </c>
      <c r="H216" s="246" t="str">
        <f>IF($E$12=3,VALUE(VLOOKUP($D216,'Pricing Reference'!$A$2:$E$68,4,FALSE))," ")</f>
        <v xml:space="preserve"> </v>
      </c>
      <c r="I216" s="254">
        <f>VALUE(VLOOKUP($D216,'Pricing Reference'!$A$2:$E$68,5,FALSE))</f>
        <v>15</v>
      </c>
      <c r="J216" s="220"/>
      <c r="K216" s="220"/>
      <c r="L216" s="220"/>
      <c r="M216" s="220"/>
      <c r="N216" s="220"/>
      <c r="O216" s="254">
        <f t="shared" si="28"/>
        <v>0</v>
      </c>
      <c r="P216" s="221"/>
      <c r="Q216" s="222"/>
      <c r="R216" s="215" t="s">
        <v>785</v>
      </c>
      <c r="S216" s="223" t="str">
        <f t="shared" si="29"/>
        <v xml:space="preserve"> </v>
      </c>
      <c r="U216" s="224">
        <f t="shared" si="30"/>
        <v>0</v>
      </c>
      <c r="V216" s="224">
        <f t="shared" si="31"/>
        <v>0</v>
      </c>
      <c r="W216" s="224">
        <f t="shared" si="32"/>
        <v>0</v>
      </c>
      <c r="X216" s="224">
        <f t="shared" si="33"/>
        <v>0</v>
      </c>
      <c r="Y216" s="224">
        <f t="shared" si="34"/>
        <v>0</v>
      </c>
      <c r="Z216" s="225">
        <f t="shared" si="35"/>
        <v>0</v>
      </c>
      <c r="AA216" s="264"/>
    </row>
    <row r="217" spans="1:27" s="217" customFormat="1" ht="12">
      <c r="A217" s="259">
        <v>107676</v>
      </c>
      <c r="B217" s="260" t="s">
        <v>193</v>
      </c>
      <c r="C217" s="260" t="s">
        <v>1161</v>
      </c>
      <c r="D217" s="260" t="s">
        <v>491</v>
      </c>
      <c r="E217" s="221">
        <f t="shared" si="36"/>
        <v>7.5</v>
      </c>
      <c r="F217" s="246">
        <f>IF($E$12=1,VALUE(VLOOKUP($D217,'Pricing Reference'!$A$2:$E$68,2,FALSE))," ")</f>
        <v>7.5</v>
      </c>
      <c r="G217" s="246" t="str">
        <f>IF($E$12=2,VALUE(VLOOKUP($D217,'Pricing Reference'!$A$2:$E$68,3,FALSE))," ")</f>
        <v xml:space="preserve"> </v>
      </c>
      <c r="H217" s="246" t="str">
        <f>IF($E$12=3,VALUE(VLOOKUP($D217,'Pricing Reference'!$A$2:$E$68,4,FALSE))," ")</f>
        <v xml:space="preserve"> </v>
      </c>
      <c r="I217" s="254">
        <f>VALUE(VLOOKUP($D217,'Pricing Reference'!$A$2:$E$68,5,FALSE))</f>
        <v>15</v>
      </c>
      <c r="J217" s="220"/>
      <c r="K217" s="220"/>
      <c r="L217" s="220"/>
      <c r="M217" s="220"/>
      <c r="N217" s="220"/>
      <c r="O217" s="254">
        <f t="shared" si="28"/>
        <v>0</v>
      </c>
      <c r="P217" s="221"/>
      <c r="Q217" s="222"/>
      <c r="R217" s="215" t="s">
        <v>786</v>
      </c>
      <c r="S217" s="223" t="str">
        <f t="shared" si="29"/>
        <v xml:space="preserve"> </v>
      </c>
      <c r="U217" s="224">
        <f t="shared" si="30"/>
        <v>0</v>
      </c>
      <c r="V217" s="224">
        <f t="shared" si="31"/>
        <v>0</v>
      </c>
      <c r="W217" s="224">
        <f t="shared" si="32"/>
        <v>0</v>
      </c>
      <c r="X217" s="224">
        <f t="shared" si="33"/>
        <v>0</v>
      </c>
      <c r="Y217" s="224">
        <f t="shared" si="34"/>
        <v>0</v>
      </c>
      <c r="Z217" s="225">
        <f t="shared" si="35"/>
        <v>0</v>
      </c>
      <c r="AA217" s="264"/>
    </row>
    <row r="218" spans="1:27" s="217" customFormat="1" ht="12">
      <c r="A218" s="259">
        <v>108661</v>
      </c>
      <c r="B218" s="260" t="s">
        <v>787</v>
      </c>
      <c r="C218" s="260" t="s">
        <v>116</v>
      </c>
      <c r="D218" s="260" t="s">
        <v>491</v>
      </c>
      <c r="E218" s="221">
        <f t="shared" si="36"/>
        <v>7.5</v>
      </c>
      <c r="F218" s="246">
        <f>IF($E$12=1,VALUE(VLOOKUP($D218,'Pricing Reference'!$A$2:$E$68,2,FALSE))," ")</f>
        <v>7.5</v>
      </c>
      <c r="G218" s="246" t="str">
        <f>IF($E$12=2,VALUE(VLOOKUP($D218,'Pricing Reference'!$A$2:$E$68,3,FALSE))," ")</f>
        <v xml:space="preserve"> </v>
      </c>
      <c r="H218" s="246" t="str">
        <f>IF($E$12=3,VALUE(VLOOKUP($D218,'Pricing Reference'!$A$2:$E$68,4,FALSE))," ")</f>
        <v xml:space="preserve"> </v>
      </c>
      <c r="I218" s="254">
        <f>VALUE(VLOOKUP($D218,'Pricing Reference'!$A$2:$E$68,5,FALSE))</f>
        <v>15</v>
      </c>
      <c r="J218" s="220"/>
      <c r="K218" s="220"/>
      <c r="L218" s="220"/>
      <c r="M218" s="220"/>
      <c r="N218" s="220"/>
      <c r="O218" s="254">
        <f t="shared" si="28"/>
        <v>0</v>
      </c>
      <c r="P218" s="221"/>
      <c r="Q218" s="222"/>
      <c r="R218" s="215" t="s">
        <v>788</v>
      </c>
      <c r="S218" s="223" t="str">
        <f t="shared" si="29"/>
        <v xml:space="preserve"> </v>
      </c>
      <c r="U218" s="224">
        <f t="shared" si="30"/>
        <v>0</v>
      </c>
      <c r="V218" s="224">
        <f t="shared" si="31"/>
        <v>0</v>
      </c>
      <c r="W218" s="224">
        <f t="shared" si="32"/>
        <v>0</v>
      </c>
      <c r="X218" s="224">
        <f t="shared" si="33"/>
        <v>0</v>
      </c>
      <c r="Y218" s="224">
        <f t="shared" si="34"/>
        <v>0</v>
      </c>
      <c r="Z218" s="225">
        <f t="shared" si="35"/>
        <v>0</v>
      </c>
      <c r="AA218" s="264"/>
    </row>
    <row r="219" spans="1:27" s="217" customFormat="1" ht="12">
      <c r="A219" s="259">
        <v>100601</v>
      </c>
      <c r="B219" s="260" t="s">
        <v>187</v>
      </c>
      <c r="C219" s="260" t="s">
        <v>1161</v>
      </c>
      <c r="D219" s="260" t="s">
        <v>491</v>
      </c>
      <c r="E219" s="221">
        <f t="shared" si="36"/>
        <v>7.5</v>
      </c>
      <c r="F219" s="246">
        <f>IF($E$12=1,VALUE(VLOOKUP($D219,'Pricing Reference'!$A$2:$E$68,2,FALSE))," ")</f>
        <v>7.5</v>
      </c>
      <c r="G219" s="246" t="str">
        <f>IF($E$12=2,VALUE(VLOOKUP($D219,'Pricing Reference'!$A$2:$E$68,3,FALSE))," ")</f>
        <v xml:space="preserve"> </v>
      </c>
      <c r="H219" s="246" t="str">
        <f>IF($E$12=3,VALUE(VLOOKUP($D219,'Pricing Reference'!$A$2:$E$68,4,FALSE))," ")</f>
        <v xml:space="preserve"> </v>
      </c>
      <c r="I219" s="254">
        <f>VALUE(VLOOKUP($D219,'Pricing Reference'!$A$2:$E$68,5,FALSE))</f>
        <v>15</v>
      </c>
      <c r="J219" s="220"/>
      <c r="K219" s="220"/>
      <c r="L219" s="220"/>
      <c r="M219" s="220"/>
      <c r="N219" s="220"/>
      <c r="O219" s="254">
        <f t="shared" si="28"/>
        <v>0</v>
      </c>
      <c r="P219" s="221"/>
      <c r="Q219" s="222"/>
      <c r="R219" s="215" t="s">
        <v>789</v>
      </c>
      <c r="S219" s="223" t="str">
        <f t="shared" si="29"/>
        <v xml:space="preserve"> </v>
      </c>
      <c r="U219" s="224">
        <f t="shared" si="30"/>
        <v>0</v>
      </c>
      <c r="V219" s="224">
        <f t="shared" si="31"/>
        <v>0</v>
      </c>
      <c r="W219" s="224">
        <f t="shared" si="32"/>
        <v>0</v>
      </c>
      <c r="X219" s="224">
        <f t="shared" si="33"/>
        <v>0</v>
      </c>
      <c r="Y219" s="224">
        <f t="shared" si="34"/>
        <v>0</v>
      </c>
      <c r="Z219" s="225">
        <f t="shared" si="35"/>
        <v>0</v>
      </c>
      <c r="AA219" s="264"/>
    </row>
    <row r="220" spans="1:27" s="217" customFormat="1" ht="12">
      <c r="A220" s="259">
        <v>100082</v>
      </c>
      <c r="B220" s="260" t="s">
        <v>179</v>
      </c>
      <c r="C220" s="260" t="s">
        <v>1161</v>
      </c>
      <c r="D220" s="260" t="s">
        <v>491</v>
      </c>
      <c r="E220" s="221">
        <f t="shared" si="36"/>
        <v>7.5</v>
      </c>
      <c r="F220" s="246">
        <f>IF($E$12=1,VALUE(VLOOKUP($D220,'Pricing Reference'!$A$2:$E$68,2,FALSE))," ")</f>
        <v>7.5</v>
      </c>
      <c r="G220" s="246" t="str">
        <f>IF($E$12=2,VALUE(VLOOKUP($D220,'Pricing Reference'!$A$2:$E$68,3,FALSE))," ")</f>
        <v xml:space="preserve"> </v>
      </c>
      <c r="H220" s="246" t="str">
        <f>IF($E$12=3,VALUE(VLOOKUP($D220,'Pricing Reference'!$A$2:$E$68,4,FALSE))," ")</f>
        <v xml:space="preserve"> </v>
      </c>
      <c r="I220" s="254">
        <f>VALUE(VLOOKUP($D220,'Pricing Reference'!$A$2:$E$68,5,FALSE))</f>
        <v>15</v>
      </c>
      <c r="J220" s="220"/>
      <c r="K220" s="220"/>
      <c r="L220" s="220"/>
      <c r="M220" s="220"/>
      <c r="N220" s="220"/>
      <c r="O220" s="254">
        <f t="shared" si="28"/>
        <v>0</v>
      </c>
      <c r="P220" s="221"/>
      <c r="Q220" s="222"/>
      <c r="R220" s="215" t="s">
        <v>790</v>
      </c>
      <c r="S220" s="223" t="str">
        <f t="shared" si="29"/>
        <v xml:space="preserve"> </v>
      </c>
      <c r="U220" s="224">
        <f t="shared" si="30"/>
        <v>0</v>
      </c>
      <c r="V220" s="224">
        <f t="shared" si="31"/>
        <v>0</v>
      </c>
      <c r="W220" s="224">
        <f t="shared" si="32"/>
        <v>0</v>
      </c>
      <c r="X220" s="224">
        <f t="shared" si="33"/>
        <v>0</v>
      </c>
      <c r="Y220" s="224">
        <f t="shared" si="34"/>
        <v>0</v>
      </c>
      <c r="Z220" s="225">
        <f t="shared" si="35"/>
        <v>0</v>
      </c>
      <c r="AA220" s="264"/>
    </row>
    <row r="221" spans="1:27" s="217" customFormat="1" ht="12">
      <c r="A221" s="259">
        <v>100609</v>
      </c>
      <c r="B221" s="260" t="s">
        <v>190</v>
      </c>
      <c r="C221" s="260" t="s">
        <v>1161</v>
      </c>
      <c r="D221" s="260" t="s">
        <v>491</v>
      </c>
      <c r="E221" s="221">
        <f t="shared" si="36"/>
        <v>7.5</v>
      </c>
      <c r="F221" s="246">
        <f>IF($E$12=1,VALUE(VLOOKUP($D221,'Pricing Reference'!$A$2:$E$68,2,FALSE))," ")</f>
        <v>7.5</v>
      </c>
      <c r="G221" s="246" t="str">
        <f>IF($E$12=2,VALUE(VLOOKUP($D221,'Pricing Reference'!$A$2:$E$68,3,FALSE))," ")</f>
        <v xml:space="preserve"> </v>
      </c>
      <c r="H221" s="246" t="str">
        <f>IF($E$12=3,VALUE(VLOOKUP($D221,'Pricing Reference'!$A$2:$E$68,4,FALSE))," ")</f>
        <v xml:space="preserve"> </v>
      </c>
      <c r="I221" s="254">
        <f>VALUE(VLOOKUP($D221,'Pricing Reference'!$A$2:$E$68,5,FALSE))</f>
        <v>15</v>
      </c>
      <c r="J221" s="220"/>
      <c r="K221" s="220"/>
      <c r="L221" s="220"/>
      <c r="M221" s="220"/>
      <c r="N221" s="220"/>
      <c r="O221" s="254">
        <f t="shared" si="28"/>
        <v>0</v>
      </c>
      <c r="P221" s="221"/>
      <c r="Q221" s="222"/>
      <c r="R221" s="215" t="s">
        <v>791</v>
      </c>
      <c r="S221" s="223" t="str">
        <f t="shared" si="29"/>
        <v xml:space="preserve"> </v>
      </c>
      <c r="U221" s="224">
        <f t="shared" si="30"/>
        <v>0</v>
      </c>
      <c r="V221" s="224">
        <f t="shared" si="31"/>
        <v>0</v>
      </c>
      <c r="W221" s="224">
        <f t="shared" si="32"/>
        <v>0</v>
      </c>
      <c r="X221" s="224">
        <f t="shared" si="33"/>
        <v>0</v>
      </c>
      <c r="Y221" s="224">
        <f t="shared" si="34"/>
        <v>0</v>
      </c>
      <c r="Z221" s="225">
        <f t="shared" si="35"/>
        <v>0</v>
      </c>
      <c r="AA221" s="264"/>
    </row>
    <row r="222" spans="1:27" s="217" customFormat="1" ht="12">
      <c r="A222" s="259">
        <v>100605</v>
      </c>
      <c r="B222" s="260" t="s">
        <v>118</v>
      </c>
      <c r="C222" s="260" t="s">
        <v>1161</v>
      </c>
      <c r="D222" s="260" t="s">
        <v>491</v>
      </c>
      <c r="E222" s="221">
        <f t="shared" si="36"/>
        <v>7.5</v>
      </c>
      <c r="F222" s="246">
        <f>IF($E$12=1,VALUE(VLOOKUP($D222,'Pricing Reference'!$A$2:$E$68,2,FALSE))," ")</f>
        <v>7.5</v>
      </c>
      <c r="G222" s="246" t="str">
        <f>IF($E$12=2,VALUE(VLOOKUP($D222,'Pricing Reference'!$A$2:$E$68,3,FALSE))," ")</f>
        <v xml:space="preserve"> </v>
      </c>
      <c r="H222" s="246" t="str">
        <f>IF($E$12=3,VALUE(VLOOKUP($D222,'Pricing Reference'!$A$2:$E$68,4,FALSE))," ")</f>
        <v xml:space="preserve"> </v>
      </c>
      <c r="I222" s="254">
        <f>VALUE(VLOOKUP($D222,'Pricing Reference'!$A$2:$E$68,5,FALSE))</f>
        <v>15</v>
      </c>
      <c r="J222" s="220"/>
      <c r="K222" s="220"/>
      <c r="L222" s="220"/>
      <c r="M222" s="220"/>
      <c r="N222" s="220"/>
      <c r="O222" s="254">
        <f t="shared" si="28"/>
        <v>0</v>
      </c>
      <c r="P222" s="221"/>
      <c r="Q222" s="222"/>
      <c r="R222" s="215" t="s">
        <v>792</v>
      </c>
      <c r="S222" s="223" t="str">
        <f t="shared" si="29"/>
        <v xml:space="preserve"> </v>
      </c>
      <c r="U222" s="224">
        <f t="shared" si="30"/>
        <v>0</v>
      </c>
      <c r="V222" s="224">
        <f t="shared" si="31"/>
        <v>0</v>
      </c>
      <c r="W222" s="224">
        <f t="shared" si="32"/>
        <v>0</v>
      </c>
      <c r="X222" s="224">
        <f t="shared" si="33"/>
        <v>0</v>
      </c>
      <c r="Y222" s="224">
        <f t="shared" si="34"/>
        <v>0</v>
      </c>
      <c r="Z222" s="225">
        <f t="shared" si="35"/>
        <v>0</v>
      </c>
      <c r="AA222" s="264"/>
    </row>
    <row r="223" spans="1:27" s="217" customFormat="1" ht="12">
      <c r="A223" s="259">
        <v>107688</v>
      </c>
      <c r="B223" s="260" t="s">
        <v>204</v>
      </c>
      <c r="C223" s="260" t="s">
        <v>1161</v>
      </c>
      <c r="D223" s="260" t="s">
        <v>491</v>
      </c>
      <c r="E223" s="221">
        <f t="shared" si="36"/>
        <v>7.5</v>
      </c>
      <c r="F223" s="246">
        <f>IF($E$12=1,VALUE(VLOOKUP($D223,'Pricing Reference'!$A$2:$E$68,2,FALSE))," ")</f>
        <v>7.5</v>
      </c>
      <c r="G223" s="246" t="str">
        <f>IF($E$12=2,VALUE(VLOOKUP($D223,'Pricing Reference'!$A$2:$E$68,3,FALSE))," ")</f>
        <v xml:space="preserve"> </v>
      </c>
      <c r="H223" s="246" t="str">
        <f>IF($E$12=3,VALUE(VLOOKUP($D223,'Pricing Reference'!$A$2:$E$68,4,FALSE))," ")</f>
        <v xml:space="preserve"> </v>
      </c>
      <c r="I223" s="254">
        <f>VALUE(VLOOKUP($D223,'Pricing Reference'!$A$2:$E$68,5,FALSE))</f>
        <v>15</v>
      </c>
      <c r="J223" s="220"/>
      <c r="K223" s="220"/>
      <c r="L223" s="220"/>
      <c r="M223" s="220"/>
      <c r="N223" s="220"/>
      <c r="O223" s="254">
        <f t="shared" si="28"/>
        <v>0</v>
      </c>
      <c r="P223" s="221"/>
      <c r="Q223" s="222"/>
      <c r="R223" s="215" t="s">
        <v>793</v>
      </c>
      <c r="S223" s="223" t="str">
        <f t="shared" si="29"/>
        <v xml:space="preserve"> </v>
      </c>
      <c r="U223" s="224">
        <f t="shared" si="30"/>
        <v>0</v>
      </c>
      <c r="V223" s="224">
        <f t="shared" si="31"/>
        <v>0</v>
      </c>
      <c r="W223" s="224">
        <f t="shared" si="32"/>
        <v>0</v>
      </c>
      <c r="X223" s="224">
        <f t="shared" si="33"/>
        <v>0</v>
      </c>
      <c r="Y223" s="224">
        <f t="shared" si="34"/>
        <v>0</v>
      </c>
      <c r="Z223" s="225">
        <f t="shared" si="35"/>
        <v>0</v>
      </c>
      <c r="AA223" s="264"/>
    </row>
    <row r="224" spans="1:27" s="217" customFormat="1" ht="12">
      <c r="A224" s="259">
        <v>100602</v>
      </c>
      <c r="B224" s="260" t="s">
        <v>188</v>
      </c>
      <c r="C224" s="260" t="s">
        <v>1161</v>
      </c>
      <c r="D224" s="260" t="s">
        <v>491</v>
      </c>
      <c r="E224" s="221">
        <f t="shared" si="36"/>
        <v>7.5</v>
      </c>
      <c r="F224" s="246">
        <f>IF($E$12=1,VALUE(VLOOKUP($D224,'Pricing Reference'!$A$2:$E$68,2,FALSE))," ")</f>
        <v>7.5</v>
      </c>
      <c r="G224" s="246" t="str">
        <f>IF($E$12=2,VALUE(VLOOKUP($D224,'Pricing Reference'!$A$2:$E$68,3,FALSE))," ")</f>
        <v xml:space="preserve"> </v>
      </c>
      <c r="H224" s="246" t="str">
        <f>IF($E$12=3,VALUE(VLOOKUP($D224,'Pricing Reference'!$A$2:$E$68,4,FALSE))," ")</f>
        <v xml:space="preserve"> </v>
      </c>
      <c r="I224" s="254">
        <f>VALUE(VLOOKUP($D224,'Pricing Reference'!$A$2:$E$68,5,FALSE))</f>
        <v>15</v>
      </c>
      <c r="J224" s="220"/>
      <c r="K224" s="220"/>
      <c r="L224" s="220"/>
      <c r="M224" s="220"/>
      <c r="N224" s="220"/>
      <c r="O224" s="254">
        <f t="shared" si="28"/>
        <v>0</v>
      </c>
      <c r="P224" s="221"/>
      <c r="Q224" s="222"/>
      <c r="R224" s="215" t="s">
        <v>794</v>
      </c>
      <c r="S224" s="223" t="str">
        <f t="shared" si="29"/>
        <v xml:space="preserve"> </v>
      </c>
      <c r="U224" s="224">
        <f t="shared" si="30"/>
        <v>0</v>
      </c>
      <c r="V224" s="224">
        <f t="shared" si="31"/>
        <v>0</v>
      </c>
      <c r="W224" s="224">
        <f t="shared" si="32"/>
        <v>0</v>
      </c>
      <c r="X224" s="224">
        <f t="shared" si="33"/>
        <v>0</v>
      </c>
      <c r="Y224" s="224">
        <f t="shared" si="34"/>
        <v>0</v>
      </c>
      <c r="Z224" s="225">
        <f t="shared" si="35"/>
        <v>0</v>
      </c>
      <c r="AA224" s="264"/>
    </row>
    <row r="225" spans="1:27" s="217" customFormat="1" ht="12">
      <c r="A225" s="259">
        <v>107679</v>
      </c>
      <c r="B225" s="260" t="s">
        <v>196</v>
      </c>
      <c r="C225" s="260" t="s">
        <v>1161</v>
      </c>
      <c r="D225" s="260" t="s">
        <v>491</v>
      </c>
      <c r="E225" s="221">
        <f t="shared" si="36"/>
        <v>7.5</v>
      </c>
      <c r="F225" s="246">
        <f>IF($E$12=1,VALUE(VLOOKUP($D225,'Pricing Reference'!$A$2:$E$68,2,FALSE))," ")</f>
        <v>7.5</v>
      </c>
      <c r="G225" s="246" t="str">
        <f>IF($E$12=2,VALUE(VLOOKUP($D225,'Pricing Reference'!$A$2:$E$68,3,FALSE))," ")</f>
        <v xml:space="preserve"> </v>
      </c>
      <c r="H225" s="246" t="str">
        <f>IF($E$12=3,VALUE(VLOOKUP($D225,'Pricing Reference'!$A$2:$E$68,4,FALSE))," ")</f>
        <v xml:space="preserve"> </v>
      </c>
      <c r="I225" s="254">
        <f>VALUE(VLOOKUP($D225,'Pricing Reference'!$A$2:$E$68,5,FALSE))</f>
        <v>15</v>
      </c>
      <c r="J225" s="220"/>
      <c r="K225" s="220"/>
      <c r="L225" s="220"/>
      <c r="M225" s="220"/>
      <c r="N225" s="220"/>
      <c r="O225" s="254">
        <f t="shared" si="28"/>
        <v>0</v>
      </c>
      <c r="P225" s="221"/>
      <c r="Q225" s="222"/>
      <c r="R225" s="215" t="s">
        <v>795</v>
      </c>
      <c r="S225" s="223" t="str">
        <f t="shared" si="29"/>
        <v xml:space="preserve"> </v>
      </c>
      <c r="U225" s="224">
        <f t="shared" si="30"/>
        <v>0</v>
      </c>
      <c r="V225" s="224">
        <f t="shared" si="31"/>
        <v>0</v>
      </c>
      <c r="W225" s="224">
        <f t="shared" si="32"/>
        <v>0</v>
      </c>
      <c r="X225" s="224">
        <f t="shared" si="33"/>
        <v>0</v>
      </c>
      <c r="Y225" s="224">
        <f t="shared" si="34"/>
        <v>0</v>
      </c>
      <c r="Z225" s="225">
        <f t="shared" si="35"/>
        <v>0</v>
      </c>
      <c r="AA225" s="264"/>
    </row>
    <row r="226" spans="1:27" s="217" customFormat="1" ht="12">
      <c r="A226" s="259">
        <v>107678</v>
      </c>
      <c r="B226" s="260" t="s">
        <v>195</v>
      </c>
      <c r="C226" s="260" t="s">
        <v>1161</v>
      </c>
      <c r="D226" s="260" t="s">
        <v>491</v>
      </c>
      <c r="E226" s="221">
        <f t="shared" si="36"/>
        <v>7.5</v>
      </c>
      <c r="F226" s="246">
        <f>IF($E$12=1,VALUE(VLOOKUP($D226,'Pricing Reference'!$A$2:$E$68,2,FALSE))," ")</f>
        <v>7.5</v>
      </c>
      <c r="G226" s="246" t="str">
        <f>IF($E$12=2,VALUE(VLOOKUP($D226,'Pricing Reference'!$A$2:$E$68,3,FALSE))," ")</f>
        <v xml:space="preserve"> </v>
      </c>
      <c r="H226" s="246" t="str">
        <f>IF($E$12=3,VALUE(VLOOKUP($D226,'Pricing Reference'!$A$2:$E$68,4,FALSE))," ")</f>
        <v xml:space="preserve"> </v>
      </c>
      <c r="I226" s="254">
        <f>VALUE(VLOOKUP($D226,'Pricing Reference'!$A$2:$E$68,5,FALSE))</f>
        <v>15</v>
      </c>
      <c r="J226" s="220"/>
      <c r="K226" s="220"/>
      <c r="L226" s="220"/>
      <c r="M226" s="220"/>
      <c r="N226" s="220"/>
      <c r="O226" s="254">
        <f t="shared" si="28"/>
        <v>0</v>
      </c>
      <c r="P226" s="221"/>
      <c r="Q226" s="222"/>
      <c r="R226" s="215" t="s">
        <v>796</v>
      </c>
      <c r="S226" s="223" t="str">
        <f t="shared" si="29"/>
        <v xml:space="preserve"> </v>
      </c>
      <c r="U226" s="224">
        <f t="shared" si="30"/>
        <v>0</v>
      </c>
      <c r="V226" s="224">
        <f t="shared" si="31"/>
        <v>0</v>
      </c>
      <c r="W226" s="224">
        <f t="shared" si="32"/>
        <v>0</v>
      </c>
      <c r="X226" s="224">
        <f t="shared" si="33"/>
        <v>0</v>
      </c>
      <c r="Y226" s="224">
        <f t="shared" si="34"/>
        <v>0</v>
      </c>
      <c r="Z226" s="225">
        <f t="shared" si="35"/>
        <v>0</v>
      </c>
      <c r="AA226" s="264"/>
    </row>
    <row r="227" spans="1:27" s="217" customFormat="1" ht="12">
      <c r="A227" s="259">
        <v>100274</v>
      </c>
      <c r="B227" s="260" t="s">
        <v>185</v>
      </c>
      <c r="C227" s="260" t="s">
        <v>1161</v>
      </c>
      <c r="D227" s="260" t="s">
        <v>491</v>
      </c>
      <c r="E227" s="221">
        <f t="shared" si="36"/>
        <v>7.5</v>
      </c>
      <c r="F227" s="246">
        <f>IF($E$12=1,VALUE(VLOOKUP($D227,'Pricing Reference'!$A$2:$E$68,2,FALSE))," ")</f>
        <v>7.5</v>
      </c>
      <c r="G227" s="246" t="str">
        <f>IF($E$12=2,VALUE(VLOOKUP($D227,'Pricing Reference'!$A$2:$E$68,3,FALSE))," ")</f>
        <v xml:space="preserve"> </v>
      </c>
      <c r="H227" s="246" t="str">
        <f>IF($E$12=3,VALUE(VLOOKUP($D227,'Pricing Reference'!$A$2:$E$68,4,FALSE))," ")</f>
        <v xml:space="preserve"> </v>
      </c>
      <c r="I227" s="254">
        <f>VALUE(VLOOKUP($D227,'Pricing Reference'!$A$2:$E$68,5,FALSE))</f>
        <v>15</v>
      </c>
      <c r="J227" s="220"/>
      <c r="K227" s="220"/>
      <c r="L227" s="220"/>
      <c r="M227" s="220"/>
      <c r="N227" s="220"/>
      <c r="O227" s="254">
        <f t="shared" si="28"/>
        <v>0</v>
      </c>
      <c r="P227" s="221"/>
      <c r="Q227" s="222"/>
      <c r="R227" s="215" t="s">
        <v>797</v>
      </c>
      <c r="S227" s="223" t="str">
        <f t="shared" si="29"/>
        <v xml:space="preserve"> </v>
      </c>
      <c r="U227" s="224">
        <f t="shared" si="30"/>
        <v>0</v>
      </c>
      <c r="V227" s="224">
        <f t="shared" si="31"/>
        <v>0</v>
      </c>
      <c r="W227" s="224">
        <f t="shared" si="32"/>
        <v>0</v>
      </c>
      <c r="X227" s="224">
        <f t="shared" si="33"/>
        <v>0</v>
      </c>
      <c r="Y227" s="224">
        <f t="shared" si="34"/>
        <v>0</v>
      </c>
      <c r="Z227" s="225">
        <f t="shared" si="35"/>
        <v>0</v>
      </c>
      <c r="AA227" s="264"/>
    </row>
    <row r="228" spans="1:27" s="217" customFormat="1" ht="12">
      <c r="A228" s="259">
        <v>108665</v>
      </c>
      <c r="B228" s="260" t="s">
        <v>798</v>
      </c>
      <c r="C228" s="260" t="s">
        <v>116</v>
      </c>
      <c r="D228" s="260" t="s">
        <v>491</v>
      </c>
      <c r="E228" s="221">
        <f t="shared" si="36"/>
        <v>7.5</v>
      </c>
      <c r="F228" s="246">
        <f>IF($E$12=1,VALUE(VLOOKUP($D228,'Pricing Reference'!$A$2:$E$68,2,FALSE))," ")</f>
        <v>7.5</v>
      </c>
      <c r="G228" s="246" t="str">
        <f>IF($E$12=2,VALUE(VLOOKUP($D228,'Pricing Reference'!$A$2:$E$68,3,FALSE))," ")</f>
        <v xml:space="preserve"> </v>
      </c>
      <c r="H228" s="246" t="str">
        <f>IF($E$12=3,VALUE(VLOOKUP($D228,'Pricing Reference'!$A$2:$E$68,4,FALSE))," ")</f>
        <v xml:space="preserve"> </v>
      </c>
      <c r="I228" s="254">
        <f>VALUE(VLOOKUP($D228,'Pricing Reference'!$A$2:$E$68,5,FALSE))</f>
        <v>15</v>
      </c>
      <c r="J228" s="220"/>
      <c r="K228" s="220"/>
      <c r="L228" s="220"/>
      <c r="M228" s="220"/>
      <c r="N228" s="220"/>
      <c r="O228" s="254">
        <f t="shared" si="28"/>
        <v>0</v>
      </c>
      <c r="P228" s="221"/>
      <c r="Q228" s="222"/>
      <c r="R228" s="215" t="s">
        <v>799</v>
      </c>
      <c r="S228" s="223" t="str">
        <f t="shared" si="29"/>
        <v xml:space="preserve"> </v>
      </c>
      <c r="U228" s="224">
        <f t="shared" si="30"/>
        <v>0</v>
      </c>
      <c r="V228" s="224">
        <f t="shared" si="31"/>
        <v>0</v>
      </c>
      <c r="W228" s="224">
        <f t="shared" si="32"/>
        <v>0</v>
      </c>
      <c r="X228" s="224">
        <f t="shared" si="33"/>
        <v>0</v>
      </c>
      <c r="Y228" s="224">
        <f t="shared" si="34"/>
        <v>0</v>
      </c>
      <c r="Z228" s="225">
        <f t="shared" si="35"/>
        <v>0</v>
      </c>
      <c r="AA228" s="264"/>
    </row>
    <row r="229" spans="1:27" s="217" customFormat="1" ht="12">
      <c r="A229" s="259">
        <v>105874</v>
      </c>
      <c r="B229" s="260" t="s">
        <v>521</v>
      </c>
      <c r="C229" s="260" t="s">
        <v>1161</v>
      </c>
      <c r="D229" s="260" t="s">
        <v>521</v>
      </c>
      <c r="E229" s="221">
        <f t="shared" si="36"/>
        <v>7.5</v>
      </c>
      <c r="F229" s="246">
        <f>IF($E$12=1,VALUE(VLOOKUP($D229,'Pricing Reference'!$A$2:$E$68,2,FALSE))," ")</f>
        <v>7.5</v>
      </c>
      <c r="G229" s="246" t="str">
        <f>IF($E$12=2,VALUE(VLOOKUP($D229,'Pricing Reference'!$A$2:$E$68,3,FALSE))," ")</f>
        <v xml:space="preserve"> </v>
      </c>
      <c r="H229" s="246" t="str">
        <f>IF($E$12=3,VALUE(VLOOKUP($D229,'Pricing Reference'!$A$2:$E$68,4,FALSE))," ")</f>
        <v xml:space="preserve"> </v>
      </c>
      <c r="I229" s="254">
        <f>VALUE(VLOOKUP($D229,'Pricing Reference'!$A$2:$E$68,5,FALSE))</f>
        <v>15</v>
      </c>
      <c r="J229" s="220"/>
      <c r="K229" s="220"/>
      <c r="L229" s="220"/>
      <c r="M229" s="220"/>
      <c r="N229" s="220"/>
      <c r="O229" s="254">
        <f t="shared" si="28"/>
        <v>0</v>
      </c>
      <c r="P229" s="221"/>
      <c r="Q229" s="222"/>
      <c r="R229" s="215">
        <v>847587006700</v>
      </c>
      <c r="S229" s="223" t="str">
        <f t="shared" si="29"/>
        <v xml:space="preserve"> </v>
      </c>
      <c r="U229" s="224">
        <f t="shared" si="30"/>
        <v>0</v>
      </c>
      <c r="V229" s="224">
        <f t="shared" si="31"/>
        <v>0</v>
      </c>
      <c r="W229" s="224">
        <f t="shared" si="32"/>
        <v>0</v>
      </c>
      <c r="X229" s="224">
        <f t="shared" si="33"/>
        <v>0</v>
      </c>
      <c r="Y229" s="224">
        <f t="shared" si="34"/>
        <v>0</v>
      </c>
      <c r="Z229" s="225">
        <f t="shared" si="35"/>
        <v>0</v>
      </c>
      <c r="AA229" s="264"/>
    </row>
    <row r="230" spans="1:27" s="217" customFormat="1" ht="12">
      <c r="A230" s="259">
        <v>105875</v>
      </c>
      <c r="B230" s="260" t="s">
        <v>800</v>
      </c>
      <c r="C230" s="260" t="s">
        <v>1161</v>
      </c>
      <c r="D230" s="260" t="s">
        <v>522</v>
      </c>
      <c r="E230" s="221">
        <f t="shared" si="36"/>
        <v>15</v>
      </c>
      <c r="F230" s="246">
        <f>IF($E$12=1,VALUE(VLOOKUP($D230,'Pricing Reference'!$A$2:$E$68,2,FALSE))," ")</f>
        <v>15</v>
      </c>
      <c r="G230" s="246" t="str">
        <f>IF($E$12=2,VALUE(VLOOKUP($D230,'Pricing Reference'!$A$2:$E$68,3,FALSE))," ")</f>
        <v xml:space="preserve"> </v>
      </c>
      <c r="H230" s="246" t="str">
        <f>IF($E$12=3,VALUE(VLOOKUP($D230,'Pricing Reference'!$A$2:$E$68,4,FALSE))," ")</f>
        <v xml:space="preserve"> </v>
      </c>
      <c r="I230" s="254">
        <f>VALUE(VLOOKUP($D230,'Pricing Reference'!$A$2:$E$68,5,FALSE))</f>
        <v>30</v>
      </c>
      <c r="J230" s="220"/>
      <c r="K230" s="220"/>
      <c r="L230" s="220"/>
      <c r="M230" s="220"/>
      <c r="N230" s="220"/>
      <c r="O230" s="254">
        <f t="shared" si="28"/>
        <v>0</v>
      </c>
      <c r="P230" s="221"/>
      <c r="Q230" s="222"/>
      <c r="R230" s="215">
        <v>847587006717</v>
      </c>
      <c r="S230" s="223" t="str">
        <f t="shared" si="29"/>
        <v xml:space="preserve"> </v>
      </c>
      <c r="U230" s="224">
        <f t="shared" si="30"/>
        <v>0</v>
      </c>
      <c r="V230" s="224">
        <f t="shared" si="31"/>
        <v>0</v>
      </c>
      <c r="W230" s="224">
        <f t="shared" si="32"/>
        <v>0</v>
      </c>
      <c r="X230" s="224">
        <f t="shared" si="33"/>
        <v>0</v>
      </c>
      <c r="Y230" s="224">
        <f t="shared" si="34"/>
        <v>0</v>
      </c>
      <c r="Z230" s="225">
        <f t="shared" si="35"/>
        <v>0</v>
      </c>
      <c r="AA230" s="264"/>
    </row>
    <row r="231" spans="1:27" s="217" customFormat="1" ht="12">
      <c r="A231" s="259">
        <v>108787</v>
      </c>
      <c r="B231" s="260" t="s">
        <v>165</v>
      </c>
      <c r="C231" s="260" t="s">
        <v>116</v>
      </c>
      <c r="D231" s="260" t="s">
        <v>490</v>
      </c>
      <c r="E231" s="221">
        <f t="shared" si="36"/>
        <v>7.5</v>
      </c>
      <c r="F231" s="246">
        <f>IF($E$12=1,VALUE(VLOOKUP($D231,'Pricing Reference'!$A$2:$E$68,2,FALSE))," ")</f>
        <v>7.5</v>
      </c>
      <c r="G231" s="246" t="str">
        <f>IF($E$12=2,VALUE(VLOOKUP($D231,'Pricing Reference'!$A$2:$E$68,3,FALSE))," ")</f>
        <v xml:space="preserve"> </v>
      </c>
      <c r="H231" s="246" t="str">
        <f>IF($E$12=3,VALUE(VLOOKUP($D231,'Pricing Reference'!$A$2:$E$68,4,FALSE))," ")</f>
        <v xml:space="preserve"> </v>
      </c>
      <c r="I231" s="254">
        <f>VALUE(VLOOKUP($D231,'Pricing Reference'!$A$2:$E$68,5,FALSE))</f>
        <v>15</v>
      </c>
      <c r="J231" s="220"/>
      <c r="K231" s="220"/>
      <c r="L231" s="220"/>
      <c r="M231" s="220"/>
      <c r="N231" s="220"/>
      <c r="O231" s="254">
        <f t="shared" si="28"/>
        <v>0</v>
      </c>
      <c r="P231" s="221"/>
      <c r="Q231" s="222"/>
      <c r="R231" s="215" t="s">
        <v>801</v>
      </c>
      <c r="S231" s="223" t="str">
        <f t="shared" si="29"/>
        <v xml:space="preserve"> </v>
      </c>
      <c r="U231" s="224">
        <f t="shared" si="30"/>
        <v>0</v>
      </c>
      <c r="V231" s="224">
        <f t="shared" si="31"/>
        <v>0</v>
      </c>
      <c r="W231" s="224">
        <f t="shared" si="32"/>
        <v>0</v>
      </c>
      <c r="X231" s="224">
        <f t="shared" si="33"/>
        <v>0</v>
      </c>
      <c r="Y231" s="224">
        <f t="shared" si="34"/>
        <v>0</v>
      </c>
      <c r="Z231" s="225">
        <f t="shared" si="35"/>
        <v>0</v>
      </c>
      <c r="AA231" s="264"/>
    </row>
    <row r="232" spans="1:27" s="217" customFormat="1" ht="12">
      <c r="A232" s="259">
        <v>108788</v>
      </c>
      <c r="B232" s="260" t="s">
        <v>161</v>
      </c>
      <c r="C232" s="260" t="s">
        <v>116</v>
      </c>
      <c r="D232" s="260" t="s">
        <v>490</v>
      </c>
      <c r="E232" s="221">
        <f t="shared" si="36"/>
        <v>7.5</v>
      </c>
      <c r="F232" s="246">
        <f>IF($E$12=1,VALUE(VLOOKUP($D232,'Pricing Reference'!$A$2:$E$68,2,FALSE))," ")</f>
        <v>7.5</v>
      </c>
      <c r="G232" s="246" t="str">
        <f>IF($E$12=2,VALUE(VLOOKUP($D232,'Pricing Reference'!$A$2:$E$68,3,FALSE))," ")</f>
        <v xml:space="preserve"> </v>
      </c>
      <c r="H232" s="246" t="str">
        <f>IF($E$12=3,VALUE(VLOOKUP($D232,'Pricing Reference'!$A$2:$E$68,4,FALSE))," ")</f>
        <v xml:space="preserve"> </v>
      </c>
      <c r="I232" s="254">
        <f>VALUE(VLOOKUP($D232,'Pricing Reference'!$A$2:$E$68,5,FALSE))</f>
        <v>15</v>
      </c>
      <c r="J232" s="220"/>
      <c r="K232" s="220"/>
      <c r="L232" s="220"/>
      <c r="M232" s="220"/>
      <c r="N232" s="220"/>
      <c r="O232" s="254">
        <f t="shared" si="28"/>
        <v>0</v>
      </c>
      <c r="P232" s="221"/>
      <c r="Q232" s="222"/>
      <c r="R232" s="215" t="s">
        <v>802</v>
      </c>
      <c r="S232" s="223" t="str">
        <f t="shared" si="29"/>
        <v xml:space="preserve"> </v>
      </c>
      <c r="U232" s="224">
        <f t="shared" si="30"/>
        <v>0</v>
      </c>
      <c r="V232" s="224">
        <f t="shared" si="31"/>
        <v>0</v>
      </c>
      <c r="W232" s="224">
        <f t="shared" si="32"/>
        <v>0</v>
      </c>
      <c r="X232" s="224">
        <f t="shared" si="33"/>
        <v>0</v>
      </c>
      <c r="Y232" s="224">
        <f t="shared" si="34"/>
        <v>0</v>
      </c>
      <c r="Z232" s="225">
        <f t="shared" si="35"/>
        <v>0</v>
      </c>
      <c r="AA232" s="264"/>
    </row>
    <row r="233" spans="1:27" s="217" customFormat="1" ht="12">
      <c r="A233" s="259">
        <v>108789</v>
      </c>
      <c r="B233" s="260" t="s">
        <v>175</v>
      </c>
      <c r="C233" s="260" t="s">
        <v>116</v>
      </c>
      <c r="D233" s="260" t="s">
        <v>490</v>
      </c>
      <c r="E233" s="221">
        <f t="shared" si="36"/>
        <v>7.5</v>
      </c>
      <c r="F233" s="246">
        <f>IF($E$12=1,VALUE(VLOOKUP($D233,'Pricing Reference'!$A$2:$E$68,2,FALSE))," ")</f>
        <v>7.5</v>
      </c>
      <c r="G233" s="246" t="str">
        <f>IF($E$12=2,VALUE(VLOOKUP($D233,'Pricing Reference'!$A$2:$E$68,3,FALSE))," ")</f>
        <v xml:space="preserve"> </v>
      </c>
      <c r="H233" s="246" t="str">
        <f>IF($E$12=3,VALUE(VLOOKUP($D233,'Pricing Reference'!$A$2:$E$68,4,FALSE))," ")</f>
        <v xml:space="preserve"> </v>
      </c>
      <c r="I233" s="254">
        <f>VALUE(VLOOKUP($D233,'Pricing Reference'!$A$2:$E$68,5,FALSE))</f>
        <v>15</v>
      </c>
      <c r="J233" s="220"/>
      <c r="K233" s="220"/>
      <c r="L233" s="220"/>
      <c r="M233" s="220"/>
      <c r="N233" s="220"/>
      <c r="O233" s="254">
        <f t="shared" si="28"/>
        <v>0</v>
      </c>
      <c r="P233" s="221"/>
      <c r="Q233" s="222"/>
      <c r="R233" s="215" t="s">
        <v>803</v>
      </c>
      <c r="S233" s="223" t="str">
        <f t="shared" si="29"/>
        <v xml:space="preserve"> </v>
      </c>
      <c r="U233" s="224">
        <f t="shared" si="30"/>
        <v>0</v>
      </c>
      <c r="V233" s="224">
        <f t="shared" si="31"/>
        <v>0</v>
      </c>
      <c r="W233" s="224">
        <f t="shared" si="32"/>
        <v>0</v>
      </c>
      <c r="X233" s="224">
        <f t="shared" si="33"/>
        <v>0</v>
      </c>
      <c r="Y233" s="224">
        <f t="shared" si="34"/>
        <v>0</v>
      </c>
      <c r="Z233" s="225">
        <f t="shared" si="35"/>
        <v>0</v>
      </c>
      <c r="AA233" s="264"/>
    </row>
    <row r="234" spans="1:27" s="217" customFormat="1" ht="12">
      <c r="A234" s="259">
        <v>108717</v>
      </c>
      <c r="B234" s="260" t="s">
        <v>173</v>
      </c>
      <c r="C234" s="260" t="s">
        <v>116</v>
      </c>
      <c r="D234" s="260" t="s">
        <v>490</v>
      </c>
      <c r="E234" s="221">
        <f t="shared" si="36"/>
        <v>7.5</v>
      </c>
      <c r="F234" s="246">
        <f>IF($E$12=1,VALUE(VLOOKUP($D234,'Pricing Reference'!$A$2:$E$68,2,FALSE))," ")</f>
        <v>7.5</v>
      </c>
      <c r="G234" s="246" t="str">
        <f>IF($E$12=2,VALUE(VLOOKUP($D234,'Pricing Reference'!$A$2:$E$68,3,FALSE))," ")</f>
        <v xml:space="preserve"> </v>
      </c>
      <c r="H234" s="246" t="str">
        <f>IF($E$12=3,VALUE(VLOOKUP($D234,'Pricing Reference'!$A$2:$E$68,4,FALSE))," ")</f>
        <v xml:space="preserve"> </v>
      </c>
      <c r="I234" s="254">
        <f>VALUE(VLOOKUP($D234,'Pricing Reference'!$A$2:$E$68,5,FALSE))</f>
        <v>15</v>
      </c>
      <c r="J234" s="220"/>
      <c r="K234" s="220"/>
      <c r="L234" s="220"/>
      <c r="M234" s="220"/>
      <c r="N234" s="220"/>
      <c r="O234" s="254">
        <f t="shared" si="28"/>
        <v>0</v>
      </c>
      <c r="P234" s="221"/>
      <c r="Q234" s="222"/>
      <c r="R234" s="215" t="s">
        <v>804</v>
      </c>
      <c r="S234" s="223" t="str">
        <f t="shared" si="29"/>
        <v xml:space="preserve"> </v>
      </c>
      <c r="U234" s="224">
        <f t="shared" si="30"/>
        <v>0</v>
      </c>
      <c r="V234" s="224">
        <f t="shared" si="31"/>
        <v>0</v>
      </c>
      <c r="W234" s="224">
        <f t="shared" si="32"/>
        <v>0</v>
      </c>
      <c r="X234" s="224">
        <f t="shared" si="33"/>
        <v>0</v>
      </c>
      <c r="Y234" s="224">
        <f t="shared" si="34"/>
        <v>0</v>
      </c>
      <c r="Z234" s="225">
        <f t="shared" si="35"/>
        <v>0</v>
      </c>
      <c r="AA234" s="264"/>
    </row>
    <row r="235" spans="1:27" s="217" customFormat="1" ht="12">
      <c r="A235" s="259">
        <v>108624</v>
      </c>
      <c r="B235" s="260" t="s">
        <v>805</v>
      </c>
      <c r="C235" s="260" t="s">
        <v>116</v>
      </c>
      <c r="D235" s="260" t="s">
        <v>490</v>
      </c>
      <c r="E235" s="221">
        <f t="shared" si="36"/>
        <v>7.5</v>
      </c>
      <c r="F235" s="246">
        <f>IF($E$12=1,VALUE(VLOOKUP($D235,'Pricing Reference'!$A$2:$E$68,2,FALSE))," ")</f>
        <v>7.5</v>
      </c>
      <c r="G235" s="246" t="str">
        <f>IF($E$12=2,VALUE(VLOOKUP($D235,'Pricing Reference'!$A$2:$E$68,3,FALSE))," ")</f>
        <v xml:space="preserve"> </v>
      </c>
      <c r="H235" s="246" t="str">
        <f>IF($E$12=3,VALUE(VLOOKUP($D235,'Pricing Reference'!$A$2:$E$68,4,FALSE))," ")</f>
        <v xml:space="preserve"> </v>
      </c>
      <c r="I235" s="254">
        <f>VALUE(VLOOKUP($D235,'Pricing Reference'!$A$2:$E$68,5,FALSE))</f>
        <v>15</v>
      </c>
      <c r="J235" s="220"/>
      <c r="K235" s="220"/>
      <c r="L235" s="220"/>
      <c r="M235" s="220"/>
      <c r="N235" s="220"/>
      <c r="O235" s="254">
        <f t="shared" si="28"/>
        <v>0</v>
      </c>
      <c r="P235" s="227"/>
      <c r="Q235" s="227"/>
      <c r="R235" s="215" t="s">
        <v>806</v>
      </c>
      <c r="S235" s="223" t="str">
        <f t="shared" si="29"/>
        <v xml:space="preserve"> </v>
      </c>
      <c r="U235" s="224">
        <f t="shared" si="30"/>
        <v>0</v>
      </c>
      <c r="V235" s="224">
        <f t="shared" si="31"/>
        <v>0</v>
      </c>
      <c r="W235" s="224">
        <f t="shared" si="32"/>
        <v>0</v>
      </c>
      <c r="X235" s="224">
        <f t="shared" si="33"/>
        <v>0</v>
      </c>
      <c r="Y235" s="224">
        <f t="shared" si="34"/>
        <v>0</v>
      </c>
      <c r="Z235" s="225">
        <f t="shared" si="35"/>
        <v>0</v>
      </c>
      <c r="AA235" s="264"/>
    </row>
    <row r="236" spans="1:27" s="217" customFormat="1" ht="12">
      <c r="A236" s="259">
        <v>108790</v>
      </c>
      <c r="B236" s="260" t="s">
        <v>167</v>
      </c>
      <c r="C236" s="260" t="s">
        <v>116</v>
      </c>
      <c r="D236" s="260" t="s">
        <v>490</v>
      </c>
      <c r="E236" s="221">
        <f t="shared" si="36"/>
        <v>7.5</v>
      </c>
      <c r="F236" s="246">
        <f>IF($E$12=1,VALUE(VLOOKUP($D236,'Pricing Reference'!$A$2:$E$68,2,FALSE))," ")</f>
        <v>7.5</v>
      </c>
      <c r="G236" s="246" t="str">
        <f>IF($E$12=2,VALUE(VLOOKUP($D236,'Pricing Reference'!$A$2:$E$68,3,FALSE))," ")</f>
        <v xml:space="preserve"> </v>
      </c>
      <c r="H236" s="246" t="str">
        <f>IF($E$12=3,VALUE(VLOOKUP($D236,'Pricing Reference'!$A$2:$E$68,4,FALSE))," ")</f>
        <v xml:space="preserve"> </v>
      </c>
      <c r="I236" s="254">
        <f>VALUE(VLOOKUP($D236,'Pricing Reference'!$A$2:$E$68,5,FALSE))</f>
        <v>15</v>
      </c>
      <c r="J236" s="220"/>
      <c r="K236" s="220"/>
      <c r="L236" s="220"/>
      <c r="M236" s="220"/>
      <c r="N236" s="220"/>
      <c r="O236" s="254">
        <f t="shared" si="28"/>
        <v>0</v>
      </c>
      <c r="P236" s="227"/>
      <c r="Q236" s="227"/>
      <c r="R236" s="215" t="s">
        <v>807</v>
      </c>
      <c r="S236" s="223" t="str">
        <f t="shared" si="29"/>
        <v xml:space="preserve"> </v>
      </c>
      <c r="U236" s="224">
        <f t="shared" si="30"/>
        <v>0</v>
      </c>
      <c r="V236" s="224">
        <f t="shared" si="31"/>
        <v>0</v>
      </c>
      <c r="W236" s="224">
        <f t="shared" si="32"/>
        <v>0</v>
      </c>
      <c r="X236" s="224">
        <f t="shared" si="33"/>
        <v>0</v>
      </c>
      <c r="Y236" s="224">
        <f t="shared" si="34"/>
        <v>0</v>
      </c>
      <c r="Z236" s="225">
        <f t="shared" si="35"/>
        <v>0</v>
      </c>
      <c r="AA236" s="264"/>
    </row>
    <row r="237" spans="1:27" s="217" customFormat="1" ht="12">
      <c r="A237" s="259">
        <v>108791</v>
      </c>
      <c r="B237" s="260" t="s">
        <v>176</v>
      </c>
      <c r="C237" s="260" t="s">
        <v>116</v>
      </c>
      <c r="D237" s="260" t="s">
        <v>490</v>
      </c>
      <c r="E237" s="221">
        <f t="shared" si="36"/>
        <v>7.5</v>
      </c>
      <c r="F237" s="246">
        <f>IF($E$12=1,VALUE(VLOOKUP($D237,'Pricing Reference'!$A$2:$E$68,2,FALSE))," ")</f>
        <v>7.5</v>
      </c>
      <c r="G237" s="246" t="str">
        <f>IF($E$12=2,VALUE(VLOOKUP($D237,'Pricing Reference'!$A$2:$E$68,3,FALSE))," ")</f>
        <v xml:space="preserve"> </v>
      </c>
      <c r="H237" s="246" t="str">
        <f>IF($E$12=3,VALUE(VLOOKUP($D237,'Pricing Reference'!$A$2:$E$68,4,FALSE))," ")</f>
        <v xml:space="preserve"> </v>
      </c>
      <c r="I237" s="254">
        <f>VALUE(VLOOKUP($D237,'Pricing Reference'!$A$2:$E$68,5,FALSE))</f>
        <v>15</v>
      </c>
      <c r="J237" s="220"/>
      <c r="K237" s="220"/>
      <c r="L237" s="220"/>
      <c r="M237" s="220"/>
      <c r="N237" s="220"/>
      <c r="O237" s="254">
        <f t="shared" si="28"/>
        <v>0</v>
      </c>
      <c r="P237" s="227"/>
      <c r="Q237" s="227"/>
      <c r="R237" s="215" t="s">
        <v>808</v>
      </c>
      <c r="S237" s="223" t="str">
        <f t="shared" si="29"/>
        <v xml:space="preserve"> </v>
      </c>
      <c r="U237" s="224">
        <f t="shared" si="30"/>
        <v>0</v>
      </c>
      <c r="V237" s="224">
        <f t="shared" si="31"/>
        <v>0</v>
      </c>
      <c r="W237" s="224">
        <f t="shared" si="32"/>
        <v>0</v>
      </c>
      <c r="X237" s="224">
        <f t="shared" si="33"/>
        <v>0</v>
      </c>
      <c r="Y237" s="224">
        <f t="shared" si="34"/>
        <v>0</v>
      </c>
      <c r="Z237" s="225">
        <f t="shared" si="35"/>
        <v>0</v>
      </c>
      <c r="AA237" s="264"/>
    </row>
    <row r="238" spans="1:27" s="217" customFormat="1" ht="12">
      <c r="A238" s="259">
        <v>108646</v>
      </c>
      <c r="B238" s="260" t="s">
        <v>809</v>
      </c>
      <c r="C238" s="260" t="s">
        <v>116</v>
      </c>
      <c r="D238" s="260" t="s">
        <v>490</v>
      </c>
      <c r="E238" s="221">
        <f t="shared" si="36"/>
        <v>7.5</v>
      </c>
      <c r="F238" s="246">
        <f>IF($E$12=1,VALUE(VLOOKUP($D238,'Pricing Reference'!$A$2:$E$68,2,FALSE))," ")</f>
        <v>7.5</v>
      </c>
      <c r="G238" s="246" t="str">
        <f>IF($E$12=2,VALUE(VLOOKUP($D238,'Pricing Reference'!$A$2:$E$68,3,FALSE))," ")</f>
        <v xml:space="preserve"> </v>
      </c>
      <c r="H238" s="246" t="str">
        <f>IF($E$12=3,VALUE(VLOOKUP($D238,'Pricing Reference'!$A$2:$E$68,4,FALSE))," ")</f>
        <v xml:space="preserve"> </v>
      </c>
      <c r="I238" s="254">
        <f>VALUE(VLOOKUP($D238,'Pricing Reference'!$A$2:$E$68,5,FALSE))</f>
        <v>15</v>
      </c>
      <c r="J238" s="220"/>
      <c r="K238" s="220"/>
      <c r="L238" s="220"/>
      <c r="M238" s="220"/>
      <c r="N238" s="220"/>
      <c r="O238" s="254">
        <f t="shared" si="28"/>
        <v>0</v>
      </c>
      <c r="P238" s="221"/>
      <c r="Q238" s="222"/>
      <c r="R238" s="215" t="s">
        <v>810</v>
      </c>
      <c r="S238" s="223" t="str">
        <f t="shared" si="29"/>
        <v xml:space="preserve"> </v>
      </c>
      <c r="U238" s="224">
        <f t="shared" si="30"/>
        <v>0</v>
      </c>
      <c r="V238" s="224">
        <f t="shared" si="31"/>
        <v>0</v>
      </c>
      <c r="W238" s="224">
        <f t="shared" si="32"/>
        <v>0</v>
      </c>
      <c r="X238" s="224">
        <f t="shared" si="33"/>
        <v>0</v>
      </c>
      <c r="Y238" s="224">
        <f t="shared" si="34"/>
        <v>0</v>
      </c>
      <c r="Z238" s="225">
        <f t="shared" si="35"/>
        <v>0</v>
      </c>
      <c r="AA238" s="264"/>
    </row>
    <row r="239" spans="1:27" s="217" customFormat="1" ht="12">
      <c r="A239" s="259">
        <v>108648</v>
      </c>
      <c r="B239" s="260" t="s">
        <v>811</v>
      </c>
      <c r="C239" s="260" t="s">
        <v>116</v>
      </c>
      <c r="D239" s="260" t="s">
        <v>490</v>
      </c>
      <c r="E239" s="221">
        <f t="shared" si="36"/>
        <v>7.5</v>
      </c>
      <c r="F239" s="246">
        <f>IF($E$12=1,VALUE(VLOOKUP($D239,'Pricing Reference'!$A$2:$E$68,2,FALSE))," ")</f>
        <v>7.5</v>
      </c>
      <c r="G239" s="246" t="str">
        <f>IF($E$12=2,VALUE(VLOOKUP($D239,'Pricing Reference'!$A$2:$E$68,3,FALSE))," ")</f>
        <v xml:space="preserve"> </v>
      </c>
      <c r="H239" s="246" t="str">
        <f>IF($E$12=3,VALUE(VLOOKUP($D239,'Pricing Reference'!$A$2:$E$68,4,FALSE))," ")</f>
        <v xml:space="preserve"> </v>
      </c>
      <c r="I239" s="254">
        <f>VALUE(VLOOKUP($D239,'Pricing Reference'!$A$2:$E$68,5,FALSE))</f>
        <v>15</v>
      </c>
      <c r="J239" s="220"/>
      <c r="K239" s="220"/>
      <c r="L239" s="220"/>
      <c r="M239" s="220"/>
      <c r="N239" s="220"/>
      <c r="O239" s="254">
        <f t="shared" si="28"/>
        <v>0</v>
      </c>
      <c r="P239" s="221"/>
      <c r="Q239" s="222"/>
      <c r="R239" s="215" t="s">
        <v>812</v>
      </c>
      <c r="S239" s="223" t="str">
        <f t="shared" si="29"/>
        <v xml:space="preserve"> </v>
      </c>
      <c r="U239" s="224">
        <f t="shared" si="30"/>
        <v>0</v>
      </c>
      <c r="V239" s="224">
        <f t="shared" si="31"/>
        <v>0</v>
      </c>
      <c r="W239" s="224">
        <f t="shared" si="32"/>
        <v>0</v>
      </c>
      <c r="X239" s="224">
        <f t="shared" si="33"/>
        <v>0</v>
      </c>
      <c r="Y239" s="224">
        <f t="shared" si="34"/>
        <v>0</v>
      </c>
      <c r="Z239" s="225">
        <f t="shared" si="35"/>
        <v>0</v>
      </c>
      <c r="AA239" s="264"/>
    </row>
    <row r="240" spans="1:27" s="217" customFormat="1" ht="12">
      <c r="A240" s="259">
        <v>108647</v>
      </c>
      <c r="B240" s="260" t="s">
        <v>813</v>
      </c>
      <c r="C240" s="260" t="s">
        <v>116</v>
      </c>
      <c r="D240" s="260" t="s">
        <v>490</v>
      </c>
      <c r="E240" s="221">
        <f t="shared" si="36"/>
        <v>7.5</v>
      </c>
      <c r="F240" s="246">
        <f>IF($E$12=1,VALUE(VLOOKUP($D240,'Pricing Reference'!$A$2:$E$68,2,FALSE))," ")</f>
        <v>7.5</v>
      </c>
      <c r="G240" s="246" t="str">
        <f>IF($E$12=2,VALUE(VLOOKUP($D240,'Pricing Reference'!$A$2:$E$68,3,FALSE))," ")</f>
        <v xml:space="preserve"> </v>
      </c>
      <c r="H240" s="246" t="str">
        <f>IF($E$12=3,VALUE(VLOOKUP($D240,'Pricing Reference'!$A$2:$E$68,4,FALSE))," ")</f>
        <v xml:space="preserve"> </v>
      </c>
      <c r="I240" s="254">
        <f>VALUE(VLOOKUP($D240,'Pricing Reference'!$A$2:$E$68,5,FALSE))</f>
        <v>15</v>
      </c>
      <c r="J240" s="220"/>
      <c r="K240" s="220"/>
      <c r="L240" s="220"/>
      <c r="M240" s="220"/>
      <c r="N240" s="220"/>
      <c r="O240" s="254">
        <f t="shared" si="28"/>
        <v>0</v>
      </c>
      <c r="P240" s="221"/>
      <c r="Q240" s="222"/>
      <c r="R240" s="215" t="s">
        <v>814</v>
      </c>
      <c r="S240" s="223" t="str">
        <f t="shared" si="29"/>
        <v xml:space="preserve"> </v>
      </c>
      <c r="U240" s="224">
        <f t="shared" si="30"/>
        <v>0</v>
      </c>
      <c r="V240" s="224">
        <f t="shared" si="31"/>
        <v>0</v>
      </c>
      <c r="W240" s="224">
        <f t="shared" si="32"/>
        <v>0</v>
      </c>
      <c r="X240" s="224">
        <f t="shared" si="33"/>
        <v>0</v>
      </c>
      <c r="Y240" s="224">
        <f t="shared" si="34"/>
        <v>0</v>
      </c>
      <c r="Z240" s="225">
        <f t="shared" si="35"/>
        <v>0</v>
      </c>
      <c r="AA240" s="264"/>
    </row>
    <row r="241" spans="1:27" s="217" customFormat="1" ht="12">
      <c r="A241" s="259">
        <v>108792</v>
      </c>
      <c r="B241" s="260" t="s">
        <v>164</v>
      </c>
      <c r="C241" s="260" t="s">
        <v>116</v>
      </c>
      <c r="D241" s="260" t="s">
        <v>490</v>
      </c>
      <c r="E241" s="221">
        <f t="shared" si="36"/>
        <v>7.5</v>
      </c>
      <c r="F241" s="246">
        <f>IF($E$12=1,VALUE(VLOOKUP($D241,'Pricing Reference'!$A$2:$E$68,2,FALSE))," ")</f>
        <v>7.5</v>
      </c>
      <c r="G241" s="246" t="str">
        <f>IF($E$12=2,VALUE(VLOOKUP($D241,'Pricing Reference'!$A$2:$E$68,3,FALSE))," ")</f>
        <v xml:space="preserve"> </v>
      </c>
      <c r="H241" s="246" t="str">
        <f>IF($E$12=3,VALUE(VLOOKUP($D241,'Pricing Reference'!$A$2:$E$68,4,FALSE))," ")</f>
        <v xml:space="preserve"> </v>
      </c>
      <c r="I241" s="254">
        <f>VALUE(VLOOKUP($D241,'Pricing Reference'!$A$2:$E$68,5,FALSE))</f>
        <v>15</v>
      </c>
      <c r="J241" s="220"/>
      <c r="K241" s="220"/>
      <c r="L241" s="220"/>
      <c r="M241" s="220"/>
      <c r="N241" s="220"/>
      <c r="O241" s="254">
        <f t="shared" si="28"/>
        <v>0</v>
      </c>
      <c r="P241" s="221"/>
      <c r="Q241" s="222"/>
      <c r="R241" s="215" t="s">
        <v>815</v>
      </c>
      <c r="S241" s="223" t="str">
        <f t="shared" si="29"/>
        <v xml:space="preserve"> </v>
      </c>
      <c r="U241" s="224">
        <f t="shared" si="30"/>
        <v>0</v>
      </c>
      <c r="V241" s="224">
        <f t="shared" si="31"/>
        <v>0</v>
      </c>
      <c r="W241" s="224">
        <f t="shared" si="32"/>
        <v>0</v>
      </c>
      <c r="X241" s="224">
        <f t="shared" si="33"/>
        <v>0</v>
      </c>
      <c r="Y241" s="224">
        <f t="shared" si="34"/>
        <v>0</v>
      </c>
      <c r="Z241" s="225">
        <f t="shared" si="35"/>
        <v>0</v>
      </c>
      <c r="AA241" s="264"/>
    </row>
    <row r="242" spans="1:27" s="217" customFormat="1" ht="12">
      <c r="A242" s="259">
        <v>108793</v>
      </c>
      <c r="B242" s="260" t="s">
        <v>168</v>
      </c>
      <c r="C242" s="260" t="s">
        <v>116</v>
      </c>
      <c r="D242" s="260" t="s">
        <v>490</v>
      </c>
      <c r="E242" s="221">
        <f t="shared" si="36"/>
        <v>7.5</v>
      </c>
      <c r="F242" s="246">
        <f>IF($E$12=1,VALUE(VLOOKUP($D242,'Pricing Reference'!$A$2:$E$68,2,FALSE))," ")</f>
        <v>7.5</v>
      </c>
      <c r="G242" s="246" t="str">
        <f>IF($E$12=2,VALUE(VLOOKUP($D242,'Pricing Reference'!$A$2:$E$68,3,FALSE))," ")</f>
        <v xml:space="preserve"> </v>
      </c>
      <c r="H242" s="246" t="str">
        <f>IF($E$12=3,VALUE(VLOOKUP($D242,'Pricing Reference'!$A$2:$E$68,4,FALSE))," ")</f>
        <v xml:space="preserve"> </v>
      </c>
      <c r="I242" s="254">
        <f>VALUE(VLOOKUP($D242,'Pricing Reference'!$A$2:$E$68,5,FALSE))</f>
        <v>15</v>
      </c>
      <c r="J242" s="220"/>
      <c r="K242" s="220"/>
      <c r="L242" s="220"/>
      <c r="M242" s="220"/>
      <c r="N242" s="220"/>
      <c r="O242" s="254">
        <f t="shared" si="28"/>
        <v>0</v>
      </c>
      <c r="P242" s="221"/>
      <c r="Q242" s="222"/>
      <c r="R242" s="215" t="s">
        <v>816</v>
      </c>
      <c r="S242" s="223" t="str">
        <f t="shared" si="29"/>
        <v xml:space="preserve"> </v>
      </c>
      <c r="U242" s="224">
        <f t="shared" si="30"/>
        <v>0</v>
      </c>
      <c r="V242" s="224">
        <f t="shared" si="31"/>
        <v>0</v>
      </c>
      <c r="W242" s="224">
        <f t="shared" si="32"/>
        <v>0</v>
      </c>
      <c r="X242" s="224">
        <f t="shared" si="33"/>
        <v>0</v>
      </c>
      <c r="Y242" s="224">
        <f t="shared" si="34"/>
        <v>0</v>
      </c>
      <c r="Z242" s="225">
        <f t="shared" si="35"/>
        <v>0</v>
      </c>
      <c r="AA242" s="264"/>
    </row>
    <row r="243" spans="1:27" s="217" customFormat="1" ht="12">
      <c r="A243" s="259">
        <v>108794</v>
      </c>
      <c r="B243" s="260" t="s">
        <v>159</v>
      </c>
      <c r="C243" s="260" t="s">
        <v>116</v>
      </c>
      <c r="D243" s="260" t="s">
        <v>490</v>
      </c>
      <c r="E243" s="221">
        <f t="shared" si="36"/>
        <v>7.5</v>
      </c>
      <c r="F243" s="246">
        <f>IF($E$12=1,VALUE(VLOOKUP($D243,'Pricing Reference'!$A$2:$E$68,2,FALSE))," ")</f>
        <v>7.5</v>
      </c>
      <c r="G243" s="246" t="str">
        <f>IF($E$12=2,VALUE(VLOOKUP($D243,'Pricing Reference'!$A$2:$E$68,3,FALSE))," ")</f>
        <v xml:space="preserve"> </v>
      </c>
      <c r="H243" s="246" t="str">
        <f>IF($E$12=3,VALUE(VLOOKUP($D243,'Pricing Reference'!$A$2:$E$68,4,FALSE))," ")</f>
        <v xml:space="preserve"> </v>
      </c>
      <c r="I243" s="254">
        <f>VALUE(VLOOKUP($D243,'Pricing Reference'!$A$2:$E$68,5,FALSE))</f>
        <v>15</v>
      </c>
      <c r="J243" s="220"/>
      <c r="K243" s="220"/>
      <c r="L243" s="220"/>
      <c r="M243" s="220"/>
      <c r="N243" s="220"/>
      <c r="O243" s="254">
        <f t="shared" si="28"/>
        <v>0</v>
      </c>
      <c r="P243" s="221"/>
      <c r="Q243" s="222"/>
      <c r="R243" s="215" t="s">
        <v>817</v>
      </c>
      <c r="S243" s="223" t="str">
        <f t="shared" si="29"/>
        <v xml:space="preserve"> </v>
      </c>
      <c r="U243" s="224">
        <f t="shared" si="30"/>
        <v>0</v>
      </c>
      <c r="V243" s="224">
        <f t="shared" si="31"/>
        <v>0</v>
      </c>
      <c r="W243" s="224">
        <f t="shared" si="32"/>
        <v>0</v>
      </c>
      <c r="X243" s="224">
        <f t="shared" si="33"/>
        <v>0</v>
      </c>
      <c r="Y243" s="224">
        <f t="shared" si="34"/>
        <v>0</v>
      </c>
      <c r="Z243" s="225">
        <f t="shared" si="35"/>
        <v>0</v>
      </c>
      <c r="AA243" s="264"/>
    </row>
    <row r="244" spans="1:27" s="217" customFormat="1" ht="12">
      <c r="A244" s="259">
        <v>108795</v>
      </c>
      <c r="B244" s="260" t="s">
        <v>166</v>
      </c>
      <c r="C244" s="260" t="s">
        <v>116</v>
      </c>
      <c r="D244" s="260" t="s">
        <v>490</v>
      </c>
      <c r="E244" s="221">
        <f t="shared" si="36"/>
        <v>7.5</v>
      </c>
      <c r="F244" s="246">
        <f>IF($E$12=1,VALUE(VLOOKUP($D244,'Pricing Reference'!$A$2:$E$68,2,FALSE))," ")</f>
        <v>7.5</v>
      </c>
      <c r="G244" s="246" t="str">
        <f>IF($E$12=2,VALUE(VLOOKUP($D244,'Pricing Reference'!$A$2:$E$68,3,FALSE))," ")</f>
        <v xml:space="preserve"> </v>
      </c>
      <c r="H244" s="246" t="str">
        <f>IF($E$12=3,VALUE(VLOOKUP($D244,'Pricing Reference'!$A$2:$E$68,4,FALSE))," ")</f>
        <v xml:space="preserve"> </v>
      </c>
      <c r="I244" s="254">
        <f>VALUE(VLOOKUP($D244,'Pricing Reference'!$A$2:$E$68,5,FALSE))</f>
        <v>15</v>
      </c>
      <c r="J244" s="220"/>
      <c r="K244" s="220"/>
      <c r="L244" s="220"/>
      <c r="M244" s="220"/>
      <c r="N244" s="220"/>
      <c r="O244" s="254">
        <f t="shared" si="28"/>
        <v>0</v>
      </c>
      <c r="P244" s="221"/>
      <c r="Q244" s="222"/>
      <c r="R244" s="215" t="s">
        <v>818</v>
      </c>
      <c r="S244" s="223" t="str">
        <f t="shared" si="29"/>
        <v xml:space="preserve"> </v>
      </c>
      <c r="U244" s="224">
        <f t="shared" si="30"/>
        <v>0</v>
      </c>
      <c r="V244" s="224">
        <f t="shared" si="31"/>
        <v>0</v>
      </c>
      <c r="W244" s="224">
        <f t="shared" si="32"/>
        <v>0</v>
      </c>
      <c r="X244" s="224">
        <f t="shared" si="33"/>
        <v>0</v>
      </c>
      <c r="Y244" s="224">
        <f t="shared" si="34"/>
        <v>0</v>
      </c>
      <c r="Z244" s="225">
        <f t="shared" si="35"/>
        <v>0</v>
      </c>
      <c r="AA244" s="264"/>
    </row>
    <row r="245" spans="1:27" s="217" customFormat="1" ht="12">
      <c r="A245" s="259">
        <v>108796</v>
      </c>
      <c r="B245" s="260" t="s">
        <v>170</v>
      </c>
      <c r="C245" s="260" t="s">
        <v>116</v>
      </c>
      <c r="D245" s="260" t="s">
        <v>490</v>
      </c>
      <c r="E245" s="221">
        <f t="shared" si="36"/>
        <v>7.5</v>
      </c>
      <c r="F245" s="246">
        <f>IF($E$12=1,VALUE(VLOOKUP($D245,'Pricing Reference'!$A$2:$E$68,2,FALSE))," ")</f>
        <v>7.5</v>
      </c>
      <c r="G245" s="246" t="str">
        <f>IF($E$12=2,VALUE(VLOOKUP($D245,'Pricing Reference'!$A$2:$E$68,3,FALSE))," ")</f>
        <v xml:space="preserve"> </v>
      </c>
      <c r="H245" s="246" t="str">
        <f>IF($E$12=3,VALUE(VLOOKUP($D245,'Pricing Reference'!$A$2:$E$68,4,FALSE))," ")</f>
        <v xml:space="preserve"> </v>
      </c>
      <c r="I245" s="254">
        <f>VALUE(VLOOKUP($D245,'Pricing Reference'!$A$2:$E$68,5,FALSE))</f>
        <v>15</v>
      </c>
      <c r="J245" s="220"/>
      <c r="K245" s="220"/>
      <c r="L245" s="220"/>
      <c r="M245" s="220"/>
      <c r="N245" s="220"/>
      <c r="O245" s="254">
        <f t="shared" si="28"/>
        <v>0</v>
      </c>
      <c r="P245" s="226"/>
      <c r="Q245" s="222"/>
      <c r="R245" s="215" t="s">
        <v>819</v>
      </c>
      <c r="S245" s="223" t="str">
        <f t="shared" si="29"/>
        <v xml:space="preserve"> </v>
      </c>
      <c r="U245" s="224">
        <f t="shared" si="30"/>
        <v>0</v>
      </c>
      <c r="V245" s="224">
        <f t="shared" si="31"/>
        <v>0</v>
      </c>
      <c r="W245" s="224">
        <f t="shared" si="32"/>
        <v>0</v>
      </c>
      <c r="X245" s="224">
        <f t="shared" si="33"/>
        <v>0</v>
      </c>
      <c r="Y245" s="224">
        <f t="shared" si="34"/>
        <v>0</v>
      </c>
      <c r="Z245" s="225">
        <f t="shared" si="35"/>
        <v>0</v>
      </c>
      <c r="AA245" s="264"/>
    </row>
    <row r="246" spans="1:27" s="217" customFormat="1" ht="12">
      <c r="A246" s="259">
        <v>108797</v>
      </c>
      <c r="B246" s="260" t="s">
        <v>172</v>
      </c>
      <c r="C246" s="260" t="s">
        <v>116</v>
      </c>
      <c r="D246" s="260" t="s">
        <v>490</v>
      </c>
      <c r="E246" s="221">
        <f t="shared" si="36"/>
        <v>7.5</v>
      </c>
      <c r="F246" s="246">
        <f>IF($E$12=1,VALUE(VLOOKUP($D246,'Pricing Reference'!$A$2:$E$68,2,FALSE))," ")</f>
        <v>7.5</v>
      </c>
      <c r="G246" s="246" t="str">
        <f>IF($E$12=2,VALUE(VLOOKUP($D246,'Pricing Reference'!$A$2:$E$68,3,FALSE))," ")</f>
        <v xml:space="preserve"> </v>
      </c>
      <c r="H246" s="246" t="str">
        <f>IF($E$12=3,VALUE(VLOOKUP($D246,'Pricing Reference'!$A$2:$E$68,4,FALSE))," ")</f>
        <v xml:space="preserve"> </v>
      </c>
      <c r="I246" s="254">
        <f>VALUE(VLOOKUP($D246,'Pricing Reference'!$A$2:$E$68,5,FALSE))</f>
        <v>15</v>
      </c>
      <c r="J246" s="220"/>
      <c r="K246" s="220"/>
      <c r="L246" s="220"/>
      <c r="M246" s="220"/>
      <c r="N246" s="220"/>
      <c r="O246" s="254">
        <f t="shared" ref="O246" si="37">SUM(U246,V246,W246,X246,Y246)</f>
        <v>0</v>
      </c>
      <c r="P246" s="226"/>
      <c r="Q246" s="222"/>
      <c r="R246" s="215" t="s">
        <v>820</v>
      </c>
      <c r="S246" s="223" t="str">
        <f t="shared" ref="S246" si="38">IF(Z246&gt;0.01,"X"," ")</f>
        <v xml:space="preserve"> </v>
      </c>
      <c r="U246" s="224">
        <f t="shared" ref="U246" si="39">J246*$E246</f>
        <v>0</v>
      </c>
      <c r="V246" s="224">
        <f t="shared" ref="V246" si="40">K246*$E246</f>
        <v>0</v>
      </c>
      <c r="W246" s="224">
        <f t="shared" ref="W246" si="41">L246*$E246</f>
        <v>0</v>
      </c>
      <c r="X246" s="224">
        <f t="shared" ref="X246" si="42">M246*$E246</f>
        <v>0</v>
      </c>
      <c r="Y246" s="224">
        <f t="shared" ref="Y246" si="43">N246*$E246</f>
        <v>0</v>
      </c>
      <c r="Z246" s="225">
        <f t="shared" ref="Z246" si="44">SUM(J246,K246,L246,M246,N246)</f>
        <v>0</v>
      </c>
      <c r="AA246" s="264"/>
    </row>
    <row r="247" spans="1:27" s="217" customFormat="1" ht="12">
      <c r="A247" s="259">
        <v>108798</v>
      </c>
      <c r="B247" s="260" t="s">
        <v>125</v>
      </c>
      <c r="C247" s="260" t="s">
        <v>116</v>
      </c>
      <c r="D247" s="260" t="s">
        <v>490</v>
      </c>
      <c r="E247" s="221">
        <f t="shared" si="36"/>
        <v>7.5</v>
      </c>
      <c r="F247" s="246">
        <f>IF($E$12=1,VALUE(VLOOKUP($D247,'Pricing Reference'!$A$2:$E$68,2,FALSE))," ")</f>
        <v>7.5</v>
      </c>
      <c r="G247" s="246" t="str">
        <f>IF($E$12=2,VALUE(VLOOKUP($D247,'Pricing Reference'!$A$2:$E$68,3,FALSE))," ")</f>
        <v xml:space="preserve"> </v>
      </c>
      <c r="H247" s="246" t="str">
        <f>IF($E$12=3,VALUE(VLOOKUP($D247,'Pricing Reference'!$A$2:$E$68,4,FALSE))," ")</f>
        <v xml:space="preserve"> </v>
      </c>
      <c r="I247" s="254">
        <f>VALUE(VLOOKUP($D247,'Pricing Reference'!$A$2:$E$68,5,FALSE))</f>
        <v>15</v>
      </c>
      <c r="J247" s="220"/>
      <c r="K247" s="220"/>
      <c r="L247" s="220"/>
      <c r="M247" s="220"/>
      <c r="N247" s="220"/>
      <c r="O247" s="254">
        <f t="shared" si="28"/>
        <v>0</v>
      </c>
      <c r="P247" s="226"/>
      <c r="Q247" s="222"/>
      <c r="R247" s="215" t="s">
        <v>821</v>
      </c>
      <c r="S247" s="223" t="str">
        <f t="shared" si="29"/>
        <v xml:space="preserve"> </v>
      </c>
      <c r="U247" s="224">
        <f t="shared" si="30"/>
        <v>0</v>
      </c>
      <c r="V247" s="224">
        <f t="shared" si="31"/>
        <v>0</v>
      </c>
      <c r="W247" s="224">
        <f t="shared" si="32"/>
        <v>0</v>
      </c>
      <c r="X247" s="224">
        <f t="shared" si="33"/>
        <v>0</v>
      </c>
      <c r="Y247" s="224">
        <f t="shared" si="34"/>
        <v>0</v>
      </c>
      <c r="Z247" s="225">
        <f t="shared" si="35"/>
        <v>0</v>
      </c>
      <c r="AA247" s="264"/>
    </row>
    <row r="248" spans="1:27" s="217" customFormat="1" ht="12">
      <c r="A248" s="259">
        <v>108799</v>
      </c>
      <c r="B248" s="260" t="s">
        <v>160</v>
      </c>
      <c r="C248" s="260" t="s">
        <v>116</v>
      </c>
      <c r="D248" s="260" t="s">
        <v>490</v>
      </c>
      <c r="E248" s="221">
        <f t="shared" si="36"/>
        <v>7.5</v>
      </c>
      <c r="F248" s="246">
        <f>IF($E$12=1,VALUE(VLOOKUP($D248,'Pricing Reference'!$A$2:$E$68,2,FALSE))," ")</f>
        <v>7.5</v>
      </c>
      <c r="G248" s="246" t="str">
        <f>IF($E$12=2,VALUE(VLOOKUP($D248,'Pricing Reference'!$A$2:$E$68,3,FALSE))," ")</f>
        <v xml:space="preserve"> </v>
      </c>
      <c r="H248" s="246" t="str">
        <f>IF($E$12=3,VALUE(VLOOKUP($D248,'Pricing Reference'!$A$2:$E$68,4,FALSE))," ")</f>
        <v xml:space="preserve"> </v>
      </c>
      <c r="I248" s="254">
        <f>VALUE(VLOOKUP($D248,'Pricing Reference'!$A$2:$E$68,5,FALSE))</f>
        <v>15</v>
      </c>
      <c r="J248" s="220"/>
      <c r="K248" s="220"/>
      <c r="L248" s="220"/>
      <c r="M248" s="220"/>
      <c r="N248" s="220"/>
      <c r="O248" s="254">
        <f t="shared" si="28"/>
        <v>0</v>
      </c>
      <c r="P248" s="226"/>
      <c r="Q248" s="222"/>
      <c r="R248" s="215" t="s">
        <v>822</v>
      </c>
      <c r="S248" s="223" t="str">
        <f t="shared" si="29"/>
        <v xml:space="preserve"> </v>
      </c>
      <c r="U248" s="224">
        <f t="shared" si="30"/>
        <v>0</v>
      </c>
      <c r="V248" s="224">
        <f t="shared" si="31"/>
        <v>0</v>
      </c>
      <c r="W248" s="224">
        <f t="shared" si="32"/>
        <v>0</v>
      </c>
      <c r="X248" s="224">
        <f t="shared" si="33"/>
        <v>0</v>
      </c>
      <c r="Y248" s="224">
        <f t="shared" si="34"/>
        <v>0</v>
      </c>
      <c r="Z248" s="225">
        <f t="shared" si="35"/>
        <v>0</v>
      </c>
      <c r="AA248" s="264"/>
    </row>
    <row r="249" spans="1:27" s="217" customFormat="1" ht="12">
      <c r="A249" s="259">
        <v>108719</v>
      </c>
      <c r="B249" s="260" t="s">
        <v>174</v>
      </c>
      <c r="C249" s="260" t="s">
        <v>116</v>
      </c>
      <c r="D249" s="260" t="s">
        <v>490</v>
      </c>
      <c r="E249" s="221">
        <f t="shared" si="36"/>
        <v>7.5</v>
      </c>
      <c r="F249" s="246">
        <f>IF($E$12=1,VALUE(VLOOKUP($D249,'Pricing Reference'!$A$2:$E$68,2,FALSE))," ")</f>
        <v>7.5</v>
      </c>
      <c r="G249" s="246" t="str">
        <f>IF($E$12=2,VALUE(VLOOKUP($D249,'Pricing Reference'!$A$2:$E$68,3,FALSE))," ")</f>
        <v xml:space="preserve"> </v>
      </c>
      <c r="H249" s="246" t="str">
        <f>IF($E$12=3,VALUE(VLOOKUP($D249,'Pricing Reference'!$A$2:$E$68,4,FALSE))," ")</f>
        <v xml:space="preserve"> </v>
      </c>
      <c r="I249" s="254">
        <f>VALUE(VLOOKUP($D249,'Pricing Reference'!$A$2:$E$68,5,FALSE))</f>
        <v>15</v>
      </c>
      <c r="J249" s="220"/>
      <c r="K249" s="220"/>
      <c r="L249" s="220"/>
      <c r="M249" s="220"/>
      <c r="N249" s="220"/>
      <c r="O249" s="254">
        <f t="shared" si="28"/>
        <v>0</v>
      </c>
      <c r="P249" s="226"/>
      <c r="Q249" s="222"/>
      <c r="R249" s="215" t="s">
        <v>823</v>
      </c>
      <c r="S249" s="223" t="str">
        <f t="shared" si="29"/>
        <v xml:space="preserve"> </v>
      </c>
      <c r="U249" s="224">
        <f t="shared" si="30"/>
        <v>0</v>
      </c>
      <c r="V249" s="224">
        <f t="shared" si="31"/>
        <v>0</v>
      </c>
      <c r="W249" s="224">
        <f t="shared" si="32"/>
        <v>0</v>
      </c>
      <c r="X249" s="224">
        <f t="shared" si="33"/>
        <v>0</v>
      </c>
      <c r="Y249" s="224">
        <f t="shared" si="34"/>
        <v>0</v>
      </c>
      <c r="Z249" s="225">
        <f t="shared" si="35"/>
        <v>0</v>
      </c>
      <c r="AA249" s="264"/>
    </row>
    <row r="250" spans="1:27" s="217" customFormat="1" ht="12">
      <c r="A250" s="259">
        <v>108800</v>
      </c>
      <c r="B250" s="260" t="s">
        <v>177</v>
      </c>
      <c r="C250" s="260" t="s">
        <v>116</v>
      </c>
      <c r="D250" s="260" t="s">
        <v>490</v>
      </c>
      <c r="E250" s="221">
        <f t="shared" si="36"/>
        <v>7.5</v>
      </c>
      <c r="F250" s="246">
        <f>IF($E$12=1,VALUE(VLOOKUP($D250,'Pricing Reference'!$A$2:$E$68,2,FALSE))," ")</f>
        <v>7.5</v>
      </c>
      <c r="G250" s="246" t="str">
        <f>IF($E$12=2,VALUE(VLOOKUP($D250,'Pricing Reference'!$A$2:$E$68,3,FALSE))," ")</f>
        <v xml:space="preserve"> </v>
      </c>
      <c r="H250" s="246" t="str">
        <f>IF($E$12=3,VALUE(VLOOKUP($D250,'Pricing Reference'!$A$2:$E$68,4,FALSE))," ")</f>
        <v xml:space="preserve"> </v>
      </c>
      <c r="I250" s="254">
        <f>VALUE(VLOOKUP($D250,'Pricing Reference'!$A$2:$E$68,5,FALSE))</f>
        <v>15</v>
      </c>
      <c r="J250" s="220"/>
      <c r="K250" s="220"/>
      <c r="L250" s="220"/>
      <c r="M250" s="220"/>
      <c r="N250" s="220"/>
      <c r="O250" s="254">
        <f t="shared" si="28"/>
        <v>0</v>
      </c>
      <c r="P250" s="226"/>
      <c r="Q250" s="222"/>
      <c r="R250" s="215" t="s">
        <v>824</v>
      </c>
      <c r="S250" s="223" t="str">
        <f t="shared" si="29"/>
        <v xml:space="preserve"> </v>
      </c>
      <c r="U250" s="224">
        <f t="shared" si="30"/>
        <v>0</v>
      </c>
      <c r="V250" s="224">
        <f t="shared" si="31"/>
        <v>0</v>
      </c>
      <c r="W250" s="224">
        <f t="shared" si="32"/>
        <v>0</v>
      </c>
      <c r="X250" s="224">
        <f t="shared" si="33"/>
        <v>0</v>
      </c>
      <c r="Y250" s="224">
        <f t="shared" si="34"/>
        <v>0</v>
      </c>
      <c r="Z250" s="225">
        <f t="shared" si="35"/>
        <v>0</v>
      </c>
      <c r="AA250" s="264"/>
    </row>
    <row r="251" spans="1:27" s="217" customFormat="1" ht="12">
      <c r="A251" s="259">
        <v>108801</v>
      </c>
      <c r="B251" s="260" t="s">
        <v>162</v>
      </c>
      <c r="C251" s="260" t="s">
        <v>116</v>
      </c>
      <c r="D251" s="260" t="s">
        <v>490</v>
      </c>
      <c r="E251" s="221">
        <f t="shared" si="36"/>
        <v>7.5</v>
      </c>
      <c r="F251" s="246">
        <f>IF($E$12=1,VALUE(VLOOKUP($D251,'Pricing Reference'!$A$2:$E$68,2,FALSE))," ")</f>
        <v>7.5</v>
      </c>
      <c r="G251" s="246" t="str">
        <f>IF($E$12=2,VALUE(VLOOKUP($D251,'Pricing Reference'!$A$2:$E$68,3,FALSE))," ")</f>
        <v xml:space="preserve"> </v>
      </c>
      <c r="H251" s="246" t="str">
        <f>IF($E$12=3,VALUE(VLOOKUP($D251,'Pricing Reference'!$A$2:$E$68,4,FALSE))," ")</f>
        <v xml:space="preserve"> </v>
      </c>
      <c r="I251" s="254">
        <f>VALUE(VLOOKUP($D251,'Pricing Reference'!$A$2:$E$68,5,FALSE))</f>
        <v>15</v>
      </c>
      <c r="J251" s="220"/>
      <c r="K251" s="220"/>
      <c r="L251" s="220"/>
      <c r="M251" s="220"/>
      <c r="N251" s="220"/>
      <c r="O251" s="254">
        <f t="shared" si="28"/>
        <v>0</v>
      </c>
      <c r="P251" s="226"/>
      <c r="Q251" s="222"/>
      <c r="R251" s="215" t="s">
        <v>825</v>
      </c>
      <c r="S251" s="223" t="str">
        <f t="shared" si="29"/>
        <v xml:space="preserve"> </v>
      </c>
      <c r="U251" s="224">
        <f t="shared" si="30"/>
        <v>0</v>
      </c>
      <c r="V251" s="224">
        <f t="shared" si="31"/>
        <v>0</v>
      </c>
      <c r="W251" s="224">
        <f t="shared" si="32"/>
        <v>0</v>
      </c>
      <c r="X251" s="224">
        <f t="shared" si="33"/>
        <v>0</v>
      </c>
      <c r="Y251" s="224">
        <f t="shared" si="34"/>
        <v>0</v>
      </c>
      <c r="Z251" s="225">
        <f t="shared" si="35"/>
        <v>0</v>
      </c>
      <c r="AA251" s="264"/>
    </row>
    <row r="252" spans="1:27" s="217" customFormat="1" ht="12">
      <c r="A252" s="259">
        <v>108802</v>
      </c>
      <c r="B252" s="260" t="s">
        <v>169</v>
      </c>
      <c r="C252" s="260" t="s">
        <v>116</v>
      </c>
      <c r="D252" s="260" t="s">
        <v>490</v>
      </c>
      <c r="E252" s="221">
        <f t="shared" si="36"/>
        <v>7.5</v>
      </c>
      <c r="F252" s="246">
        <f>IF($E$12=1,VALUE(VLOOKUP($D252,'Pricing Reference'!$A$2:$E$68,2,FALSE))," ")</f>
        <v>7.5</v>
      </c>
      <c r="G252" s="246" t="str">
        <f>IF($E$12=2,VALUE(VLOOKUP($D252,'Pricing Reference'!$A$2:$E$68,3,FALSE))," ")</f>
        <v xml:space="preserve"> </v>
      </c>
      <c r="H252" s="246" t="str">
        <f>IF($E$12=3,VALUE(VLOOKUP($D252,'Pricing Reference'!$A$2:$E$68,4,FALSE))," ")</f>
        <v xml:space="preserve"> </v>
      </c>
      <c r="I252" s="254">
        <f>VALUE(VLOOKUP($D252,'Pricing Reference'!$A$2:$E$68,5,FALSE))</f>
        <v>15</v>
      </c>
      <c r="J252" s="220"/>
      <c r="K252" s="220"/>
      <c r="L252" s="220"/>
      <c r="M252" s="220"/>
      <c r="N252" s="220"/>
      <c r="O252" s="254">
        <f t="shared" si="28"/>
        <v>0</v>
      </c>
      <c r="P252" s="226"/>
      <c r="Q252" s="222"/>
      <c r="R252" s="215" t="s">
        <v>826</v>
      </c>
      <c r="S252" s="223" t="str">
        <f t="shared" si="29"/>
        <v xml:space="preserve"> </v>
      </c>
      <c r="U252" s="224">
        <f t="shared" si="30"/>
        <v>0</v>
      </c>
      <c r="V252" s="224">
        <f t="shared" si="31"/>
        <v>0</v>
      </c>
      <c r="W252" s="224">
        <f t="shared" si="32"/>
        <v>0</v>
      </c>
      <c r="X252" s="224">
        <f t="shared" si="33"/>
        <v>0</v>
      </c>
      <c r="Y252" s="224">
        <f t="shared" si="34"/>
        <v>0</v>
      </c>
      <c r="Z252" s="225">
        <f t="shared" si="35"/>
        <v>0</v>
      </c>
      <c r="AA252" s="264"/>
    </row>
    <row r="253" spans="1:27" s="217" customFormat="1" ht="12">
      <c r="A253" s="259">
        <v>108718</v>
      </c>
      <c r="B253" s="260" t="s">
        <v>163</v>
      </c>
      <c r="C253" s="260" t="s">
        <v>116</v>
      </c>
      <c r="D253" s="260" t="s">
        <v>490</v>
      </c>
      <c r="E253" s="221">
        <f t="shared" si="36"/>
        <v>7.5</v>
      </c>
      <c r="F253" s="246">
        <f>IF($E$12=1,VALUE(VLOOKUP($D253,'Pricing Reference'!$A$2:$E$68,2,FALSE))," ")</f>
        <v>7.5</v>
      </c>
      <c r="G253" s="246" t="str">
        <f>IF($E$12=2,VALUE(VLOOKUP($D253,'Pricing Reference'!$A$2:$E$68,3,FALSE))," ")</f>
        <v xml:space="preserve"> </v>
      </c>
      <c r="H253" s="246" t="str">
        <f>IF($E$12=3,VALUE(VLOOKUP($D253,'Pricing Reference'!$A$2:$E$68,4,FALSE))," ")</f>
        <v xml:space="preserve"> </v>
      </c>
      <c r="I253" s="254">
        <f>VALUE(VLOOKUP($D253,'Pricing Reference'!$A$2:$E$68,5,FALSE))</f>
        <v>15</v>
      </c>
      <c r="J253" s="220"/>
      <c r="K253" s="220"/>
      <c r="L253" s="220"/>
      <c r="M253" s="220"/>
      <c r="N253" s="220"/>
      <c r="O253" s="254">
        <f t="shared" si="28"/>
        <v>0</v>
      </c>
      <c r="P253" s="226"/>
      <c r="Q253" s="222"/>
      <c r="R253" s="215" t="s">
        <v>827</v>
      </c>
      <c r="S253" s="223" t="str">
        <f t="shared" si="29"/>
        <v xml:space="preserve"> </v>
      </c>
      <c r="U253" s="224">
        <f t="shared" si="30"/>
        <v>0</v>
      </c>
      <c r="V253" s="224">
        <f t="shared" si="31"/>
        <v>0</v>
      </c>
      <c r="W253" s="224">
        <f t="shared" si="32"/>
        <v>0</v>
      </c>
      <c r="X253" s="224">
        <f t="shared" si="33"/>
        <v>0</v>
      </c>
      <c r="Y253" s="224">
        <f t="shared" si="34"/>
        <v>0</v>
      </c>
      <c r="Z253" s="225">
        <f t="shared" si="35"/>
        <v>0</v>
      </c>
      <c r="AA253" s="264"/>
    </row>
    <row r="254" spans="1:27" s="217" customFormat="1" ht="12">
      <c r="A254" s="259">
        <v>108803</v>
      </c>
      <c r="B254" s="260" t="s">
        <v>171</v>
      </c>
      <c r="C254" s="260" t="s">
        <v>116</v>
      </c>
      <c r="D254" s="260" t="s">
        <v>490</v>
      </c>
      <c r="E254" s="221">
        <f t="shared" si="36"/>
        <v>7.5</v>
      </c>
      <c r="F254" s="246">
        <f>IF($E$12=1,VALUE(VLOOKUP($D254,'Pricing Reference'!$A$2:$E$68,2,FALSE))," ")</f>
        <v>7.5</v>
      </c>
      <c r="G254" s="246" t="str">
        <f>IF($E$12=2,VALUE(VLOOKUP($D254,'Pricing Reference'!$A$2:$E$68,3,FALSE))," ")</f>
        <v xml:space="preserve"> </v>
      </c>
      <c r="H254" s="246" t="str">
        <f>IF($E$12=3,VALUE(VLOOKUP($D254,'Pricing Reference'!$A$2:$E$68,4,FALSE))," ")</f>
        <v xml:space="preserve"> </v>
      </c>
      <c r="I254" s="254">
        <f>VALUE(VLOOKUP($D254,'Pricing Reference'!$A$2:$E$68,5,FALSE))</f>
        <v>15</v>
      </c>
      <c r="J254" s="220"/>
      <c r="K254" s="220"/>
      <c r="L254" s="220"/>
      <c r="M254" s="220"/>
      <c r="N254" s="220"/>
      <c r="O254" s="254">
        <f t="shared" si="28"/>
        <v>0</v>
      </c>
      <c r="P254" s="226"/>
      <c r="Q254" s="222"/>
      <c r="R254" s="215" t="s">
        <v>828</v>
      </c>
      <c r="S254" s="223" t="str">
        <f t="shared" si="29"/>
        <v xml:space="preserve"> </v>
      </c>
      <c r="U254" s="224">
        <f t="shared" si="30"/>
        <v>0</v>
      </c>
      <c r="V254" s="224">
        <f t="shared" si="31"/>
        <v>0</v>
      </c>
      <c r="W254" s="224">
        <f t="shared" si="32"/>
        <v>0</v>
      </c>
      <c r="X254" s="224">
        <f t="shared" si="33"/>
        <v>0</v>
      </c>
      <c r="Y254" s="224">
        <f t="shared" si="34"/>
        <v>0</v>
      </c>
      <c r="Z254" s="225">
        <f t="shared" si="35"/>
        <v>0</v>
      </c>
      <c r="AA254" s="264"/>
    </row>
    <row r="255" spans="1:27" s="217" customFormat="1" ht="12">
      <c r="A255" s="259">
        <v>108804</v>
      </c>
      <c r="B255" s="260" t="s">
        <v>829</v>
      </c>
      <c r="C255" s="260" t="s">
        <v>116</v>
      </c>
      <c r="D255" s="260" t="s">
        <v>490</v>
      </c>
      <c r="E255" s="221">
        <f t="shared" si="36"/>
        <v>7.5</v>
      </c>
      <c r="F255" s="246">
        <f>IF($E$12=1,VALUE(VLOOKUP($D255,'Pricing Reference'!$A$2:$E$68,2,FALSE))," ")</f>
        <v>7.5</v>
      </c>
      <c r="G255" s="246" t="str">
        <f>IF($E$12=2,VALUE(VLOOKUP($D255,'Pricing Reference'!$A$2:$E$68,3,FALSE))," ")</f>
        <v xml:space="preserve"> </v>
      </c>
      <c r="H255" s="246" t="str">
        <f>IF($E$12=3,VALUE(VLOOKUP($D255,'Pricing Reference'!$A$2:$E$68,4,FALSE))," ")</f>
        <v xml:space="preserve"> </v>
      </c>
      <c r="I255" s="254">
        <f>VALUE(VLOOKUP($D255,'Pricing Reference'!$A$2:$E$68,5,FALSE))</f>
        <v>15</v>
      </c>
      <c r="J255" s="220"/>
      <c r="K255" s="220"/>
      <c r="L255" s="220"/>
      <c r="M255" s="220"/>
      <c r="N255" s="220"/>
      <c r="O255" s="254">
        <f t="shared" si="28"/>
        <v>0</v>
      </c>
      <c r="P255" s="226"/>
      <c r="Q255" s="222"/>
      <c r="R255" s="215" t="s">
        <v>830</v>
      </c>
      <c r="S255" s="223" t="str">
        <f t="shared" si="29"/>
        <v xml:space="preserve"> </v>
      </c>
      <c r="U255" s="224">
        <f t="shared" si="30"/>
        <v>0</v>
      </c>
      <c r="V255" s="224">
        <f t="shared" si="31"/>
        <v>0</v>
      </c>
      <c r="W255" s="224">
        <f t="shared" si="32"/>
        <v>0</v>
      </c>
      <c r="X255" s="224">
        <f t="shared" si="33"/>
        <v>0</v>
      </c>
      <c r="Y255" s="224">
        <f t="shared" si="34"/>
        <v>0</v>
      </c>
      <c r="Z255" s="225">
        <f t="shared" si="35"/>
        <v>0</v>
      </c>
      <c r="AA255" s="264"/>
    </row>
    <row r="256" spans="1:27" s="217" customFormat="1" ht="12">
      <c r="A256" s="259">
        <v>100430</v>
      </c>
      <c r="B256" s="260" t="s">
        <v>290</v>
      </c>
      <c r="C256" s="260" t="s">
        <v>1161</v>
      </c>
      <c r="D256" s="260" t="s">
        <v>494</v>
      </c>
      <c r="E256" s="221">
        <f t="shared" si="36"/>
        <v>10</v>
      </c>
      <c r="F256" s="246">
        <f>IF($E$12=1,VALUE(VLOOKUP($D256,'Pricing Reference'!$A$2:$E$68,2,FALSE))," ")</f>
        <v>10</v>
      </c>
      <c r="G256" s="246" t="str">
        <f>IF($E$12=2,VALUE(VLOOKUP($D256,'Pricing Reference'!$A$2:$E$68,3,FALSE))," ")</f>
        <v xml:space="preserve"> </v>
      </c>
      <c r="H256" s="246" t="str">
        <f>IF($E$12=3,VALUE(VLOOKUP($D256,'Pricing Reference'!$A$2:$E$68,4,FALSE))," ")</f>
        <v xml:space="preserve"> </v>
      </c>
      <c r="I256" s="254">
        <f>VALUE(VLOOKUP($D256,'Pricing Reference'!$A$2:$E$68,5,FALSE))</f>
        <v>20</v>
      </c>
      <c r="J256" s="220"/>
      <c r="K256" s="220"/>
      <c r="L256" s="220"/>
      <c r="M256" s="220"/>
      <c r="N256" s="220"/>
      <c r="O256" s="254">
        <f t="shared" si="28"/>
        <v>0</v>
      </c>
      <c r="P256" s="226"/>
      <c r="Q256" s="222"/>
      <c r="R256" s="215" t="s">
        <v>831</v>
      </c>
      <c r="S256" s="223" t="str">
        <f t="shared" si="29"/>
        <v xml:space="preserve"> </v>
      </c>
      <c r="U256" s="224">
        <f t="shared" si="30"/>
        <v>0</v>
      </c>
      <c r="V256" s="224">
        <f t="shared" si="31"/>
        <v>0</v>
      </c>
      <c r="W256" s="224">
        <f t="shared" si="32"/>
        <v>0</v>
      </c>
      <c r="X256" s="224">
        <f t="shared" si="33"/>
        <v>0</v>
      </c>
      <c r="Y256" s="224">
        <f t="shared" si="34"/>
        <v>0</v>
      </c>
      <c r="Z256" s="225">
        <f t="shared" si="35"/>
        <v>0</v>
      </c>
      <c r="AA256" s="264"/>
    </row>
    <row r="257" spans="1:28" s="217" customFormat="1" ht="12">
      <c r="A257" s="259">
        <v>100429</v>
      </c>
      <c r="B257" s="260" t="s">
        <v>289</v>
      </c>
      <c r="C257" s="260" t="s">
        <v>1161</v>
      </c>
      <c r="D257" s="260" t="s">
        <v>494</v>
      </c>
      <c r="E257" s="221">
        <f t="shared" si="36"/>
        <v>10</v>
      </c>
      <c r="F257" s="246">
        <f>IF($E$12=1,VALUE(VLOOKUP($D257,'Pricing Reference'!$A$2:$E$68,2,FALSE))," ")</f>
        <v>10</v>
      </c>
      <c r="G257" s="246" t="str">
        <f>IF($E$12=2,VALUE(VLOOKUP($D257,'Pricing Reference'!$A$2:$E$68,3,FALSE))," ")</f>
        <v xml:space="preserve"> </v>
      </c>
      <c r="H257" s="246" t="str">
        <f>IF($E$12=3,VALUE(VLOOKUP($D257,'Pricing Reference'!$A$2:$E$68,4,FALSE))," ")</f>
        <v xml:space="preserve"> </v>
      </c>
      <c r="I257" s="254">
        <f>VALUE(VLOOKUP($D257,'Pricing Reference'!$A$2:$E$68,5,FALSE))</f>
        <v>20</v>
      </c>
      <c r="J257" s="220"/>
      <c r="K257" s="220"/>
      <c r="L257" s="220"/>
      <c r="M257" s="220"/>
      <c r="N257" s="220"/>
      <c r="O257" s="254">
        <f t="shared" si="28"/>
        <v>0</v>
      </c>
      <c r="P257" s="226"/>
      <c r="Q257" s="222"/>
      <c r="R257" s="215" t="s">
        <v>832</v>
      </c>
      <c r="S257" s="223" t="str">
        <f t="shared" si="29"/>
        <v xml:space="preserve"> </v>
      </c>
      <c r="U257" s="224">
        <f t="shared" si="30"/>
        <v>0</v>
      </c>
      <c r="V257" s="224">
        <f t="shared" si="31"/>
        <v>0</v>
      </c>
      <c r="W257" s="224">
        <f t="shared" si="32"/>
        <v>0</v>
      </c>
      <c r="X257" s="224">
        <f t="shared" si="33"/>
        <v>0</v>
      </c>
      <c r="Y257" s="224">
        <f t="shared" si="34"/>
        <v>0</v>
      </c>
      <c r="Z257" s="225">
        <f t="shared" si="35"/>
        <v>0</v>
      </c>
      <c r="AA257" s="264"/>
    </row>
    <row r="258" spans="1:28" s="217" customFormat="1" ht="12">
      <c r="A258" s="259">
        <v>100409</v>
      </c>
      <c r="B258" s="260" t="s">
        <v>276</v>
      </c>
      <c r="C258" s="260" t="s">
        <v>1161</v>
      </c>
      <c r="D258" s="260" t="s">
        <v>494</v>
      </c>
      <c r="E258" s="221">
        <f t="shared" si="36"/>
        <v>10</v>
      </c>
      <c r="F258" s="246">
        <f>IF($E$12=1,VALUE(VLOOKUP($D258,'Pricing Reference'!$A$2:$E$68,2,FALSE))," ")</f>
        <v>10</v>
      </c>
      <c r="G258" s="246" t="str">
        <f>IF($E$12=2,VALUE(VLOOKUP($D258,'Pricing Reference'!$A$2:$E$68,3,FALSE))," ")</f>
        <v xml:space="preserve"> </v>
      </c>
      <c r="H258" s="246" t="str">
        <f>IF($E$12=3,VALUE(VLOOKUP($D258,'Pricing Reference'!$A$2:$E$68,4,FALSE))," ")</f>
        <v xml:space="preserve"> </v>
      </c>
      <c r="I258" s="254">
        <f>VALUE(VLOOKUP($D258,'Pricing Reference'!$A$2:$E$68,5,FALSE))</f>
        <v>20</v>
      </c>
      <c r="J258" s="220"/>
      <c r="K258" s="220"/>
      <c r="L258" s="220"/>
      <c r="M258" s="220"/>
      <c r="N258" s="220"/>
      <c r="O258" s="254">
        <f t="shared" si="28"/>
        <v>0</v>
      </c>
      <c r="P258" s="226"/>
      <c r="Q258" s="222"/>
      <c r="R258" s="215" t="s">
        <v>833</v>
      </c>
      <c r="S258" s="223" t="str">
        <f t="shared" si="29"/>
        <v xml:space="preserve"> </v>
      </c>
      <c r="U258" s="224">
        <f t="shared" si="30"/>
        <v>0</v>
      </c>
      <c r="V258" s="224">
        <f t="shared" si="31"/>
        <v>0</v>
      </c>
      <c r="W258" s="224">
        <f t="shared" si="32"/>
        <v>0</v>
      </c>
      <c r="X258" s="224">
        <f t="shared" si="33"/>
        <v>0</v>
      </c>
      <c r="Y258" s="224">
        <f t="shared" si="34"/>
        <v>0</v>
      </c>
      <c r="Z258" s="225">
        <f t="shared" si="35"/>
        <v>0</v>
      </c>
      <c r="AA258" s="264"/>
    </row>
    <row r="259" spans="1:28" s="217" customFormat="1" ht="12">
      <c r="A259" s="259">
        <v>100408</v>
      </c>
      <c r="B259" s="260" t="s">
        <v>275</v>
      </c>
      <c r="C259" s="260" t="s">
        <v>1161</v>
      </c>
      <c r="D259" s="260" t="s">
        <v>494</v>
      </c>
      <c r="E259" s="221">
        <f t="shared" si="36"/>
        <v>10</v>
      </c>
      <c r="F259" s="246">
        <f>IF($E$12=1,VALUE(VLOOKUP($D259,'Pricing Reference'!$A$2:$E$68,2,FALSE))," ")</f>
        <v>10</v>
      </c>
      <c r="G259" s="246" t="str">
        <f>IF($E$12=2,VALUE(VLOOKUP($D259,'Pricing Reference'!$A$2:$E$68,3,FALSE))," ")</f>
        <v xml:space="preserve"> </v>
      </c>
      <c r="H259" s="246" t="str">
        <f>IF($E$12=3,VALUE(VLOOKUP($D259,'Pricing Reference'!$A$2:$E$68,4,FALSE))," ")</f>
        <v xml:space="preserve"> </v>
      </c>
      <c r="I259" s="254">
        <f>VALUE(VLOOKUP($D259,'Pricing Reference'!$A$2:$E$68,5,FALSE))</f>
        <v>20</v>
      </c>
      <c r="J259" s="220"/>
      <c r="K259" s="220"/>
      <c r="L259" s="220"/>
      <c r="M259" s="220"/>
      <c r="N259" s="220"/>
      <c r="O259" s="254">
        <f t="shared" si="28"/>
        <v>0</v>
      </c>
      <c r="P259" s="226"/>
      <c r="Q259" s="222"/>
      <c r="R259" s="215" t="s">
        <v>834</v>
      </c>
      <c r="S259" s="223" t="str">
        <f t="shared" si="29"/>
        <v xml:space="preserve"> </v>
      </c>
      <c r="U259" s="224">
        <f t="shared" si="30"/>
        <v>0</v>
      </c>
      <c r="V259" s="224">
        <f t="shared" si="31"/>
        <v>0</v>
      </c>
      <c r="W259" s="224">
        <f t="shared" si="32"/>
        <v>0</v>
      </c>
      <c r="X259" s="224">
        <f t="shared" si="33"/>
        <v>0</v>
      </c>
      <c r="Y259" s="224">
        <f t="shared" si="34"/>
        <v>0</v>
      </c>
      <c r="Z259" s="225">
        <f t="shared" si="35"/>
        <v>0</v>
      </c>
      <c r="AA259" s="264"/>
    </row>
    <row r="260" spans="1:28" s="217" customFormat="1" ht="12">
      <c r="A260" s="259">
        <v>100406</v>
      </c>
      <c r="B260" s="260" t="s">
        <v>146</v>
      </c>
      <c r="C260" s="260" t="s">
        <v>1161</v>
      </c>
      <c r="D260" s="260" t="s">
        <v>494</v>
      </c>
      <c r="E260" s="221">
        <f t="shared" si="36"/>
        <v>10</v>
      </c>
      <c r="F260" s="246">
        <f>IF($E$12=1,VALUE(VLOOKUP($D260,'Pricing Reference'!$A$2:$E$68,2,FALSE))," ")</f>
        <v>10</v>
      </c>
      <c r="G260" s="246" t="str">
        <f>IF($E$12=2,VALUE(VLOOKUP($D260,'Pricing Reference'!$A$2:$E$68,3,FALSE))," ")</f>
        <v xml:space="preserve"> </v>
      </c>
      <c r="H260" s="246" t="str">
        <f>IF($E$12=3,VALUE(VLOOKUP($D260,'Pricing Reference'!$A$2:$E$68,4,FALSE))," ")</f>
        <v xml:space="preserve"> </v>
      </c>
      <c r="I260" s="254">
        <f>VALUE(VLOOKUP($D260,'Pricing Reference'!$A$2:$E$68,5,FALSE))</f>
        <v>20</v>
      </c>
      <c r="J260" s="220"/>
      <c r="K260" s="220"/>
      <c r="L260" s="220"/>
      <c r="M260" s="220"/>
      <c r="N260" s="220"/>
      <c r="O260" s="254">
        <f t="shared" si="28"/>
        <v>0</v>
      </c>
      <c r="P260" s="226"/>
      <c r="Q260" s="222"/>
      <c r="R260" s="215" t="s">
        <v>835</v>
      </c>
      <c r="S260" s="223" t="str">
        <f t="shared" si="29"/>
        <v xml:space="preserve"> </v>
      </c>
      <c r="U260" s="224">
        <f t="shared" si="30"/>
        <v>0</v>
      </c>
      <c r="V260" s="224">
        <f t="shared" si="31"/>
        <v>0</v>
      </c>
      <c r="W260" s="224">
        <f t="shared" si="32"/>
        <v>0</v>
      </c>
      <c r="X260" s="224">
        <f t="shared" si="33"/>
        <v>0</v>
      </c>
      <c r="Y260" s="224">
        <f t="shared" si="34"/>
        <v>0</v>
      </c>
      <c r="Z260" s="225">
        <f t="shared" si="35"/>
        <v>0</v>
      </c>
      <c r="AA260" s="264"/>
    </row>
    <row r="261" spans="1:28" s="217" customFormat="1" ht="12">
      <c r="A261" s="259">
        <v>100407</v>
      </c>
      <c r="B261" s="260" t="s">
        <v>148</v>
      </c>
      <c r="C261" s="260" t="s">
        <v>1161</v>
      </c>
      <c r="D261" s="260" t="s">
        <v>494</v>
      </c>
      <c r="E261" s="221">
        <f t="shared" si="36"/>
        <v>10</v>
      </c>
      <c r="F261" s="246">
        <f>IF($E$12=1,VALUE(VLOOKUP($D261,'Pricing Reference'!$A$2:$E$68,2,FALSE))," ")</f>
        <v>10</v>
      </c>
      <c r="G261" s="246" t="str">
        <f>IF($E$12=2,VALUE(VLOOKUP($D261,'Pricing Reference'!$A$2:$E$68,3,FALSE))," ")</f>
        <v xml:space="preserve"> </v>
      </c>
      <c r="H261" s="246" t="str">
        <f>IF($E$12=3,VALUE(VLOOKUP($D261,'Pricing Reference'!$A$2:$E$68,4,FALSE))," ")</f>
        <v xml:space="preserve"> </v>
      </c>
      <c r="I261" s="254">
        <f>VALUE(VLOOKUP($D261,'Pricing Reference'!$A$2:$E$68,5,FALSE))</f>
        <v>20</v>
      </c>
      <c r="J261" s="220"/>
      <c r="K261" s="220"/>
      <c r="L261" s="220"/>
      <c r="M261" s="220"/>
      <c r="N261" s="220"/>
      <c r="O261" s="254">
        <f t="shared" si="28"/>
        <v>0</v>
      </c>
      <c r="P261" s="226"/>
      <c r="Q261" s="222"/>
      <c r="R261" s="215" t="s">
        <v>836</v>
      </c>
      <c r="S261" s="223" t="str">
        <f t="shared" si="29"/>
        <v xml:space="preserve"> </v>
      </c>
      <c r="U261" s="224">
        <f t="shared" si="30"/>
        <v>0</v>
      </c>
      <c r="V261" s="224">
        <f t="shared" si="31"/>
        <v>0</v>
      </c>
      <c r="W261" s="224">
        <f t="shared" si="32"/>
        <v>0</v>
      </c>
      <c r="X261" s="224">
        <f t="shared" si="33"/>
        <v>0</v>
      </c>
      <c r="Y261" s="224">
        <f t="shared" si="34"/>
        <v>0</v>
      </c>
      <c r="Z261" s="225">
        <f t="shared" si="35"/>
        <v>0</v>
      </c>
      <c r="AA261" s="264"/>
    </row>
    <row r="262" spans="1:28" s="217" customFormat="1" ht="12">
      <c r="A262" s="259">
        <v>100400</v>
      </c>
      <c r="B262" s="260" t="s">
        <v>271</v>
      </c>
      <c r="C262" s="260" t="s">
        <v>1161</v>
      </c>
      <c r="D262" s="260" t="s">
        <v>494</v>
      </c>
      <c r="E262" s="221">
        <f t="shared" si="36"/>
        <v>10</v>
      </c>
      <c r="F262" s="246">
        <f>IF($E$12=1,VALUE(VLOOKUP($D262,'Pricing Reference'!$A$2:$E$68,2,FALSE))," ")</f>
        <v>10</v>
      </c>
      <c r="G262" s="246" t="str">
        <f>IF($E$12=2,VALUE(VLOOKUP($D262,'Pricing Reference'!$A$2:$E$68,3,FALSE))," ")</f>
        <v xml:space="preserve"> </v>
      </c>
      <c r="H262" s="246" t="str">
        <f>IF($E$12=3,VALUE(VLOOKUP($D262,'Pricing Reference'!$A$2:$E$68,4,FALSE))," ")</f>
        <v xml:space="preserve"> </v>
      </c>
      <c r="I262" s="254">
        <f>VALUE(VLOOKUP($D262,'Pricing Reference'!$A$2:$E$68,5,FALSE))</f>
        <v>20</v>
      </c>
      <c r="J262" s="220"/>
      <c r="K262" s="220"/>
      <c r="L262" s="220"/>
      <c r="M262" s="220"/>
      <c r="N262" s="220"/>
      <c r="O262" s="254">
        <f t="shared" si="28"/>
        <v>0</v>
      </c>
      <c r="P262" s="226"/>
      <c r="Q262" s="222"/>
      <c r="R262" s="215" t="s">
        <v>837</v>
      </c>
      <c r="S262" s="223" t="str">
        <f t="shared" si="29"/>
        <v xml:space="preserve"> </v>
      </c>
      <c r="U262" s="224">
        <f t="shared" si="30"/>
        <v>0</v>
      </c>
      <c r="V262" s="224">
        <f t="shared" si="31"/>
        <v>0</v>
      </c>
      <c r="W262" s="224">
        <f t="shared" si="32"/>
        <v>0</v>
      </c>
      <c r="X262" s="224">
        <f t="shared" si="33"/>
        <v>0</v>
      </c>
      <c r="Y262" s="224">
        <f t="shared" si="34"/>
        <v>0</v>
      </c>
      <c r="Z262" s="225">
        <f t="shared" si="35"/>
        <v>0</v>
      </c>
      <c r="AA262" s="264"/>
    </row>
    <row r="263" spans="1:28" s="217" customFormat="1" ht="12">
      <c r="A263" s="259">
        <v>102429</v>
      </c>
      <c r="B263" s="260" t="s">
        <v>257</v>
      </c>
      <c r="C263" s="260" t="s">
        <v>1161</v>
      </c>
      <c r="D263" s="260" t="s">
        <v>494</v>
      </c>
      <c r="E263" s="221">
        <f t="shared" si="36"/>
        <v>10</v>
      </c>
      <c r="F263" s="246">
        <f>IF($E$12=1,VALUE(VLOOKUP($D263,'Pricing Reference'!$A$2:$E$68,2,FALSE))," ")</f>
        <v>10</v>
      </c>
      <c r="G263" s="246" t="str">
        <f>IF($E$12=2,VALUE(VLOOKUP($D263,'Pricing Reference'!$A$2:$E$68,3,FALSE))," ")</f>
        <v xml:space="preserve"> </v>
      </c>
      <c r="H263" s="246" t="str">
        <f>IF($E$12=3,VALUE(VLOOKUP($D263,'Pricing Reference'!$A$2:$E$68,4,FALSE))," ")</f>
        <v xml:space="preserve"> </v>
      </c>
      <c r="I263" s="254">
        <f>VALUE(VLOOKUP($D263,'Pricing Reference'!$A$2:$E$68,5,FALSE))</f>
        <v>20</v>
      </c>
      <c r="J263" s="220"/>
      <c r="K263" s="220"/>
      <c r="L263" s="220"/>
      <c r="M263" s="220"/>
      <c r="N263" s="220"/>
      <c r="O263" s="254">
        <f t="shared" si="28"/>
        <v>0</v>
      </c>
      <c r="P263" s="226"/>
      <c r="Q263" s="222"/>
      <c r="R263" s="215" t="s">
        <v>838</v>
      </c>
      <c r="S263" s="223" t="str">
        <f t="shared" si="29"/>
        <v xml:space="preserve"> </v>
      </c>
      <c r="U263" s="224">
        <f t="shared" si="30"/>
        <v>0</v>
      </c>
      <c r="V263" s="224">
        <f t="shared" si="31"/>
        <v>0</v>
      </c>
      <c r="W263" s="224">
        <f t="shared" si="32"/>
        <v>0</v>
      </c>
      <c r="X263" s="224">
        <f t="shared" si="33"/>
        <v>0</v>
      </c>
      <c r="Y263" s="224">
        <f t="shared" si="34"/>
        <v>0</v>
      </c>
      <c r="Z263" s="225">
        <f t="shared" si="35"/>
        <v>0</v>
      </c>
      <c r="AA263" s="264"/>
    </row>
    <row r="264" spans="1:28" s="217" customFormat="1" ht="12">
      <c r="A264" s="259">
        <v>107848</v>
      </c>
      <c r="B264" s="260" t="s">
        <v>259</v>
      </c>
      <c r="C264" s="260" t="s">
        <v>1161</v>
      </c>
      <c r="D264" s="260" t="s">
        <v>494</v>
      </c>
      <c r="E264" s="221">
        <f t="shared" si="36"/>
        <v>10</v>
      </c>
      <c r="F264" s="246">
        <f>IF($E$12=1,VALUE(VLOOKUP($D264,'Pricing Reference'!$A$2:$E$68,2,FALSE))," ")</f>
        <v>10</v>
      </c>
      <c r="G264" s="246" t="str">
        <f>IF($E$12=2,VALUE(VLOOKUP($D264,'Pricing Reference'!$A$2:$E$68,3,FALSE))," ")</f>
        <v xml:space="preserve"> </v>
      </c>
      <c r="H264" s="246" t="str">
        <f>IF($E$12=3,VALUE(VLOOKUP($D264,'Pricing Reference'!$A$2:$E$68,4,FALSE))," ")</f>
        <v xml:space="preserve"> </v>
      </c>
      <c r="I264" s="254">
        <f>VALUE(VLOOKUP($D264,'Pricing Reference'!$A$2:$E$68,5,FALSE))</f>
        <v>20</v>
      </c>
      <c r="J264" s="220"/>
      <c r="K264" s="220"/>
      <c r="L264" s="220"/>
      <c r="M264" s="220"/>
      <c r="N264" s="220"/>
      <c r="O264" s="254">
        <f t="shared" si="28"/>
        <v>0</v>
      </c>
      <c r="P264" s="226"/>
      <c r="Q264" s="222"/>
      <c r="R264" s="215" t="s">
        <v>839</v>
      </c>
      <c r="S264" s="223" t="str">
        <f t="shared" si="29"/>
        <v xml:space="preserve"> </v>
      </c>
      <c r="U264" s="224">
        <f t="shared" si="30"/>
        <v>0</v>
      </c>
      <c r="V264" s="224">
        <f t="shared" si="31"/>
        <v>0</v>
      </c>
      <c r="W264" s="224">
        <f t="shared" si="32"/>
        <v>0</v>
      </c>
      <c r="X264" s="224">
        <f t="shared" si="33"/>
        <v>0</v>
      </c>
      <c r="Y264" s="224">
        <f t="shared" si="34"/>
        <v>0</v>
      </c>
      <c r="Z264" s="225">
        <f t="shared" si="35"/>
        <v>0</v>
      </c>
      <c r="AA264" s="264"/>
    </row>
    <row r="265" spans="1:28" s="217" customFormat="1" ht="12">
      <c r="A265" s="259">
        <v>100403</v>
      </c>
      <c r="B265" s="260" t="s">
        <v>137</v>
      </c>
      <c r="C265" s="260" t="s">
        <v>1161</v>
      </c>
      <c r="D265" s="260" t="s">
        <v>494</v>
      </c>
      <c r="E265" s="221">
        <f t="shared" si="36"/>
        <v>10</v>
      </c>
      <c r="F265" s="246">
        <f>IF($E$12=1,VALUE(VLOOKUP($D265,'Pricing Reference'!$A$2:$E$68,2,FALSE))," ")</f>
        <v>10</v>
      </c>
      <c r="G265" s="246" t="str">
        <f>IF($E$12=2,VALUE(VLOOKUP($D265,'Pricing Reference'!$A$2:$E$68,3,FALSE))," ")</f>
        <v xml:space="preserve"> </v>
      </c>
      <c r="H265" s="246" t="str">
        <f>IF($E$12=3,VALUE(VLOOKUP($D265,'Pricing Reference'!$A$2:$E$68,4,FALSE))," ")</f>
        <v xml:space="preserve"> </v>
      </c>
      <c r="I265" s="254">
        <f>VALUE(VLOOKUP($D265,'Pricing Reference'!$A$2:$E$68,5,FALSE))</f>
        <v>20</v>
      </c>
      <c r="J265" s="220"/>
      <c r="K265" s="220"/>
      <c r="L265" s="220"/>
      <c r="M265" s="220"/>
      <c r="N265" s="220"/>
      <c r="O265" s="254">
        <f t="shared" si="28"/>
        <v>0</v>
      </c>
      <c r="P265" s="226"/>
      <c r="Q265" s="222"/>
      <c r="R265" s="215" t="s">
        <v>840</v>
      </c>
      <c r="S265" s="223" t="str">
        <f t="shared" si="29"/>
        <v xml:space="preserve"> </v>
      </c>
      <c r="U265" s="224">
        <f t="shared" si="30"/>
        <v>0</v>
      </c>
      <c r="V265" s="224">
        <f t="shared" si="31"/>
        <v>0</v>
      </c>
      <c r="W265" s="224">
        <f t="shared" si="32"/>
        <v>0</v>
      </c>
      <c r="X265" s="224">
        <f t="shared" si="33"/>
        <v>0</v>
      </c>
      <c r="Y265" s="224">
        <f t="shared" si="34"/>
        <v>0</v>
      </c>
      <c r="Z265" s="225">
        <f t="shared" si="35"/>
        <v>0</v>
      </c>
      <c r="AA265" s="264"/>
    </row>
    <row r="266" spans="1:28" s="217" customFormat="1" ht="12">
      <c r="A266" s="259">
        <v>100200</v>
      </c>
      <c r="B266" s="260" t="s">
        <v>118</v>
      </c>
      <c r="C266" s="260" t="s">
        <v>1161</v>
      </c>
      <c r="D266" s="260" t="s">
        <v>494</v>
      </c>
      <c r="E266" s="221">
        <f t="shared" si="36"/>
        <v>10</v>
      </c>
      <c r="F266" s="246">
        <f>IF($E$12=1,VALUE(VLOOKUP($D266,'Pricing Reference'!$A$2:$E$68,2,FALSE))," ")</f>
        <v>10</v>
      </c>
      <c r="G266" s="246" t="str">
        <f>IF($E$12=2,VALUE(VLOOKUP($D266,'Pricing Reference'!$A$2:$E$68,3,FALSE))," ")</f>
        <v xml:space="preserve"> </v>
      </c>
      <c r="H266" s="246" t="str">
        <f>IF($E$12=3,VALUE(VLOOKUP($D266,'Pricing Reference'!$A$2:$E$68,4,FALSE))," ")</f>
        <v xml:space="preserve"> </v>
      </c>
      <c r="I266" s="254">
        <f>VALUE(VLOOKUP($D266,'Pricing Reference'!$A$2:$E$68,5,FALSE))</f>
        <v>20</v>
      </c>
      <c r="J266" s="220"/>
      <c r="K266" s="220"/>
      <c r="L266" s="220"/>
      <c r="M266" s="220"/>
      <c r="N266" s="220"/>
      <c r="O266" s="254">
        <f t="shared" si="28"/>
        <v>0</v>
      </c>
      <c r="P266" s="226"/>
      <c r="Q266" s="222"/>
      <c r="R266" s="215" t="s">
        <v>841</v>
      </c>
      <c r="S266" s="223" t="str">
        <f t="shared" si="29"/>
        <v xml:space="preserve"> </v>
      </c>
      <c r="U266" s="224">
        <f t="shared" si="30"/>
        <v>0</v>
      </c>
      <c r="V266" s="224">
        <f t="shared" si="31"/>
        <v>0</v>
      </c>
      <c r="W266" s="224">
        <f t="shared" si="32"/>
        <v>0</v>
      </c>
      <c r="X266" s="224">
        <f t="shared" si="33"/>
        <v>0</v>
      </c>
      <c r="Y266" s="224">
        <f t="shared" si="34"/>
        <v>0</v>
      </c>
      <c r="Z266" s="225">
        <f t="shared" si="35"/>
        <v>0</v>
      </c>
      <c r="AA266" s="264"/>
    </row>
    <row r="267" spans="1:28" s="217" customFormat="1" ht="12">
      <c r="A267" s="259">
        <v>104788</v>
      </c>
      <c r="B267" s="260" t="s">
        <v>303</v>
      </c>
      <c r="C267" s="260" t="s">
        <v>1161</v>
      </c>
      <c r="D267" s="260" t="s">
        <v>494</v>
      </c>
      <c r="E267" s="221">
        <f t="shared" si="36"/>
        <v>10</v>
      </c>
      <c r="F267" s="246">
        <f>IF($E$12=1,VALUE(VLOOKUP($D267,'Pricing Reference'!$A$2:$E$68,2,FALSE))," ")</f>
        <v>10</v>
      </c>
      <c r="G267" s="246" t="str">
        <f>IF($E$12=2,VALUE(VLOOKUP($D267,'Pricing Reference'!$A$2:$E$68,3,FALSE))," ")</f>
        <v xml:space="preserve"> </v>
      </c>
      <c r="H267" s="246" t="str">
        <f>IF($E$12=3,VALUE(VLOOKUP($D267,'Pricing Reference'!$A$2:$E$68,4,FALSE))," ")</f>
        <v xml:space="preserve"> </v>
      </c>
      <c r="I267" s="254">
        <f>VALUE(VLOOKUP($D267,'Pricing Reference'!$A$2:$E$68,5,FALSE))</f>
        <v>20</v>
      </c>
      <c r="J267" s="220"/>
      <c r="K267" s="220"/>
      <c r="L267" s="220"/>
      <c r="M267" s="220"/>
      <c r="N267" s="220"/>
      <c r="O267" s="254">
        <f t="shared" si="28"/>
        <v>0</v>
      </c>
      <c r="P267" s="226"/>
      <c r="Q267" s="222"/>
      <c r="R267" s="215" t="s">
        <v>842</v>
      </c>
      <c r="S267" s="223" t="str">
        <f t="shared" si="29"/>
        <v xml:space="preserve"> </v>
      </c>
      <c r="U267" s="224">
        <f t="shared" si="30"/>
        <v>0</v>
      </c>
      <c r="V267" s="224">
        <f t="shared" si="31"/>
        <v>0</v>
      </c>
      <c r="W267" s="224">
        <f t="shared" si="32"/>
        <v>0</v>
      </c>
      <c r="X267" s="224">
        <f t="shared" si="33"/>
        <v>0</v>
      </c>
      <c r="Y267" s="224">
        <f t="shared" si="34"/>
        <v>0</v>
      </c>
      <c r="Z267" s="225">
        <f t="shared" si="35"/>
        <v>0</v>
      </c>
      <c r="AA267" s="264"/>
    </row>
    <row r="268" spans="1:28" s="217" customFormat="1" ht="12">
      <c r="A268" s="259">
        <v>108395</v>
      </c>
      <c r="B268" s="260" t="s">
        <v>247</v>
      </c>
      <c r="C268" s="260" t="s">
        <v>1161</v>
      </c>
      <c r="D268" s="260" t="s">
        <v>494</v>
      </c>
      <c r="E268" s="221">
        <f t="shared" si="36"/>
        <v>10</v>
      </c>
      <c r="F268" s="246">
        <f>IF($E$12=1,VALUE(VLOOKUP($D268,'Pricing Reference'!$A$2:$E$68,2,FALSE))," ")</f>
        <v>10</v>
      </c>
      <c r="G268" s="246" t="str">
        <f>IF($E$12=2,VALUE(VLOOKUP($D268,'Pricing Reference'!$A$2:$E$68,3,FALSE))," ")</f>
        <v xml:space="preserve"> </v>
      </c>
      <c r="H268" s="246" t="str">
        <f>IF($E$12=3,VALUE(VLOOKUP($D268,'Pricing Reference'!$A$2:$E$68,4,FALSE))," ")</f>
        <v xml:space="preserve"> </v>
      </c>
      <c r="I268" s="254">
        <f>VALUE(VLOOKUP($D268,'Pricing Reference'!$A$2:$E$68,5,FALSE))</f>
        <v>20</v>
      </c>
      <c r="J268" s="220"/>
      <c r="K268" s="220"/>
      <c r="L268" s="220"/>
      <c r="M268" s="220"/>
      <c r="N268" s="220"/>
      <c r="O268" s="254">
        <f t="shared" ref="O268:O331" si="45">SUM(U268,V268,W268,X268,Y268)</f>
        <v>0</v>
      </c>
      <c r="P268" s="226"/>
      <c r="Q268" s="222"/>
      <c r="R268" s="215" t="s">
        <v>843</v>
      </c>
      <c r="S268" s="223" t="str">
        <f t="shared" ref="S268:S331" si="46">IF(Z268&gt;0.01,"X"," ")</f>
        <v xml:space="preserve"> </v>
      </c>
      <c r="U268" s="224">
        <f t="shared" ref="U268:U331" si="47">J268*$E268</f>
        <v>0</v>
      </c>
      <c r="V268" s="224">
        <f t="shared" ref="V268:V331" si="48">K268*$E268</f>
        <v>0</v>
      </c>
      <c r="W268" s="224">
        <f t="shared" ref="W268:W331" si="49">L268*$E268</f>
        <v>0</v>
      </c>
      <c r="X268" s="224">
        <f t="shared" ref="X268:X331" si="50">M268*$E268</f>
        <v>0</v>
      </c>
      <c r="Y268" s="224">
        <f t="shared" ref="Y268:Y331" si="51">N268*$E268</f>
        <v>0</v>
      </c>
      <c r="Z268" s="225">
        <f t="shared" ref="Z268:Z331" si="52">SUM(J268,K268,L268,M268,N268)</f>
        <v>0</v>
      </c>
      <c r="AA268" s="264"/>
    </row>
    <row r="269" spans="1:28" s="217" customFormat="1" ht="12">
      <c r="A269" s="259">
        <v>100401</v>
      </c>
      <c r="B269" s="260" t="s">
        <v>272</v>
      </c>
      <c r="C269" s="260" t="s">
        <v>1161</v>
      </c>
      <c r="D269" s="260" t="s">
        <v>494</v>
      </c>
      <c r="E269" s="221">
        <f t="shared" si="36"/>
        <v>10</v>
      </c>
      <c r="F269" s="246">
        <f>IF($E$12=1,VALUE(VLOOKUP($D269,'Pricing Reference'!$A$2:$E$68,2,FALSE))," ")</f>
        <v>10</v>
      </c>
      <c r="G269" s="246" t="str">
        <f>IF($E$12=2,VALUE(VLOOKUP($D269,'Pricing Reference'!$A$2:$E$68,3,FALSE))," ")</f>
        <v xml:space="preserve"> </v>
      </c>
      <c r="H269" s="246" t="str">
        <f>IF($E$12=3,VALUE(VLOOKUP($D269,'Pricing Reference'!$A$2:$E$68,4,FALSE))," ")</f>
        <v xml:space="preserve"> </v>
      </c>
      <c r="I269" s="254">
        <f>VALUE(VLOOKUP($D269,'Pricing Reference'!$A$2:$E$68,5,FALSE))</f>
        <v>20</v>
      </c>
      <c r="J269" s="220"/>
      <c r="K269" s="220"/>
      <c r="L269" s="220"/>
      <c r="M269" s="220"/>
      <c r="N269" s="220"/>
      <c r="O269" s="254">
        <f t="shared" si="45"/>
        <v>0</v>
      </c>
      <c r="P269" s="226"/>
      <c r="Q269" s="222"/>
      <c r="R269" s="215" t="s">
        <v>844</v>
      </c>
      <c r="S269" s="223" t="str">
        <f t="shared" si="46"/>
        <v xml:space="preserve"> </v>
      </c>
      <c r="U269" s="224">
        <f t="shared" si="47"/>
        <v>0</v>
      </c>
      <c r="V269" s="224">
        <f t="shared" si="48"/>
        <v>0</v>
      </c>
      <c r="W269" s="224">
        <f t="shared" si="49"/>
        <v>0</v>
      </c>
      <c r="X269" s="224">
        <f t="shared" si="50"/>
        <v>0</v>
      </c>
      <c r="Y269" s="224">
        <f t="shared" si="51"/>
        <v>0</v>
      </c>
      <c r="Z269" s="225">
        <f t="shared" si="52"/>
        <v>0</v>
      </c>
      <c r="AA269" s="264"/>
    </row>
    <row r="270" spans="1:28" s="217" customFormat="1" ht="12">
      <c r="A270" s="259">
        <v>104789</v>
      </c>
      <c r="B270" s="260" t="s">
        <v>304</v>
      </c>
      <c r="C270" s="260" t="s">
        <v>1161</v>
      </c>
      <c r="D270" s="260" t="s">
        <v>494</v>
      </c>
      <c r="E270" s="221">
        <f t="shared" si="36"/>
        <v>10</v>
      </c>
      <c r="F270" s="246">
        <f>IF($E$12=1,VALUE(VLOOKUP($D270,'Pricing Reference'!$A$2:$E$68,2,FALSE))," ")</f>
        <v>10</v>
      </c>
      <c r="G270" s="246" t="str">
        <f>IF($E$12=2,VALUE(VLOOKUP($D270,'Pricing Reference'!$A$2:$E$68,3,FALSE))," ")</f>
        <v xml:space="preserve"> </v>
      </c>
      <c r="H270" s="246" t="str">
        <f>IF($E$12=3,VALUE(VLOOKUP($D270,'Pricing Reference'!$A$2:$E$68,4,FALSE))," ")</f>
        <v xml:space="preserve"> </v>
      </c>
      <c r="I270" s="254">
        <f>VALUE(VLOOKUP($D270,'Pricing Reference'!$A$2:$E$68,5,FALSE))</f>
        <v>20</v>
      </c>
      <c r="J270" s="220"/>
      <c r="K270" s="220"/>
      <c r="L270" s="220"/>
      <c r="M270" s="220"/>
      <c r="N270" s="220"/>
      <c r="O270" s="254">
        <f t="shared" si="45"/>
        <v>0</v>
      </c>
      <c r="P270" s="226"/>
      <c r="Q270" s="222"/>
      <c r="R270" s="215" t="s">
        <v>845</v>
      </c>
      <c r="S270" s="223" t="str">
        <f t="shared" si="46"/>
        <v xml:space="preserve"> </v>
      </c>
      <c r="U270" s="224">
        <f t="shared" si="47"/>
        <v>0</v>
      </c>
      <c r="V270" s="224">
        <f t="shared" si="48"/>
        <v>0</v>
      </c>
      <c r="W270" s="224">
        <f t="shared" si="49"/>
        <v>0</v>
      </c>
      <c r="X270" s="224">
        <f t="shared" si="50"/>
        <v>0</v>
      </c>
      <c r="Y270" s="224">
        <f t="shared" si="51"/>
        <v>0</v>
      </c>
      <c r="Z270" s="225">
        <f t="shared" si="52"/>
        <v>0</v>
      </c>
      <c r="AA270" s="264"/>
    </row>
    <row r="271" spans="1:28" s="217" customFormat="1" ht="12">
      <c r="A271" s="259">
        <v>100404</v>
      </c>
      <c r="B271" s="260" t="s">
        <v>273</v>
      </c>
      <c r="C271" s="260" t="s">
        <v>1161</v>
      </c>
      <c r="D271" s="260" t="s">
        <v>494</v>
      </c>
      <c r="E271" s="221">
        <f t="shared" si="36"/>
        <v>10</v>
      </c>
      <c r="F271" s="246">
        <f>IF($E$12=1,VALUE(VLOOKUP($D271,'Pricing Reference'!$A$2:$E$68,2,FALSE))," ")</f>
        <v>10</v>
      </c>
      <c r="G271" s="246" t="str">
        <f>IF($E$12=2,VALUE(VLOOKUP($D271,'Pricing Reference'!$A$2:$E$68,3,FALSE))," ")</f>
        <v xml:space="preserve"> </v>
      </c>
      <c r="H271" s="246" t="str">
        <f>IF($E$12=3,VALUE(VLOOKUP($D271,'Pricing Reference'!$A$2:$E$68,4,FALSE))," ")</f>
        <v xml:space="preserve"> </v>
      </c>
      <c r="I271" s="254">
        <f>VALUE(VLOOKUP($D271,'Pricing Reference'!$A$2:$E$68,5,FALSE))</f>
        <v>20</v>
      </c>
      <c r="J271" s="220"/>
      <c r="K271" s="220"/>
      <c r="L271" s="220"/>
      <c r="M271" s="220"/>
      <c r="N271" s="220"/>
      <c r="O271" s="254">
        <f t="shared" si="45"/>
        <v>0</v>
      </c>
      <c r="P271" s="226"/>
      <c r="Q271" s="222"/>
      <c r="R271" s="215" t="s">
        <v>846</v>
      </c>
      <c r="S271" s="223" t="str">
        <f t="shared" si="46"/>
        <v xml:space="preserve"> </v>
      </c>
      <c r="U271" s="224">
        <f t="shared" si="47"/>
        <v>0</v>
      </c>
      <c r="V271" s="224">
        <f t="shared" si="48"/>
        <v>0</v>
      </c>
      <c r="W271" s="224">
        <f t="shared" si="49"/>
        <v>0</v>
      </c>
      <c r="X271" s="224">
        <f t="shared" si="50"/>
        <v>0</v>
      </c>
      <c r="Y271" s="224">
        <f t="shared" si="51"/>
        <v>0</v>
      </c>
      <c r="Z271" s="225">
        <f t="shared" si="52"/>
        <v>0</v>
      </c>
      <c r="AA271" s="264"/>
    </row>
    <row r="272" spans="1:28" s="26" customFormat="1">
      <c r="A272" s="259">
        <v>108389</v>
      </c>
      <c r="B272" s="260" t="s">
        <v>241</v>
      </c>
      <c r="C272" s="260" t="s">
        <v>1161</v>
      </c>
      <c r="D272" s="260" t="s">
        <v>494</v>
      </c>
      <c r="E272" s="221">
        <f t="shared" si="36"/>
        <v>10</v>
      </c>
      <c r="F272" s="246">
        <f>IF($E$12=1,VALUE(VLOOKUP($D272,'Pricing Reference'!$A$2:$E$68,2,FALSE))," ")</f>
        <v>10</v>
      </c>
      <c r="G272" s="246" t="str">
        <f>IF($E$12=2,VALUE(VLOOKUP($D272,'Pricing Reference'!$A$2:$E$68,3,FALSE))," ")</f>
        <v xml:space="preserve"> </v>
      </c>
      <c r="H272" s="246" t="str">
        <f>IF($E$12=3,VALUE(VLOOKUP($D272,'Pricing Reference'!$A$2:$E$68,4,FALSE))," ")</f>
        <v xml:space="preserve"> </v>
      </c>
      <c r="I272" s="254">
        <f>VALUE(VLOOKUP($D272,'Pricing Reference'!$A$2:$E$68,5,FALSE))</f>
        <v>20</v>
      </c>
      <c r="J272" s="220"/>
      <c r="K272" s="220"/>
      <c r="L272" s="220"/>
      <c r="M272" s="220"/>
      <c r="N272" s="220"/>
      <c r="O272" s="254">
        <f t="shared" si="45"/>
        <v>0</v>
      </c>
      <c r="P272" s="227"/>
      <c r="Q272" s="227"/>
      <c r="R272" s="215" t="s">
        <v>847</v>
      </c>
      <c r="S272" s="223" t="str">
        <f t="shared" si="46"/>
        <v xml:space="preserve"> </v>
      </c>
      <c r="U272" s="224">
        <f t="shared" si="47"/>
        <v>0</v>
      </c>
      <c r="V272" s="224">
        <f t="shared" si="48"/>
        <v>0</v>
      </c>
      <c r="W272" s="224">
        <f t="shared" si="49"/>
        <v>0</v>
      </c>
      <c r="X272" s="224">
        <f t="shared" si="50"/>
        <v>0</v>
      </c>
      <c r="Y272" s="224">
        <f t="shared" si="51"/>
        <v>0</v>
      </c>
      <c r="Z272" s="225">
        <f t="shared" si="52"/>
        <v>0</v>
      </c>
      <c r="AA272" s="264"/>
      <c r="AB272" s="217"/>
    </row>
    <row r="273" spans="1:28" s="26" customFormat="1">
      <c r="A273" s="259">
        <v>108390</v>
      </c>
      <c r="B273" s="260" t="s">
        <v>242</v>
      </c>
      <c r="C273" s="260" t="s">
        <v>1161</v>
      </c>
      <c r="D273" s="260" t="s">
        <v>494</v>
      </c>
      <c r="E273" s="221">
        <f t="shared" si="36"/>
        <v>10</v>
      </c>
      <c r="F273" s="246">
        <f>IF($E$12=1,VALUE(VLOOKUP($D273,'Pricing Reference'!$A$2:$E$68,2,FALSE))," ")</f>
        <v>10</v>
      </c>
      <c r="G273" s="246" t="str">
        <f>IF($E$12=2,VALUE(VLOOKUP($D273,'Pricing Reference'!$A$2:$E$68,3,FALSE))," ")</f>
        <v xml:space="preserve"> </v>
      </c>
      <c r="H273" s="246" t="str">
        <f>IF($E$12=3,VALUE(VLOOKUP($D273,'Pricing Reference'!$A$2:$E$68,4,FALSE))," ")</f>
        <v xml:space="preserve"> </v>
      </c>
      <c r="I273" s="254">
        <f>VALUE(VLOOKUP($D273,'Pricing Reference'!$A$2:$E$68,5,FALSE))</f>
        <v>20</v>
      </c>
      <c r="J273" s="220"/>
      <c r="K273" s="220"/>
      <c r="L273" s="220"/>
      <c r="M273" s="220"/>
      <c r="N273" s="220"/>
      <c r="O273" s="254">
        <f t="shared" si="45"/>
        <v>0</v>
      </c>
      <c r="P273" s="227"/>
      <c r="Q273" s="227"/>
      <c r="R273" s="215" t="s">
        <v>848</v>
      </c>
      <c r="S273" s="223" t="str">
        <f t="shared" si="46"/>
        <v xml:space="preserve"> </v>
      </c>
      <c r="U273" s="224">
        <f t="shared" si="47"/>
        <v>0</v>
      </c>
      <c r="V273" s="224">
        <f t="shared" si="48"/>
        <v>0</v>
      </c>
      <c r="W273" s="224">
        <f t="shared" si="49"/>
        <v>0</v>
      </c>
      <c r="X273" s="224">
        <f t="shared" si="50"/>
        <v>0</v>
      </c>
      <c r="Y273" s="224">
        <f t="shared" si="51"/>
        <v>0</v>
      </c>
      <c r="Z273" s="225">
        <f t="shared" si="52"/>
        <v>0</v>
      </c>
      <c r="AA273" s="264"/>
      <c r="AB273" s="217"/>
    </row>
    <row r="274" spans="1:28" s="26" customFormat="1">
      <c r="A274" s="259">
        <v>108391</v>
      </c>
      <c r="B274" s="260" t="s">
        <v>243</v>
      </c>
      <c r="C274" s="260" t="s">
        <v>1161</v>
      </c>
      <c r="D274" s="260" t="s">
        <v>494</v>
      </c>
      <c r="E274" s="221">
        <f t="shared" ref="E274:E337" si="53">SUM(F274:H274)</f>
        <v>10</v>
      </c>
      <c r="F274" s="246">
        <f>IF($E$12=1,VALUE(VLOOKUP($D274,'Pricing Reference'!$A$2:$E$68,2,FALSE))," ")</f>
        <v>10</v>
      </c>
      <c r="G274" s="246" t="str">
        <f>IF($E$12=2,VALUE(VLOOKUP($D274,'Pricing Reference'!$A$2:$E$68,3,FALSE))," ")</f>
        <v xml:space="preserve"> </v>
      </c>
      <c r="H274" s="246" t="str">
        <f>IF($E$12=3,VALUE(VLOOKUP($D274,'Pricing Reference'!$A$2:$E$68,4,FALSE))," ")</f>
        <v xml:space="preserve"> </v>
      </c>
      <c r="I274" s="254">
        <f>VALUE(VLOOKUP($D274,'Pricing Reference'!$A$2:$E$68,5,FALSE))</f>
        <v>20</v>
      </c>
      <c r="J274" s="220"/>
      <c r="K274" s="220"/>
      <c r="L274" s="220"/>
      <c r="M274" s="220"/>
      <c r="N274" s="220"/>
      <c r="O274" s="254">
        <f t="shared" si="45"/>
        <v>0</v>
      </c>
      <c r="P274" s="227"/>
      <c r="Q274" s="227"/>
      <c r="R274" s="215" t="s">
        <v>849</v>
      </c>
      <c r="S274" s="223" t="str">
        <f t="shared" si="46"/>
        <v xml:space="preserve"> </v>
      </c>
      <c r="U274" s="224">
        <f t="shared" si="47"/>
        <v>0</v>
      </c>
      <c r="V274" s="224">
        <f t="shared" si="48"/>
        <v>0</v>
      </c>
      <c r="W274" s="224">
        <f t="shared" si="49"/>
        <v>0</v>
      </c>
      <c r="X274" s="224">
        <f t="shared" si="50"/>
        <v>0</v>
      </c>
      <c r="Y274" s="224">
        <f t="shared" si="51"/>
        <v>0</v>
      </c>
      <c r="Z274" s="225">
        <f t="shared" si="52"/>
        <v>0</v>
      </c>
      <c r="AA274" s="264"/>
      <c r="AB274" s="217"/>
    </row>
    <row r="275" spans="1:28" s="26" customFormat="1">
      <c r="A275" s="259">
        <v>105735</v>
      </c>
      <c r="B275" s="260" t="s">
        <v>308</v>
      </c>
      <c r="C275" s="260" t="s">
        <v>1161</v>
      </c>
      <c r="D275" s="260" t="s">
        <v>494</v>
      </c>
      <c r="E275" s="221">
        <f t="shared" si="53"/>
        <v>10</v>
      </c>
      <c r="F275" s="246">
        <f>IF($E$12=1,VALUE(VLOOKUP($D275,'Pricing Reference'!$A$2:$E$68,2,FALSE))," ")</f>
        <v>10</v>
      </c>
      <c r="G275" s="246" t="str">
        <f>IF($E$12=2,VALUE(VLOOKUP($D275,'Pricing Reference'!$A$2:$E$68,3,FALSE))," ")</f>
        <v xml:space="preserve"> </v>
      </c>
      <c r="H275" s="246" t="str">
        <f>IF($E$12=3,VALUE(VLOOKUP($D275,'Pricing Reference'!$A$2:$E$68,4,FALSE))," ")</f>
        <v xml:space="preserve"> </v>
      </c>
      <c r="I275" s="254">
        <f>VALUE(VLOOKUP($D275,'Pricing Reference'!$A$2:$E$68,5,FALSE))</f>
        <v>20</v>
      </c>
      <c r="J275" s="220"/>
      <c r="K275" s="220"/>
      <c r="L275" s="220"/>
      <c r="M275" s="220"/>
      <c r="N275" s="220"/>
      <c r="O275" s="254">
        <f t="shared" si="45"/>
        <v>0</v>
      </c>
      <c r="P275" s="227"/>
      <c r="Q275" s="227"/>
      <c r="R275" s="215" t="s">
        <v>850</v>
      </c>
      <c r="S275" s="223" t="str">
        <f t="shared" si="46"/>
        <v xml:space="preserve"> </v>
      </c>
      <c r="U275" s="224">
        <f t="shared" si="47"/>
        <v>0</v>
      </c>
      <c r="V275" s="224">
        <f t="shared" si="48"/>
        <v>0</v>
      </c>
      <c r="W275" s="224">
        <f t="shared" si="49"/>
        <v>0</v>
      </c>
      <c r="X275" s="224">
        <f t="shared" si="50"/>
        <v>0</v>
      </c>
      <c r="Y275" s="224">
        <f t="shared" si="51"/>
        <v>0</v>
      </c>
      <c r="Z275" s="225">
        <f t="shared" si="52"/>
        <v>0</v>
      </c>
      <c r="AA275" s="264"/>
      <c r="AB275" s="217"/>
    </row>
    <row r="276" spans="1:28" s="217" customFormat="1" ht="12">
      <c r="A276" s="259">
        <v>105736</v>
      </c>
      <c r="B276" s="260" t="s">
        <v>130</v>
      </c>
      <c r="C276" s="260" t="s">
        <v>1161</v>
      </c>
      <c r="D276" s="260" t="s">
        <v>494</v>
      </c>
      <c r="E276" s="221">
        <f t="shared" si="53"/>
        <v>10</v>
      </c>
      <c r="F276" s="246">
        <f>IF($E$12=1,VALUE(VLOOKUP($D276,'Pricing Reference'!$A$2:$E$68,2,FALSE))," ")</f>
        <v>10</v>
      </c>
      <c r="G276" s="246" t="str">
        <f>IF($E$12=2,VALUE(VLOOKUP($D276,'Pricing Reference'!$A$2:$E$68,3,FALSE))," ")</f>
        <v xml:space="preserve"> </v>
      </c>
      <c r="H276" s="246" t="str">
        <f>IF($E$12=3,VALUE(VLOOKUP($D276,'Pricing Reference'!$A$2:$E$68,4,FALSE))," ")</f>
        <v xml:space="preserve"> </v>
      </c>
      <c r="I276" s="254">
        <f>VALUE(VLOOKUP($D276,'Pricing Reference'!$A$2:$E$68,5,FALSE))</f>
        <v>20</v>
      </c>
      <c r="J276" s="220"/>
      <c r="K276" s="220"/>
      <c r="L276" s="220"/>
      <c r="M276" s="220"/>
      <c r="N276" s="220"/>
      <c r="O276" s="254">
        <f t="shared" si="45"/>
        <v>0</v>
      </c>
      <c r="P276" s="226"/>
      <c r="Q276" s="222"/>
      <c r="R276" s="215" t="s">
        <v>851</v>
      </c>
      <c r="S276" s="223" t="str">
        <f t="shared" si="46"/>
        <v xml:space="preserve"> </v>
      </c>
      <c r="U276" s="224">
        <f t="shared" si="47"/>
        <v>0</v>
      </c>
      <c r="V276" s="224">
        <f t="shared" si="48"/>
        <v>0</v>
      </c>
      <c r="W276" s="224">
        <f t="shared" si="49"/>
        <v>0</v>
      </c>
      <c r="X276" s="224">
        <f t="shared" si="50"/>
        <v>0</v>
      </c>
      <c r="Y276" s="224">
        <f t="shared" si="51"/>
        <v>0</v>
      </c>
      <c r="Z276" s="225">
        <f t="shared" si="52"/>
        <v>0</v>
      </c>
      <c r="AA276" s="264"/>
    </row>
    <row r="277" spans="1:28" s="217" customFormat="1" ht="12">
      <c r="A277" s="259">
        <v>108385</v>
      </c>
      <c r="B277" s="260" t="s">
        <v>237</v>
      </c>
      <c r="C277" s="260" t="s">
        <v>1161</v>
      </c>
      <c r="D277" s="260" t="s">
        <v>494</v>
      </c>
      <c r="E277" s="221">
        <f t="shared" si="53"/>
        <v>10</v>
      </c>
      <c r="F277" s="246">
        <f>IF($E$12=1,VALUE(VLOOKUP($D277,'Pricing Reference'!$A$2:$E$68,2,FALSE))," ")</f>
        <v>10</v>
      </c>
      <c r="G277" s="246" t="str">
        <f>IF($E$12=2,VALUE(VLOOKUP($D277,'Pricing Reference'!$A$2:$E$68,3,FALSE))," ")</f>
        <v xml:space="preserve"> </v>
      </c>
      <c r="H277" s="246" t="str">
        <f>IF($E$12=3,VALUE(VLOOKUP($D277,'Pricing Reference'!$A$2:$E$68,4,FALSE))," ")</f>
        <v xml:space="preserve"> </v>
      </c>
      <c r="I277" s="254">
        <f>VALUE(VLOOKUP($D277,'Pricing Reference'!$A$2:$E$68,5,FALSE))</f>
        <v>20</v>
      </c>
      <c r="J277" s="220"/>
      <c r="K277" s="220"/>
      <c r="L277" s="220"/>
      <c r="M277" s="220"/>
      <c r="N277" s="220"/>
      <c r="O277" s="254">
        <f t="shared" si="45"/>
        <v>0</v>
      </c>
      <c r="P277" s="226"/>
      <c r="Q277" s="222"/>
      <c r="R277" s="215" t="s">
        <v>852</v>
      </c>
      <c r="S277" s="223" t="str">
        <f t="shared" si="46"/>
        <v xml:space="preserve"> </v>
      </c>
      <c r="U277" s="224">
        <f t="shared" si="47"/>
        <v>0</v>
      </c>
      <c r="V277" s="224">
        <f t="shared" si="48"/>
        <v>0</v>
      </c>
      <c r="W277" s="224">
        <f t="shared" si="49"/>
        <v>0</v>
      </c>
      <c r="X277" s="224">
        <f t="shared" si="50"/>
        <v>0</v>
      </c>
      <c r="Y277" s="224">
        <f t="shared" si="51"/>
        <v>0</v>
      </c>
      <c r="Z277" s="225">
        <f t="shared" si="52"/>
        <v>0</v>
      </c>
      <c r="AA277" s="264"/>
    </row>
    <row r="278" spans="1:28" s="217" customFormat="1" ht="12">
      <c r="A278" s="259">
        <v>104840</v>
      </c>
      <c r="B278" s="260" t="s">
        <v>307</v>
      </c>
      <c r="C278" s="260" t="s">
        <v>1161</v>
      </c>
      <c r="D278" s="260" t="s">
        <v>494</v>
      </c>
      <c r="E278" s="221">
        <f t="shared" si="53"/>
        <v>10</v>
      </c>
      <c r="F278" s="246">
        <f>IF($E$12=1,VALUE(VLOOKUP($D278,'Pricing Reference'!$A$2:$E$68,2,FALSE))," ")</f>
        <v>10</v>
      </c>
      <c r="G278" s="246" t="str">
        <f>IF($E$12=2,VALUE(VLOOKUP($D278,'Pricing Reference'!$A$2:$E$68,3,FALSE))," ")</f>
        <v xml:space="preserve"> </v>
      </c>
      <c r="H278" s="246" t="str">
        <f>IF($E$12=3,VALUE(VLOOKUP($D278,'Pricing Reference'!$A$2:$E$68,4,FALSE))," ")</f>
        <v xml:space="preserve"> </v>
      </c>
      <c r="I278" s="254">
        <f>VALUE(VLOOKUP($D278,'Pricing Reference'!$A$2:$E$68,5,FALSE))</f>
        <v>20</v>
      </c>
      <c r="J278" s="220"/>
      <c r="K278" s="220"/>
      <c r="L278" s="220"/>
      <c r="M278" s="220"/>
      <c r="N278" s="220"/>
      <c r="O278" s="254">
        <f t="shared" si="45"/>
        <v>0</v>
      </c>
      <c r="P278" s="226"/>
      <c r="Q278" s="222"/>
      <c r="R278" s="215" t="s">
        <v>853</v>
      </c>
      <c r="S278" s="223" t="str">
        <f t="shared" si="46"/>
        <v xml:space="preserve"> </v>
      </c>
      <c r="U278" s="224">
        <f t="shared" si="47"/>
        <v>0</v>
      </c>
      <c r="V278" s="224">
        <f t="shared" si="48"/>
        <v>0</v>
      </c>
      <c r="W278" s="224">
        <f t="shared" si="49"/>
        <v>0</v>
      </c>
      <c r="X278" s="224">
        <f t="shared" si="50"/>
        <v>0</v>
      </c>
      <c r="Y278" s="224">
        <f t="shared" si="51"/>
        <v>0</v>
      </c>
      <c r="Z278" s="225">
        <f t="shared" si="52"/>
        <v>0</v>
      </c>
      <c r="AA278" s="264"/>
    </row>
    <row r="279" spans="1:28" s="217" customFormat="1" ht="12">
      <c r="A279" s="259">
        <v>108401</v>
      </c>
      <c r="B279" s="260" t="s">
        <v>252</v>
      </c>
      <c r="C279" s="260" t="s">
        <v>1161</v>
      </c>
      <c r="D279" s="260" t="s">
        <v>494</v>
      </c>
      <c r="E279" s="221">
        <f t="shared" si="53"/>
        <v>10</v>
      </c>
      <c r="F279" s="246">
        <f>IF($E$12=1,VALUE(VLOOKUP($D279,'Pricing Reference'!$A$2:$E$68,2,FALSE))," ")</f>
        <v>10</v>
      </c>
      <c r="G279" s="246" t="str">
        <f>IF($E$12=2,VALUE(VLOOKUP($D279,'Pricing Reference'!$A$2:$E$68,3,FALSE))," ")</f>
        <v xml:space="preserve"> </v>
      </c>
      <c r="H279" s="246" t="str">
        <f>IF($E$12=3,VALUE(VLOOKUP($D279,'Pricing Reference'!$A$2:$E$68,4,FALSE))," ")</f>
        <v xml:space="preserve"> </v>
      </c>
      <c r="I279" s="254">
        <f>VALUE(VLOOKUP($D279,'Pricing Reference'!$A$2:$E$68,5,FALSE))</f>
        <v>20</v>
      </c>
      <c r="J279" s="220"/>
      <c r="K279" s="220"/>
      <c r="L279" s="220"/>
      <c r="M279" s="220"/>
      <c r="N279" s="220"/>
      <c r="O279" s="254">
        <f t="shared" si="45"/>
        <v>0</v>
      </c>
      <c r="P279" s="226"/>
      <c r="Q279" s="222"/>
      <c r="R279" s="215" t="s">
        <v>854</v>
      </c>
      <c r="S279" s="223" t="str">
        <f t="shared" si="46"/>
        <v xml:space="preserve"> </v>
      </c>
      <c r="U279" s="224">
        <f t="shared" si="47"/>
        <v>0</v>
      </c>
      <c r="V279" s="224">
        <f t="shared" si="48"/>
        <v>0</v>
      </c>
      <c r="W279" s="224">
        <f t="shared" si="49"/>
        <v>0</v>
      </c>
      <c r="X279" s="224">
        <f t="shared" si="50"/>
        <v>0</v>
      </c>
      <c r="Y279" s="224">
        <f t="shared" si="51"/>
        <v>0</v>
      </c>
      <c r="Z279" s="225">
        <f t="shared" si="52"/>
        <v>0</v>
      </c>
      <c r="AA279" s="264"/>
    </row>
    <row r="280" spans="1:28" s="217" customFormat="1" ht="12">
      <c r="A280" s="259">
        <v>108399</v>
      </c>
      <c r="B280" s="260" t="s">
        <v>251</v>
      </c>
      <c r="C280" s="260" t="s">
        <v>1161</v>
      </c>
      <c r="D280" s="260" t="s">
        <v>494</v>
      </c>
      <c r="E280" s="221">
        <f t="shared" si="53"/>
        <v>10</v>
      </c>
      <c r="F280" s="246">
        <f>IF($E$12=1,VALUE(VLOOKUP($D280,'Pricing Reference'!$A$2:$E$68,2,FALSE))," ")</f>
        <v>10</v>
      </c>
      <c r="G280" s="246" t="str">
        <f>IF($E$12=2,VALUE(VLOOKUP($D280,'Pricing Reference'!$A$2:$E$68,3,FALSE))," ")</f>
        <v xml:space="preserve"> </v>
      </c>
      <c r="H280" s="246" t="str">
        <f>IF($E$12=3,VALUE(VLOOKUP($D280,'Pricing Reference'!$A$2:$E$68,4,FALSE))," ")</f>
        <v xml:space="preserve"> </v>
      </c>
      <c r="I280" s="254">
        <f>VALUE(VLOOKUP($D280,'Pricing Reference'!$A$2:$E$68,5,FALSE))</f>
        <v>20</v>
      </c>
      <c r="J280" s="220"/>
      <c r="K280" s="220"/>
      <c r="L280" s="220"/>
      <c r="M280" s="220"/>
      <c r="N280" s="220"/>
      <c r="O280" s="254">
        <f t="shared" si="45"/>
        <v>0</v>
      </c>
      <c r="P280" s="226"/>
      <c r="Q280" s="222"/>
      <c r="R280" s="215" t="s">
        <v>855</v>
      </c>
      <c r="S280" s="223" t="str">
        <f t="shared" si="46"/>
        <v xml:space="preserve"> </v>
      </c>
      <c r="U280" s="224">
        <f t="shared" si="47"/>
        <v>0</v>
      </c>
      <c r="V280" s="224">
        <f t="shared" si="48"/>
        <v>0</v>
      </c>
      <c r="W280" s="224">
        <f t="shared" si="49"/>
        <v>0</v>
      </c>
      <c r="X280" s="224">
        <f t="shared" si="50"/>
        <v>0</v>
      </c>
      <c r="Y280" s="224">
        <f t="shared" si="51"/>
        <v>0</v>
      </c>
      <c r="Z280" s="225">
        <f t="shared" si="52"/>
        <v>0</v>
      </c>
      <c r="AA280" s="264"/>
    </row>
    <row r="281" spans="1:28" s="217" customFormat="1" ht="12">
      <c r="A281" s="259">
        <v>105753</v>
      </c>
      <c r="B281" s="260" t="s">
        <v>311</v>
      </c>
      <c r="C281" s="260" t="s">
        <v>1161</v>
      </c>
      <c r="D281" s="260" t="s">
        <v>494</v>
      </c>
      <c r="E281" s="221">
        <f t="shared" si="53"/>
        <v>10</v>
      </c>
      <c r="F281" s="246">
        <f>IF($E$12=1,VALUE(VLOOKUP($D281,'Pricing Reference'!$A$2:$E$68,2,FALSE))," ")</f>
        <v>10</v>
      </c>
      <c r="G281" s="246" t="str">
        <f>IF($E$12=2,VALUE(VLOOKUP($D281,'Pricing Reference'!$A$2:$E$68,3,FALSE))," ")</f>
        <v xml:space="preserve"> </v>
      </c>
      <c r="H281" s="246" t="str">
        <f>IF($E$12=3,VALUE(VLOOKUP($D281,'Pricing Reference'!$A$2:$E$68,4,FALSE))," ")</f>
        <v xml:space="preserve"> </v>
      </c>
      <c r="I281" s="254">
        <f>VALUE(VLOOKUP($D281,'Pricing Reference'!$A$2:$E$68,5,FALSE))</f>
        <v>20</v>
      </c>
      <c r="J281" s="220"/>
      <c r="K281" s="220"/>
      <c r="L281" s="220"/>
      <c r="M281" s="220"/>
      <c r="N281" s="220"/>
      <c r="O281" s="254">
        <f t="shared" si="45"/>
        <v>0</v>
      </c>
      <c r="P281" s="226"/>
      <c r="Q281" s="222"/>
      <c r="R281" s="215" t="s">
        <v>856</v>
      </c>
      <c r="S281" s="223" t="str">
        <f t="shared" si="46"/>
        <v xml:space="preserve"> </v>
      </c>
      <c r="U281" s="224">
        <f t="shared" si="47"/>
        <v>0</v>
      </c>
      <c r="V281" s="224">
        <f t="shared" si="48"/>
        <v>0</v>
      </c>
      <c r="W281" s="224">
        <f t="shared" si="49"/>
        <v>0</v>
      </c>
      <c r="X281" s="224">
        <f t="shared" si="50"/>
        <v>0</v>
      </c>
      <c r="Y281" s="224">
        <f t="shared" si="51"/>
        <v>0</v>
      </c>
      <c r="Z281" s="225">
        <f t="shared" si="52"/>
        <v>0</v>
      </c>
      <c r="AA281" s="264"/>
    </row>
    <row r="282" spans="1:28" s="217" customFormat="1" ht="12">
      <c r="A282" s="259">
        <v>108380</v>
      </c>
      <c r="B282" s="260" t="s">
        <v>231</v>
      </c>
      <c r="C282" s="260" t="s">
        <v>1161</v>
      </c>
      <c r="D282" s="260" t="s">
        <v>494</v>
      </c>
      <c r="E282" s="221">
        <f t="shared" si="53"/>
        <v>10</v>
      </c>
      <c r="F282" s="246">
        <f>IF($E$12=1,VALUE(VLOOKUP($D282,'Pricing Reference'!$A$2:$E$68,2,FALSE))," ")</f>
        <v>10</v>
      </c>
      <c r="G282" s="246" t="str">
        <f>IF($E$12=2,VALUE(VLOOKUP($D282,'Pricing Reference'!$A$2:$E$68,3,FALSE))," ")</f>
        <v xml:space="preserve"> </v>
      </c>
      <c r="H282" s="246" t="str">
        <f>IF($E$12=3,VALUE(VLOOKUP($D282,'Pricing Reference'!$A$2:$E$68,4,FALSE))," ")</f>
        <v xml:space="preserve"> </v>
      </c>
      <c r="I282" s="254">
        <f>VALUE(VLOOKUP($D282,'Pricing Reference'!$A$2:$E$68,5,FALSE))</f>
        <v>20</v>
      </c>
      <c r="J282" s="220"/>
      <c r="K282" s="220"/>
      <c r="L282" s="220"/>
      <c r="M282" s="220"/>
      <c r="N282" s="220"/>
      <c r="O282" s="254">
        <f t="shared" si="45"/>
        <v>0</v>
      </c>
      <c r="P282" s="226"/>
      <c r="Q282" s="222"/>
      <c r="R282" s="215" t="s">
        <v>857</v>
      </c>
      <c r="S282" s="223" t="str">
        <f t="shared" si="46"/>
        <v xml:space="preserve"> </v>
      </c>
      <c r="U282" s="224">
        <f t="shared" si="47"/>
        <v>0</v>
      </c>
      <c r="V282" s="224">
        <f t="shared" si="48"/>
        <v>0</v>
      </c>
      <c r="W282" s="224">
        <f t="shared" si="49"/>
        <v>0</v>
      </c>
      <c r="X282" s="224">
        <f t="shared" si="50"/>
        <v>0</v>
      </c>
      <c r="Y282" s="224">
        <f t="shared" si="51"/>
        <v>0</v>
      </c>
      <c r="Z282" s="225">
        <f t="shared" si="52"/>
        <v>0</v>
      </c>
      <c r="AA282" s="264"/>
    </row>
    <row r="283" spans="1:28" s="217" customFormat="1" ht="12">
      <c r="A283" s="259">
        <v>108415</v>
      </c>
      <c r="B283" s="260" t="s">
        <v>264</v>
      </c>
      <c r="C283" s="260" t="s">
        <v>1161</v>
      </c>
      <c r="D283" s="260" t="s">
        <v>494</v>
      </c>
      <c r="E283" s="221">
        <f t="shared" si="53"/>
        <v>10</v>
      </c>
      <c r="F283" s="246">
        <f>IF($E$12=1,VALUE(VLOOKUP($D283,'Pricing Reference'!$A$2:$E$68,2,FALSE))," ")</f>
        <v>10</v>
      </c>
      <c r="G283" s="246" t="str">
        <f>IF($E$12=2,VALUE(VLOOKUP($D283,'Pricing Reference'!$A$2:$E$68,3,FALSE))," ")</f>
        <v xml:space="preserve"> </v>
      </c>
      <c r="H283" s="246" t="str">
        <f>IF($E$12=3,VALUE(VLOOKUP($D283,'Pricing Reference'!$A$2:$E$68,4,FALSE))," ")</f>
        <v xml:space="preserve"> </v>
      </c>
      <c r="I283" s="254">
        <f>VALUE(VLOOKUP($D283,'Pricing Reference'!$A$2:$E$68,5,FALSE))</f>
        <v>20</v>
      </c>
      <c r="J283" s="220"/>
      <c r="K283" s="220"/>
      <c r="L283" s="220"/>
      <c r="M283" s="220"/>
      <c r="N283" s="220"/>
      <c r="O283" s="254">
        <f t="shared" si="45"/>
        <v>0</v>
      </c>
      <c r="P283" s="226"/>
      <c r="Q283" s="222"/>
      <c r="R283" s="215" t="s">
        <v>858</v>
      </c>
      <c r="S283" s="223" t="str">
        <f t="shared" si="46"/>
        <v xml:space="preserve"> </v>
      </c>
      <c r="U283" s="224">
        <f t="shared" si="47"/>
        <v>0</v>
      </c>
      <c r="V283" s="224">
        <f t="shared" si="48"/>
        <v>0</v>
      </c>
      <c r="W283" s="224">
        <f t="shared" si="49"/>
        <v>0</v>
      </c>
      <c r="X283" s="224">
        <f t="shared" si="50"/>
        <v>0</v>
      </c>
      <c r="Y283" s="224">
        <f t="shared" si="51"/>
        <v>0</v>
      </c>
      <c r="Z283" s="225">
        <f t="shared" si="52"/>
        <v>0</v>
      </c>
      <c r="AA283" s="264"/>
    </row>
    <row r="284" spans="1:28" s="217" customFormat="1" ht="12">
      <c r="A284" s="259">
        <v>108416</v>
      </c>
      <c r="B284" s="260" t="s">
        <v>265</v>
      </c>
      <c r="C284" s="260" t="s">
        <v>1161</v>
      </c>
      <c r="D284" s="260" t="s">
        <v>494</v>
      </c>
      <c r="E284" s="221">
        <f t="shared" si="53"/>
        <v>10</v>
      </c>
      <c r="F284" s="246">
        <f>IF($E$12=1,VALUE(VLOOKUP($D284,'Pricing Reference'!$A$2:$E$68,2,FALSE))," ")</f>
        <v>10</v>
      </c>
      <c r="G284" s="246" t="str">
        <f>IF($E$12=2,VALUE(VLOOKUP($D284,'Pricing Reference'!$A$2:$E$68,3,FALSE))," ")</f>
        <v xml:space="preserve"> </v>
      </c>
      <c r="H284" s="246" t="str">
        <f>IF($E$12=3,VALUE(VLOOKUP($D284,'Pricing Reference'!$A$2:$E$68,4,FALSE))," ")</f>
        <v xml:space="preserve"> </v>
      </c>
      <c r="I284" s="254">
        <f>VALUE(VLOOKUP($D284,'Pricing Reference'!$A$2:$E$68,5,FALSE))</f>
        <v>20</v>
      </c>
      <c r="J284" s="220"/>
      <c r="K284" s="220"/>
      <c r="L284" s="220"/>
      <c r="M284" s="220"/>
      <c r="N284" s="220"/>
      <c r="O284" s="254">
        <f t="shared" si="45"/>
        <v>0</v>
      </c>
      <c r="P284" s="226"/>
      <c r="Q284" s="222"/>
      <c r="R284" s="215" t="s">
        <v>859</v>
      </c>
      <c r="S284" s="223" t="str">
        <f t="shared" si="46"/>
        <v xml:space="preserve"> </v>
      </c>
      <c r="U284" s="224">
        <f t="shared" si="47"/>
        <v>0</v>
      </c>
      <c r="V284" s="224">
        <f t="shared" si="48"/>
        <v>0</v>
      </c>
      <c r="W284" s="224">
        <f t="shared" si="49"/>
        <v>0</v>
      </c>
      <c r="X284" s="224">
        <f t="shared" si="50"/>
        <v>0</v>
      </c>
      <c r="Y284" s="224">
        <f t="shared" si="51"/>
        <v>0</v>
      </c>
      <c r="Z284" s="225">
        <f t="shared" si="52"/>
        <v>0</v>
      </c>
      <c r="AA284" s="264"/>
    </row>
    <row r="285" spans="1:28" s="217" customFormat="1" ht="12">
      <c r="A285" s="259">
        <v>108381</v>
      </c>
      <c r="B285" s="260" t="s">
        <v>232</v>
      </c>
      <c r="C285" s="260" t="s">
        <v>1161</v>
      </c>
      <c r="D285" s="260" t="s">
        <v>494</v>
      </c>
      <c r="E285" s="221">
        <f t="shared" si="53"/>
        <v>10</v>
      </c>
      <c r="F285" s="246">
        <f>IF($E$12=1,VALUE(VLOOKUP($D285,'Pricing Reference'!$A$2:$E$68,2,FALSE))," ")</f>
        <v>10</v>
      </c>
      <c r="G285" s="246" t="str">
        <f>IF($E$12=2,VALUE(VLOOKUP($D285,'Pricing Reference'!$A$2:$E$68,3,FALSE))," ")</f>
        <v xml:space="preserve"> </v>
      </c>
      <c r="H285" s="246" t="str">
        <f>IF($E$12=3,VALUE(VLOOKUP($D285,'Pricing Reference'!$A$2:$E$68,4,FALSE))," ")</f>
        <v xml:space="preserve"> </v>
      </c>
      <c r="I285" s="254">
        <f>VALUE(VLOOKUP($D285,'Pricing Reference'!$A$2:$E$68,5,FALSE))</f>
        <v>20</v>
      </c>
      <c r="J285" s="220"/>
      <c r="K285" s="220"/>
      <c r="L285" s="220"/>
      <c r="M285" s="220"/>
      <c r="N285" s="220"/>
      <c r="O285" s="254">
        <f t="shared" si="45"/>
        <v>0</v>
      </c>
      <c r="P285" s="226"/>
      <c r="Q285" s="222"/>
      <c r="R285" s="215" t="s">
        <v>860</v>
      </c>
      <c r="S285" s="223" t="str">
        <f t="shared" si="46"/>
        <v xml:space="preserve"> </v>
      </c>
      <c r="U285" s="224">
        <f t="shared" si="47"/>
        <v>0</v>
      </c>
      <c r="V285" s="224">
        <f t="shared" si="48"/>
        <v>0</v>
      </c>
      <c r="W285" s="224">
        <f t="shared" si="49"/>
        <v>0</v>
      </c>
      <c r="X285" s="224">
        <f t="shared" si="50"/>
        <v>0</v>
      </c>
      <c r="Y285" s="224">
        <f t="shared" si="51"/>
        <v>0</v>
      </c>
      <c r="Z285" s="225">
        <f t="shared" si="52"/>
        <v>0</v>
      </c>
      <c r="AA285" s="264"/>
    </row>
    <row r="286" spans="1:28" s="217" customFormat="1" ht="12">
      <c r="A286" s="259">
        <v>108384</v>
      </c>
      <c r="B286" s="260" t="s">
        <v>235</v>
      </c>
      <c r="C286" s="260" t="s">
        <v>1161</v>
      </c>
      <c r="D286" s="260" t="s">
        <v>494</v>
      </c>
      <c r="E286" s="221">
        <f t="shared" si="53"/>
        <v>10</v>
      </c>
      <c r="F286" s="246">
        <f>IF($E$12=1,VALUE(VLOOKUP($D286,'Pricing Reference'!$A$2:$E$68,2,FALSE))," ")</f>
        <v>10</v>
      </c>
      <c r="G286" s="246" t="str">
        <f>IF($E$12=2,VALUE(VLOOKUP($D286,'Pricing Reference'!$A$2:$E$68,3,FALSE))," ")</f>
        <v xml:space="preserve"> </v>
      </c>
      <c r="H286" s="246" t="str">
        <f>IF($E$12=3,VALUE(VLOOKUP($D286,'Pricing Reference'!$A$2:$E$68,4,FALSE))," ")</f>
        <v xml:space="preserve"> </v>
      </c>
      <c r="I286" s="254">
        <f>VALUE(VLOOKUP($D286,'Pricing Reference'!$A$2:$E$68,5,FALSE))</f>
        <v>20</v>
      </c>
      <c r="J286" s="220"/>
      <c r="K286" s="220"/>
      <c r="L286" s="220"/>
      <c r="M286" s="220"/>
      <c r="N286" s="220"/>
      <c r="O286" s="254">
        <f t="shared" si="45"/>
        <v>0</v>
      </c>
      <c r="P286" s="226"/>
      <c r="Q286" s="222"/>
      <c r="R286" s="215" t="s">
        <v>861</v>
      </c>
      <c r="S286" s="223" t="str">
        <f t="shared" si="46"/>
        <v xml:space="preserve"> </v>
      </c>
      <c r="U286" s="224">
        <f t="shared" si="47"/>
        <v>0</v>
      </c>
      <c r="V286" s="224">
        <f t="shared" si="48"/>
        <v>0</v>
      </c>
      <c r="W286" s="224">
        <f t="shared" si="49"/>
        <v>0</v>
      </c>
      <c r="X286" s="224">
        <f t="shared" si="50"/>
        <v>0</v>
      </c>
      <c r="Y286" s="224">
        <f t="shared" si="51"/>
        <v>0</v>
      </c>
      <c r="Z286" s="225">
        <f t="shared" si="52"/>
        <v>0</v>
      </c>
      <c r="AA286" s="264"/>
    </row>
    <row r="287" spans="1:28" s="217" customFormat="1" ht="12">
      <c r="A287" s="259">
        <v>100418</v>
      </c>
      <c r="B287" s="260" t="s">
        <v>281</v>
      </c>
      <c r="C287" s="260" t="s">
        <v>1161</v>
      </c>
      <c r="D287" s="260" t="s">
        <v>494</v>
      </c>
      <c r="E287" s="221">
        <f t="shared" si="53"/>
        <v>10</v>
      </c>
      <c r="F287" s="246">
        <f>IF($E$12=1,VALUE(VLOOKUP($D287,'Pricing Reference'!$A$2:$E$68,2,FALSE))," ")</f>
        <v>10</v>
      </c>
      <c r="G287" s="246" t="str">
        <f>IF($E$12=2,VALUE(VLOOKUP($D287,'Pricing Reference'!$A$2:$E$68,3,FALSE))," ")</f>
        <v xml:space="preserve"> </v>
      </c>
      <c r="H287" s="246" t="str">
        <f>IF($E$12=3,VALUE(VLOOKUP($D287,'Pricing Reference'!$A$2:$E$68,4,FALSE))," ")</f>
        <v xml:space="preserve"> </v>
      </c>
      <c r="I287" s="254">
        <f>VALUE(VLOOKUP($D287,'Pricing Reference'!$A$2:$E$68,5,FALSE))</f>
        <v>20</v>
      </c>
      <c r="J287" s="220"/>
      <c r="K287" s="220"/>
      <c r="L287" s="220"/>
      <c r="M287" s="220"/>
      <c r="N287" s="220"/>
      <c r="O287" s="254">
        <f t="shared" si="45"/>
        <v>0</v>
      </c>
      <c r="P287" s="226"/>
      <c r="Q287" s="222"/>
      <c r="R287" s="215" t="s">
        <v>862</v>
      </c>
      <c r="S287" s="223" t="str">
        <f t="shared" si="46"/>
        <v xml:space="preserve"> </v>
      </c>
      <c r="U287" s="224">
        <f t="shared" si="47"/>
        <v>0</v>
      </c>
      <c r="V287" s="224">
        <f t="shared" si="48"/>
        <v>0</v>
      </c>
      <c r="W287" s="224">
        <f t="shared" si="49"/>
        <v>0</v>
      </c>
      <c r="X287" s="224">
        <f t="shared" si="50"/>
        <v>0</v>
      </c>
      <c r="Y287" s="224">
        <f t="shared" si="51"/>
        <v>0</v>
      </c>
      <c r="Z287" s="225">
        <f t="shared" si="52"/>
        <v>0</v>
      </c>
      <c r="AA287" s="264"/>
    </row>
    <row r="288" spans="1:28" s="217" customFormat="1" ht="12">
      <c r="A288" s="259">
        <v>108393</v>
      </c>
      <c r="B288" s="260" t="s">
        <v>245</v>
      </c>
      <c r="C288" s="260" t="s">
        <v>1161</v>
      </c>
      <c r="D288" s="260" t="s">
        <v>494</v>
      </c>
      <c r="E288" s="221">
        <f t="shared" si="53"/>
        <v>10</v>
      </c>
      <c r="F288" s="246">
        <f>IF($E$12=1,VALUE(VLOOKUP($D288,'Pricing Reference'!$A$2:$E$68,2,FALSE))," ")</f>
        <v>10</v>
      </c>
      <c r="G288" s="246" t="str">
        <f>IF($E$12=2,VALUE(VLOOKUP($D288,'Pricing Reference'!$A$2:$E$68,3,FALSE))," ")</f>
        <v xml:space="preserve"> </v>
      </c>
      <c r="H288" s="246" t="str">
        <f>IF($E$12=3,VALUE(VLOOKUP($D288,'Pricing Reference'!$A$2:$E$68,4,FALSE))," ")</f>
        <v xml:space="preserve"> </v>
      </c>
      <c r="I288" s="254">
        <f>VALUE(VLOOKUP($D288,'Pricing Reference'!$A$2:$E$68,5,FALSE))</f>
        <v>20</v>
      </c>
      <c r="J288" s="220"/>
      <c r="K288" s="220"/>
      <c r="L288" s="220"/>
      <c r="M288" s="220"/>
      <c r="N288" s="220"/>
      <c r="O288" s="254">
        <f t="shared" si="45"/>
        <v>0</v>
      </c>
      <c r="P288" s="226"/>
      <c r="Q288" s="222"/>
      <c r="R288" s="215" t="s">
        <v>863</v>
      </c>
      <c r="S288" s="223" t="str">
        <f t="shared" si="46"/>
        <v xml:space="preserve"> </v>
      </c>
      <c r="U288" s="224">
        <f t="shared" si="47"/>
        <v>0</v>
      </c>
      <c r="V288" s="224">
        <f t="shared" si="48"/>
        <v>0</v>
      </c>
      <c r="W288" s="224">
        <f t="shared" si="49"/>
        <v>0</v>
      </c>
      <c r="X288" s="224">
        <f t="shared" si="50"/>
        <v>0</v>
      </c>
      <c r="Y288" s="224">
        <f t="shared" si="51"/>
        <v>0</v>
      </c>
      <c r="Z288" s="225">
        <f t="shared" si="52"/>
        <v>0</v>
      </c>
      <c r="AA288" s="264"/>
    </row>
    <row r="289" spans="1:28" s="217" customFormat="1" ht="12">
      <c r="A289" s="259">
        <v>100821</v>
      </c>
      <c r="B289" s="260" t="s">
        <v>150</v>
      </c>
      <c r="C289" s="260" t="s">
        <v>1161</v>
      </c>
      <c r="D289" s="260" t="s">
        <v>494</v>
      </c>
      <c r="E289" s="221">
        <f t="shared" si="53"/>
        <v>10</v>
      </c>
      <c r="F289" s="246">
        <f>IF($E$12=1,VALUE(VLOOKUP($D289,'Pricing Reference'!$A$2:$E$68,2,FALSE))," ")</f>
        <v>10</v>
      </c>
      <c r="G289" s="246" t="str">
        <f>IF($E$12=2,VALUE(VLOOKUP($D289,'Pricing Reference'!$A$2:$E$68,3,FALSE))," ")</f>
        <v xml:space="preserve"> </v>
      </c>
      <c r="H289" s="246" t="str">
        <f>IF($E$12=3,VALUE(VLOOKUP($D289,'Pricing Reference'!$A$2:$E$68,4,FALSE))," ")</f>
        <v xml:space="preserve"> </v>
      </c>
      <c r="I289" s="254">
        <f>VALUE(VLOOKUP($D289,'Pricing Reference'!$A$2:$E$68,5,FALSE))</f>
        <v>20</v>
      </c>
      <c r="J289" s="220"/>
      <c r="K289" s="220"/>
      <c r="L289" s="220"/>
      <c r="M289" s="220"/>
      <c r="N289" s="220"/>
      <c r="O289" s="254">
        <f t="shared" si="45"/>
        <v>0</v>
      </c>
      <c r="P289" s="226"/>
      <c r="Q289" s="222"/>
      <c r="R289" s="215" t="s">
        <v>864</v>
      </c>
      <c r="S289" s="223" t="str">
        <f t="shared" si="46"/>
        <v xml:space="preserve"> </v>
      </c>
      <c r="U289" s="224">
        <f t="shared" si="47"/>
        <v>0</v>
      </c>
      <c r="V289" s="224">
        <f t="shared" si="48"/>
        <v>0</v>
      </c>
      <c r="W289" s="224">
        <f t="shared" si="49"/>
        <v>0</v>
      </c>
      <c r="X289" s="224">
        <f t="shared" si="50"/>
        <v>0</v>
      </c>
      <c r="Y289" s="224">
        <f t="shared" si="51"/>
        <v>0</v>
      </c>
      <c r="Z289" s="225">
        <f t="shared" si="52"/>
        <v>0</v>
      </c>
      <c r="AA289" s="264"/>
    </row>
    <row r="290" spans="1:28" s="217" customFormat="1" ht="12">
      <c r="A290" s="259">
        <v>100438</v>
      </c>
      <c r="B290" s="260" t="s">
        <v>292</v>
      </c>
      <c r="C290" s="260" t="s">
        <v>1161</v>
      </c>
      <c r="D290" s="260" t="s">
        <v>494</v>
      </c>
      <c r="E290" s="221">
        <f t="shared" si="53"/>
        <v>10</v>
      </c>
      <c r="F290" s="246">
        <f>IF($E$12=1,VALUE(VLOOKUP($D290,'Pricing Reference'!$A$2:$E$68,2,FALSE))," ")</f>
        <v>10</v>
      </c>
      <c r="G290" s="246" t="str">
        <f>IF($E$12=2,VALUE(VLOOKUP($D290,'Pricing Reference'!$A$2:$E$68,3,FALSE))," ")</f>
        <v xml:space="preserve"> </v>
      </c>
      <c r="H290" s="246" t="str">
        <f>IF($E$12=3,VALUE(VLOOKUP($D290,'Pricing Reference'!$A$2:$E$68,4,FALSE))," ")</f>
        <v xml:space="preserve"> </v>
      </c>
      <c r="I290" s="254">
        <f>VALUE(VLOOKUP($D290,'Pricing Reference'!$A$2:$E$68,5,FALSE))</f>
        <v>20</v>
      </c>
      <c r="J290" s="220"/>
      <c r="K290" s="220"/>
      <c r="L290" s="220"/>
      <c r="M290" s="220"/>
      <c r="N290" s="220"/>
      <c r="O290" s="254">
        <f t="shared" si="45"/>
        <v>0</v>
      </c>
      <c r="P290" s="226"/>
      <c r="Q290" s="222"/>
      <c r="R290" s="215" t="s">
        <v>865</v>
      </c>
      <c r="S290" s="223" t="str">
        <f t="shared" si="46"/>
        <v xml:space="preserve"> </v>
      </c>
      <c r="U290" s="224">
        <f t="shared" si="47"/>
        <v>0</v>
      </c>
      <c r="V290" s="224">
        <f t="shared" si="48"/>
        <v>0</v>
      </c>
      <c r="W290" s="224">
        <f t="shared" si="49"/>
        <v>0</v>
      </c>
      <c r="X290" s="224">
        <f t="shared" si="50"/>
        <v>0</v>
      </c>
      <c r="Y290" s="224">
        <f t="shared" si="51"/>
        <v>0</v>
      </c>
      <c r="Z290" s="225">
        <f t="shared" si="52"/>
        <v>0</v>
      </c>
      <c r="AA290" s="264"/>
    </row>
    <row r="291" spans="1:28" s="26" customFormat="1">
      <c r="A291" s="259">
        <v>108378</v>
      </c>
      <c r="B291" s="260" t="s">
        <v>229</v>
      </c>
      <c r="C291" s="260" t="s">
        <v>1161</v>
      </c>
      <c r="D291" s="260" t="s">
        <v>494</v>
      </c>
      <c r="E291" s="221">
        <f t="shared" si="53"/>
        <v>10</v>
      </c>
      <c r="F291" s="246">
        <f>IF($E$12=1,VALUE(VLOOKUP($D291,'Pricing Reference'!$A$2:$E$68,2,FALSE))," ")</f>
        <v>10</v>
      </c>
      <c r="G291" s="246" t="str">
        <f>IF($E$12=2,VALUE(VLOOKUP($D291,'Pricing Reference'!$A$2:$E$68,3,FALSE))," ")</f>
        <v xml:space="preserve"> </v>
      </c>
      <c r="H291" s="246" t="str">
        <f>IF($E$12=3,VALUE(VLOOKUP($D291,'Pricing Reference'!$A$2:$E$68,4,FALSE))," ")</f>
        <v xml:space="preserve"> </v>
      </c>
      <c r="I291" s="254">
        <f>VALUE(VLOOKUP($D291,'Pricing Reference'!$A$2:$E$68,5,FALSE))</f>
        <v>20</v>
      </c>
      <c r="J291" s="220"/>
      <c r="K291" s="220"/>
      <c r="L291" s="220"/>
      <c r="M291" s="220"/>
      <c r="N291" s="220"/>
      <c r="O291" s="254">
        <f t="shared" si="45"/>
        <v>0</v>
      </c>
      <c r="P291" s="227"/>
      <c r="Q291" s="227"/>
      <c r="R291" s="215" t="s">
        <v>866</v>
      </c>
      <c r="S291" s="223" t="str">
        <f t="shared" si="46"/>
        <v xml:space="preserve"> </v>
      </c>
      <c r="U291" s="224">
        <f t="shared" si="47"/>
        <v>0</v>
      </c>
      <c r="V291" s="224">
        <f t="shared" si="48"/>
        <v>0</v>
      </c>
      <c r="W291" s="224">
        <f t="shared" si="49"/>
        <v>0</v>
      </c>
      <c r="X291" s="224">
        <f t="shared" si="50"/>
        <v>0</v>
      </c>
      <c r="Y291" s="224">
        <f t="shared" si="51"/>
        <v>0</v>
      </c>
      <c r="Z291" s="225">
        <f t="shared" si="52"/>
        <v>0</v>
      </c>
      <c r="AA291" s="264"/>
      <c r="AB291" s="217"/>
    </row>
    <row r="292" spans="1:28" s="26" customFormat="1">
      <c r="A292" s="259">
        <v>108408</v>
      </c>
      <c r="B292" s="260" t="s">
        <v>1162</v>
      </c>
      <c r="C292" s="260" t="s">
        <v>1161</v>
      </c>
      <c r="D292" s="260" t="s">
        <v>494</v>
      </c>
      <c r="E292" s="221">
        <f t="shared" si="53"/>
        <v>10</v>
      </c>
      <c r="F292" s="246">
        <f>IF($E$12=1,VALUE(VLOOKUP($D292,'Pricing Reference'!$A$2:$E$68,2,FALSE))," ")</f>
        <v>10</v>
      </c>
      <c r="G292" s="246" t="str">
        <f>IF($E$12=2,VALUE(VLOOKUP($D292,'Pricing Reference'!$A$2:$E$68,3,FALSE))," ")</f>
        <v xml:space="preserve"> </v>
      </c>
      <c r="H292" s="246" t="str">
        <f>IF($E$12=3,VALUE(VLOOKUP($D292,'Pricing Reference'!$A$2:$E$68,4,FALSE))," ")</f>
        <v xml:space="preserve"> </v>
      </c>
      <c r="I292" s="254">
        <f>VALUE(VLOOKUP($D292,'Pricing Reference'!$A$2:$E$68,5,FALSE))</f>
        <v>20</v>
      </c>
      <c r="J292" s="220"/>
      <c r="K292" s="220"/>
      <c r="L292" s="220"/>
      <c r="M292" s="220"/>
      <c r="N292" s="220"/>
      <c r="O292" s="254">
        <f t="shared" si="45"/>
        <v>0</v>
      </c>
      <c r="P292" s="227"/>
      <c r="Q292" s="227"/>
      <c r="R292" s="215">
        <v>847587007608</v>
      </c>
      <c r="S292" s="223" t="str">
        <f t="shared" si="46"/>
        <v xml:space="preserve"> </v>
      </c>
      <c r="U292" s="224">
        <f t="shared" si="47"/>
        <v>0</v>
      </c>
      <c r="V292" s="224">
        <f t="shared" si="48"/>
        <v>0</v>
      </c>
      <c r="W292" s="224">
        <f t="shared" si="49"/>
        <v>0</v>
      </c>
      <c r="X292" s="224">
        <f t="shared" si="50"/>
        <v>0</v>
      </c>
      <c r="Y292" s="224">
        <f t="shared" si="51"/>
        <v>0</v>
      </c>
      <c r="Z292" s="225">
        <f t="shared" si="52"/>
        <v>0</v>
      </c>
      <c r="AA292" s="264"/>
      <c r="AB292" s="217"/>
    </row>
    <row r="293" spans="1:28" s="217" customFormat="1" ht="12">
      <c r="A293" s="259">
        <v>100416</v>
      </c>
      <c r="B293" s="260" t="s">
        <v>280</v>
      </c>
      <c r="C293" s="260" t="s">
        <v>1161</v>
      </c>
      <c r="D293" s="260" t="s">
        <v>494</v>
      </c>
      <c r="E293" s="221">
        <f t="shared" si="53"/>
        <v>10</v>
      </c>
      <c r="F293" s="246">
        <f>IF($E$12=1,VALUE(VLOOKUP($D293,'Pricing Reference'!$A$2:$E$68,2,FALSE))," ")</f>
        <v>10</v>
      </c>
      <c r="G293" s="246" t="str">
        <f>IF($E$12=2,VALUE(VLOOKUP($D293,'Pricing Reference'!$A$2:$E$68,3,FALSE))," ")</f>
        <v xml:space="preserve"> </v>
      </c>
      <c r="H293" s="246" t="str">
        <f>IF($E$12=3,VALUE(VLOOKUP($D293,'Pricing Reference'!$A$2:$E$68,4,FALSE))," ")</f>
        <v xml:space="preserve"> </v>
      </c>
      <c r="I293" s="254">
        <f>VALUE(VLOOKUP($D293,'Pricing Reference'!$A$2:$E$68,5,FALSE))</f>
        <v>20</v>
      </c>
      <c r="J293" s="220"/>
      <c r="K293" s="220"/>
      <c r="L293" s="220"/>
      <c r="M293" s="220"/>
      <c r="N293" s="220"/>
      <c r="O293" s="254">
        <f t="shared" si="45"/>
        <v>0</v>
      </c>
      <c r="P293" s="226"/>
      <c r="Q293" s="222"/>
      <c r="R293" s="215" t="s">
        <v>867</v>
      </c>
      <c r="S293" s="223" t="str">
        <f t="shared" si="46"/>
        <v xml:space="preserve"> </v>
      </c>
      <c r="U293" s="224">
        <f t="shared" si="47"/>
        <v>0</v>
      </c>
      <c r="V293" s="224">
        <f t="shared" si="48"/>
        <v>0</v>
      </c>
      <c r="W293" s="224">
        <f t="shared" si="49"/>
        <v>0</v>
      </c>
      <c r="X293" s="224">
        <f t="shared" si="50"/>
        <v>0</v>
      </c>
      <c r="Y293" s="224">
        <f t="shared" si="51"/>
        <v>0</v>
      </c>
      <c r="Z293" s="225">
        <f t="shared" si="52"/>
        <v>0</v>
      </c>
      <c r="AA293" s="264"/>
    </row>
    <row r="294" spans="1:28" s="26" customFormat="1">
      <c r="A294" s="259">
        <v>100736</v>
      </c>
      <c r="B294" s="260" t="s">
        <v>301</v>
      </c>
      <c r="C294" s="260" t="s">
        <v>1161</v>
      </c>
      <c r="D294" s="260" t="s">
        <v>494</v>
      </c>
      <c r="E294" s="221">
        <f t="shared" si="53"/>
        <v>10</v>
      </c>
      <c r="F294" s="246">
        <f>IF($E$12=1,VALUE(VLOOKUP($D294,'Pricing Reference'!$A$2:$E$68,2,FALSE))," ")</f>
        <v>10</v>
      </c>
      <c r="G294" s="246" t="str">
        <f>IF($E$12=2,VALUE(VLOOKUP($D294,'Pricing Reference'!$A$2:$E$68,3,FALSE))," ")</f>
        <v xml:space="preserve"> </v>
      </c>
      <c r="H294" s="246" t="str">
        <f>IF($E$12=3,VALUE(VLOOKUP($D294,'Pricing Reference'!$A$2:$E$68,4,FALSE))," ")</f>
        <v xml:space="preserve"> </v>
      </c>
      <c r="I294" s="254">
        <f>VALUE(VLOOKUP($D294,'Pricing Reference'!$A$2:$E$68,5,FALSE))</f>
        <v>20</v>
      </c>
      <c r="J294" s="220"/>
      <c r="K294" s="220"/>
      <c r="L294" s="220"/>
      <c r="M294" s="220"/>
      <c r="N294" s="220"/>
      <c r="O294" s="254">
        <f t="shared" si="45"/>
        <v>0</v>
      </c>
      <c r="P294" s="227"/>
      <c r="Q294" s="227"/>
      <c r="R294" s="215" t="s">
        <v>868</v>
      </c>
      <c r="S294" s="223" t="str">
        <f t="shared" si="46"/>
        <v xml:space="preserve"> </v>
      </c>
      <c r="U294" s="224">
        <f t="shared" si="47"/>
        <v>0</v>
      </c>
      <c r="V294" s="224">
        <f t="shared" si="48"/>
        <v>0</v>
      </c>
      <c r="W294" s="224">
        <f t="shared" si="49"/>
        <v>0</v>
      </c>
      <c r="X294" s="224">
        <f t="shared" si="50"/>
        <v>0</v>
      </c>
      <c r="Y294" s="224">
        <f t="shared" si="51"/>
        <v>0</v>
      </c>
      <c r="Z294" s="225">
        <f t="shared" si="52"/>
        <v>0</v>
      </c>
      <c r="AA294" s="264"/>
      <c r="AB294" s="217"/>
    </row>
    <row r="295" spans="1:28" s="26" customFormat="1">
      <c r="A295" s="259">
        <v>100743</v>
      </c>
      <c r="B295" s="260" t="s">
        <v>302</v>
      </c>
      <c r="C295" s="260" t="s">
        <v>1161</v>
      </c>
      <c r="D295" s="260" t="s">
        <v>494</v>
      </c>
      <c r="E295" s="221">
        <f t="shared" si="53"/>
        <v>10</v>
      </c>
      <c r="F295" s="246">
        <f>IF($E$12=1,VALUE(VLOOKUP($D295,'Pricing Reference'!$A$2:$E$68,2,FALSE))," ")</f>
        <v>10</v>
      </c>
      <c r="G295" s="246" t="str">
        <f>IF($E$12=2,VALUE(VLOOKUP($D295,'Pricing Reference'!$A$2:$E$68,3,FALSE))," ")</f>
        <v xml:space="preserve"> </v>
      </c>
      <c r="H295" s="246" t="str">
        <f>IF($E$12=3,VALUE(VLOOKUP($D295,'Pricing Reference'!$A$2:$E$68,4,FALSE))," ")</f>
        <v xml:space="preserve"> </v>
      </c>
      <c r="I295" s="254">
        <f>VALUE(VLOOKUP($D295,'Pricing Reference'!$A$2:$E$68,5,FALSE))</f>
        <v>20</v>
      </c>
      <c r="J295" s="220"/>
      <c r="K295" s="220"/>
      <c r="L295" s="220"/>
      <c r="M295" s="220"/>
      <c r="N295" s="220"/>
      <c r="O295" s="254">
        <f t="shared" si="45"/>
        <v>0</v>
      </c>
      <c r="P295" s="227"/>
      <c r="Q295" s="227"/>
      <c r="R295" s="215" t="s">
        <v>869</v>
      </c>
      <c r="S295" s="223" t="str">
        <f t="shared" si="46"/>
        <v xml:space="preserve"> </v>
      </c>
      <c r="U295" s="224">
        <f t="shared" si="47"/>
        <v>0</v>
      </c>
      <c r="V295" s="224">
        <f t="shared" si="48"/>
        <v>0</v>
      </c>
      <c r="W295" s="224">
        <f t="shared" si="49"/>
        <v>0</v>
      </c>
      <c r="X295" s="224">
        <f t="shared" si="50"/>
        <v>0</v>
      </c>
      <c r="Y295" s="224">
        <f t="shared" si="51"/>
        <v>0</v>
      </c>
      <c r="Z295" s="225">
        <f t="shared" si="52"/>
        <v>0</v>
      </c>
      <c r="AA295" s="264"/>
      <c r="AB295" s="217"/>
    </row>
    <row r="296" spans="1:28" s="26" customFormat="1">
      <c r="A296" s="259">
        <v>105752</v>
      </c>
      <c r="B296" s="260" t="s">
        <v>1163</v>
      </c>
      <c r="C296" s="260" t="s">
        <v>1161</v>
      </c>
      <c r="D296" s="260" t="s">
        <v>494</v>
      </c>
      <c r="E296" s="221">
        <f t="shared" si="53"/>
        <v>10</v>
      </c>
      <c r="F296" s="246">
        <f>IF($E$12=1,VALUE(VLOOKUP($D296,'Pricing Reference'!$A$2:$E$68,2,FALSE))," ")</f>
        <v>10</v>
      </c>
      <c r="G296" s="246" t="str">
        <f>IF($E$12=2,VALUE(VLOOKUP($D296,'Pricing Reference'!$A$2:$E$68,3,FALSE))," ")</f>
        <v xml:space="preserve"> </v>
      </c>
      <c r="H296" s="246" t="str">
        <f>IF($E$12=3,VALUE(VLOOKUP($D296,'Pricing Reference'!$A$2:$E$68,4,FALSE))," ")</f>
        <v xml:space="preserve"> </v>
      </c>
      <c r="I296" s="254">
        <f>VALUE(VLOOKUP($D296,'Pricing Reference'!$A$2:$E$68,5,FALSE))</f>
        <v>20</v>
      </c>
      <c r="J296" s="220"/>
      <c r="K296" s="220"/>
      <c r="L296" s="220"/>
      <c r="M296" s="220"/>
      <c r="N296" s="220"/>
      <c r="O296" s="254">
        <f t="shared" si="45"/>
        <v>0</v>
      </c>
      <c r="P296" s="227"/>
      <c r="Q296" s="227"/>
      <c r="R296" s="215">
        <v>847587005123</v>
      </c>
      <c r="S296" s="223" t="str">
        <f t="shared" si="46"/>
        <v xml:space="preserve"> </v>
      </c>
      <c r="U296" s="224">
        <f t="shared" si="47"/>
        <v>0</v>
      </c>
      <c r="V296" s="224">
        <f t="shared" si="48"/>
        <v>0</v>
      </c>
      <c r="W296" s="224">
        <f t="shared" si="49"/>
        <v>0</v>
      </c>
      <c r="X296" s="224">
        <f t="shared" si="50"/>
        <v>0</v>
      </c>
      <c r="Y296" s="224">
        <f t="shared" si="51"/>
        <v>0</v>
      </c>
      <c r="Z296" s="225">
        <f t="shared" si="52"/>
        <v>0</v>
      </c>
      <c r="AA296" s="264"/>
      <c r="AB296" s="217"/>
    </row>
    <row r="297" spans="1:28" s="26" customFormat="1">
      <c r="A297" s="259">
        <v>105734</v>
      </c>
      <c r="B297" s="260" t="s">
        <v>129</v>
      </c>
      <c r="C297" s="260" t="s">
        <v>1161</v>
      </c>
      <c r="D297" s="260" t="s">
        <v>494</v>
      </c>
      <c r="E297" s="221">
        <f t="shared" si="53"/>
        <v>10</v>
      </c>
      <c r="F297" s="246">
        <f>IF($E$12=1,VALUE(VLOOKUP($D297,'Pricing Reference'!$A$2:$E$68,2,FALSE))," ")</f>
        <v>10</v>
      </c>
      <c r="G297" s="246" t="str">
        <f>IF($E$12=2,VALUE(VLOOKUP($D297,'Pricing Reference'!$A$2:$E$68,3,FALSE))," ")</f>
        <v xml:space="preserve"> </v>
      </c>
      <c r="H297" s="246" t="str">
        <f>IF($E$12=3,VALUE(VLOOKUP($D297,'Pricing Reference'!$A$2:$E$68,4,FALSE))," ")</f>
        <v xml:space="preserve"> </v>
      </c>
      <c r="I297" s="254">
        <f>VALUE(VLOOKUP($D297,'Pricing Reference'!$A$2:$E$68,5,FALSE))</f>
        <v>20</v>
      </c>
      <c r="J297" s="220"/>
      <c r="K297" s="220"/>
      <c r="L297" s="220"/>
      <c r="M297" s="220"/>
      <c r="N297" s="220"/>
      <c r="O297" s="254">
        <f t="shared" si="45"/>
        <v>0</v>
      </c>
      <c r="P297" s="221"/>
      <c r="Q297" s="222"/>
      <c r="R297" s="215" t="s">
        <v>870</v>
      </c>
      <c r="S297" s="223" t="str">
        <f t="shared" si="46"/>
        <v xml:space="preserve"> </v>
      </c>
      <c r="U297" s="224">
        <f t="shared" si="47"/>
        <v>0</v>
      </c>
      <c r="V297" s="224">
        <f t="shared" si="48"/>
        <v>0</v>
      </c>
      <c r="W297" s="224">
        <f t="shared" si="49"/>
        <v>0</v>
      </c>
      <c r="X297" s="224">
        <f t="shared" si="50"/>
        <v>0</v>
      </c>
      <c r="Y297" s="224">
        <f t="shared" si="51"/>
        <v>0</v>
      </c>
      <c r="Z297" s="225">
        <f t="shared" si="52"/>
        <v>0</v>
      </c>
      <c r="AA297" s="264"/>
      <c r="AB297" s="217"/>
    </row>
    <row r="298" spans="1:28" s="217" customFormat="1" ht="12">
      <c r="A298" s="259">
        <v>105750</v>
      </c>
      <c r="B298" s="260" t="s">
        <v>310</v>
      </c>
      <c r="C298" s="260" t="s">
        <v>1161</v>
      </c>
      <c r="D298" s="260" t="s">
        <v>494</v>
      </c>
      <c r="E298" s="221">
        <f t="shared" si="53"/>
        <v>10</v>
      </c>
      <c r="F298" s="246">
        <f>IF($E$12=1,VALUE(VLOOKUP($D298,'Pricing Reference'!$A$2:$E$68,2,FALSE))," ")</f>
        <v>10</v>
      </c>
      <c r="G298" s="246" t="str">
        <f>IF($E$12=2,VALUE(VLOOKUP($D298,'Pricing Reference'!$A$2:$E$68,3,FALSE))," ")</f>
        <v xml:space="preserve"> </v>
      </c>
      <c r="H298" s="246" t="str">
        <f>IF($E$12=3,VALUE(VLOOKUP($D298,'Pricing Reference'!$A$2:$E$68,4,FALSE))," ")</f>
        <v xml:space="preserve"> </v>
      </c>
      <c r="I298" s="254">
        <f>VALUE(VLOOKUP($D298,'Pricing Reference'!$A$2:$E$68,5,FALSE))</f>
        <v>20</v>
      </c>
      <c r="J298" s="220"/>
      <c r="K298" s="220"/>
      <c r="L298" s="220"/>
      <c r="M298" s="220"/>
      <c r="N298" s="220"/>
      <c r="O298" s="254">
        <f t="shared" si="45"/>
        <v>0</v>
      </c>
      <c r="P298" s="226"/>
      <c r="Q298" s="222"/>
      <c r="R298" s="215" t="s">
        <v>871</v>
      </c>
      <c r="S298" s="223" t="str">
        <f t="shared" si="46"/>
        <v xml:space="preserve"> </v>
      </c>
      <c r="U298" s="224">
        <f t="shared" si="47"/>
        <v>0</v>
      </c>
      <c r="V298" s="224">
        <f t="shared" si="48"/>
        <v>0</v>
      </c>
      <c r="W298" s="224">
        <f t="shared" si="49"/>
        <v>0</v>
      </c>
      <c r="X298" s="224">
        <f t="shared" si="50"/>
        <v>0</v>
      </c>
      <c r="Y298" s="224">
        <f t="shared" si="51"/>
        <v>0</v>
      </c>
      <c r="Z298" s="225">
        <f t="shared" si="52"/>
        <v>0</v>
      </c>
      <c r="AA298" s="264"/>
    </row>
    <row r="299" spans="1:28" s="217" customFormat="1" ht="12">
      <c r="A299" s="259">
        <v>100405</v>
      </c>
      <c r="B299" s="260" t="s">
        <v>274</v>
      </c>
      <c r="C299" s="260" t="s">
        <v>1161</v>
      </c>
      <c r="D299" s="260" t="s">
        <v>494</v>
      </c>
      <c r="E299" s="221">
        <f t="shared" si="53"/>
        <v>10</v>
      </c>
      <c r="F299" s="246">
        <f>IF($E$12=1,VALUE(VLOOKUP($D299,'Pricing Reference'!$A$2:$E$68,2,FALSE))," ")</f>
        <v>10</v>
      </c>
      <c r="G299" s="246" t="str">
        <f>IF($E$12=2,VALUE(VLOOKUP($D299,'Pricing Reference'!$A$2:$E$68,3,FALSE))," ")</f>
        <v xml:space="preserve"> </v>
      </c>
      <c r="H299" s="246" t="str">
        <f>IF($E$12=3,VALUE(VLOOKUP($D299,'Pricing Reference'!$A$2:$E$68,4,FALSE))," ")</f>
        <v xml:space="preserve"> </v>
      </c>
      <c r="I299" s="254">
        <f>VALUE(VLOOKUP($D299,'Pricing Reference'!$A$2:$E$68,5,FALSE))</f>
        <v>20</v>
      </c>
      <c r="J299" s="220"/>
      <c r="K299" s="220"/>
      <c r="L299" s="220"/>
      <c r="M299" s="220"/>
      <c r="N299" s="220"/>
      <c r="O299" s="254">
        <f t="shared" si="45"/>
        <v>0</v>
      </c>
      <c r="P299" s="226"/>
      <c r="Q299" s="222"/>
      <c r="R299" s="215" t="s">
        <v>872</v>
      </c>
      <c r="S299" s="223" t="str">
        <f t="shared" si="46"/>
        <v xml:space="preserve"> </v>
      </c>
      <c r="U299" s="224">
        <f t="shared" si="47"/>
        <v>0</v>
      </c>
      <c r="V299" s="224">
        <f t="shared" si="48"/>
        <v>0</v>
      </c>
      <c r="W299" s="224">
        <f t="shared" si="49"/>
        <v>0</v>
      </c>
      <c r="X299" s="224">
        <f t="shared" si="50"/>
        <v>0</v>
      </c>
      <c r="Y299" s="224">
        <f t="shared" si="51"/>
        <v>0</v>
      </c>
      <c r="Z299" s="225">
        <f t="shared" si="52"/>
        <v>0</v>
      </c>
      <c r="AA299" s="264"/>
    </row>
    <row r="300" spans="1:28" s="217" customFormat="1" ht="12">
      <c r="A300" s="259">
        <v>102479</v>
      </c>
      <c r="B300" s="260" t="s">
        <v>236</v>
      </c>
      <c r="C300" s="260" t="s">
        <v>1161</v>
      </c>
      <c r="D300" s="260" t="s">
        <v>494</v>
      </c>
      <c r="E300" s="221">
        <f t="shared" si="53"/>
        <v>10</v>
      </c>
      <c r="F300" s="246">
        <f>IF($E$12=1,VALUE(VLOOKUP($D300,'Pricing Reference'!$A$2:$E$68,2,FALSE))," ")</f>
        <v>10</v>
      </c>
      <c r="G300" s="246" t="str">
        <f>IF($E$12=2,VALUE(VLOOKUP($D300,'Pricing Reference'!$A$2:$E$68,3,FALSE))," ")</f>
        <v xml:space="preserve"> </v>
      </c>
      <c r="H300" s="246" t="str">
        <f>IF($E$12=3,VALUE(VLOOKUP($D300,'Pricing Reference'!$A$2:$E$68,4,FALSE))," ")</f>
        <v xml:space="preserve"> </v>
      </c>
      <c r="I300" s="254">
        <f>VALUE(VLOOKUP($D300,'Pricing Reference'!$A$2:$E$68,5,FALSE))</f>
        <v>20</v>
      </c>
      <c r="J300" s="220"/>
      <c r="K300" s="220"/>
      <c r="L300" s="220"/>
      <c r="M300" s="220"/>
      <c r="N300" s="220"/>
      <c r="O300" s="254">
        <f t="shared" si="45"/>
        <v>0</v>
      </c>
      <c r="P300" s="226"/>
      <c r="Q300" s="222"/>
      <c r="R300" s="215" t="s">
        <v>873</v>
      </c>
      <c r="S300" s="223" t="str">
        <f t="shared" si="46"/>
        <v xml:space="preserve"> </v>
      </c>
      <c r="U300" s="224">
        <f t="shared" si="47"/>
        <v>0</v>
      </c>
      <c r="V300" s="224">
        <f t="shared" si="48"/>
        <v>0</v>
      </c>
      <c r="W300" s="224">
        <f t="shared" si="49"/>
        <v>0</v>
      </c>
      <c r="X300" s="224">
        <f t="shared" si="50"/>
        <v>0</v>
      </c>
      <c r="Y300" s="224">
        <f t="shared" si="51"/>
        <v>0</v>
      </c>
      <c r="Z300" s="225">
        <f t="shared" si="52"/>
        <v>0</v>
      </c>
      <c r="AA300" s="264"/>
    </row>
    <row r="301" spans="1:28" s="217" customFormat="1" ht="12">
      <c r="A301" s="259">
        <v>105589</v>
      </c>
      <c r="B301" s="260" t="s">
        <v>138</v>
      </c>
      <c r="C301" s="260" t="s">
        <v>1161</v>
      </c>
      <c r="D301" s="260" t="s">
        <v>494</v>
      </c>
      <c r="E301" s="221">
        <f t="shared" si="53"/>
        <v>10</v>
      </c>
      <c r="F301" s="246">
        <f>IF($E$12=1,VALUE(VLOOKUP($D301,'Pricing Reference'!$A$2:$E$68,2,FALSE))," ")</f>
        <v>10</v>
      </c>
      <c r="G301" s="246" t="str">
        <f>IF($E$12=2,VALUE(VLOOKUP($D301,'Pricing Reference'!$A$2:$E$68,3,FALSE))," ")</f>
        <v xml:space="preserve"> </v>
      </c>
      <c r="H301" s="246" t="str">
        <f>IF($E$12=3,VALUE(VLOOKUP($D301,'Pricing Reference'!$A$2:$E$68,4,FALSE))," ")</f>
        <v xml:space="preserve"> </v>
      </c>
      <c r="I301" s="254">
        <f>VALUE(VLOOKUP($D301,'Pricing Reference'!$A$2:$E$68,5,FALSE))</f>
        <v>20</v>
      </c>
      <c r="J301" s="220"/>
      <c r="K301" s="220"/>
      <c r="L301" s="220"/>
      <c r="M301" s="220"/>
      <c r="N301" s="220"/>
      <c r="O301" s="254">
        <f t="shared" si="45"/>
        <v>0</v>
      </c>
      <c r="P301" s="226"/>
      <c r="Q301" s="222"/>
      <c r="R301" s="215" t="s">
        <v>874</v>
      </c>
      <c r="S301" s="223" t="str">
        <f t="shared" si="46"/>
        <v xml:space="preserve"> </v>
      </c>
      <c r="U301" s="224">
        <f t="shared" si="47"/>
        <v>0</v>
      </c>
      <c r="V301" s="224">
        <f t="shared" si="48"/>
        <v>0</v>
      </c>
      <c r="W301" s="224">
        <f t="shared" si="49"/>
        <v>0</v>
      </c>
      <c r="X301" s="224">
        <f t="shared" si="50"/>
        <v>0</v>
      </c>
      <c r="Y301" s="224">
        <f t="shared" si="51"/>
        <v>0</v>
      </c>
      <c r="Z301" s="225">
        <f t="shared" si="52"/>
        <v>0</v>
      </c>
      <c r="AA301" s="264"/>
    </row>
    <row r="302" spans="1:28" s="26" customFormat="1">
      <c r="A302" s="259">
        <v>108382</v>
      </c>
      <c r="B302" s="260" t="s">
        <v>233</v>
      </c>
      <c r="C302" s="260" t="s">
        <v>1161</v>
      </c>
      <c r="D302" s="260" t="s">
        <v>494</v>
      </c>
      <c r="E302" s="221">
        <f t="shared" si="53"/>
        <v>10</v>
      </c>
      <c r="F302" s="246">
        <f>IF($E$12=1,VALUE(VLOOKUP($D302,'Pricing Reference'!$A$2:$E$68,2,FALSE))," ")</f>
        <v>10</v>
      </c>
      <c r="G302" s="246" t="str">
        <f>IF($E$12=2,VALUE(VLOOKUP($D302,'Pricing Reference'!$A$2:$E$68,3,FALSE))," ")</f>
        <v xml:space="preserve"> </v>
      </c>
      <c r="H302" s="246" t="str">
        <f>IF($E$12=3,VALUE(VLOOKUP($D302,'Pricing Reference'!$A$2:$E$68,4,FALSE))," ")</f>
        <v xml:space="preserve"> </v>
      </c>
      <c r="I302" s="254">
        <f>VALUE(VLOOKUP($D302,'Pricing Reference'!$A$2:$E$68,5,FALSE))</f>
        <v>20</v>
      </c>
      <c r="J302" s="220"/>
      <c r="K302" s="220"/>
      <c r="L302" s="220"/>
      <c r="M302" s="220"/>
      <c r="N302" s="220"/>
      <c r="O302" s="254">
        <f t="shared" si="45"/>
        <v>0</v>
      </c>
      <c r="P302" s="221"/>
      <c r="Q302" s="222"/>
      <c r="R302" s="215" t="s">
        <v>875</v>
      </c>
      <c r="S302" s="223" t="str">
        <f t="shared" si="46"/>
        <v xml:space="preserve"> </v>
      </c>
      <c r="U302" s="224">
        <f t="shared" si="47"/>
        <v>0</v>
      </c>
      <c r="V302" s="224">
        <f t="shared" si="48"/>
        <v>0</v>
      </c>
      <c r="W302" s="224">
        <f t="shared" si="49"/>
        <v>0</v>
      </c>
      <c r="X302" s="224">
        <f t="shared" si="50"/>
        <v>0</v>
      </c>
      <c r="Y302" s="224">
        <f t="shared" si="51"/>
        <v>0</v>
      </c>
      <c r="Z302" s="225">
        <f t="shared" si="52"/>
        <v>0</v>
      </c>
      <c r="AA302" s="264"/>
      <c r="AB302" s="217"/>
    </row>
    <row r="303" spans="1:28" s="217" customFormat="1" ht="12">
      <c r="A303" s="259">
        <v>108376</v>
      </c>
      <c r="B303" s="260" t="s">
        <v>227</v>
      </c>
      <c r="C303" s="260" t="s">
        <v>1161</v>
      </c>
      <c r="D303" s="260" t="s">
        <v>494</v>
      </c>
      <c r="E303" s="221">
        <f t="shared" si="53"/>
        <v>10</v>
      </c>
      <c r="F303" s="246">
        <f>IF($E$12=1,VALUE(VLOOKUP($D303,'Pricing Reference'!$A$2:$E$68,2,FALSE))," ")</f>
        <v>10</v>
      </c>
      <c r="G303" s="246" t="str">
        <f>IF($E$12=2,VALUE(VLOOKUP($D303,'Pricing Reference'!$A$2:$E$68,3,FALSE))," ")</f>
        <v xml:space="preserve"> </v>
      </c>
      <c r="H303" s="246" t="str">
        <f>IF($E$12=3,VALUE(VLOOKUP($D303,'Pricing Reference'!$A$2:$E$68,4,FALSE))," ")</f>
        <v xml:space="preserve"> </v>
      </c>
      <c r="I303" s="254">
        <f>VALUE(VLOOKUP($D303,'Pricing Reference'!$A$2:$E$68,5,FALSE))</f>
        <v>20</v>
      </c>
      <c r="J303" s="220"/>
      <c r="K303" s="220"/>
      <c r="L303" s="220"/>
      <c r="M303" s="220"/>
      <c r="N303" s="220"/>
      <c r="O303" s="254">
        <f t="shared" si="45"/>
        <v>0</v>
      </c>
      <c r="P303" s="226"/>
      <c r="Q303" s="222"/>
      <c r="R303" s="215" t="s">
        <v>876</v>
      </c>
      <c r="S303" s="223" t="str">
        <f t="shared" si="46"/>
        <v xml:space="preserve"> </v>
      </c>
      <c r="U303" s="224">
        <f t="shared" si="47"/>
        <v>0</v>
      </c>
      <c r="V303" s="224">
        <f t="shared" si="48"/>
        <v>0</v>
      </c>
      <c r="W303" s="224">
        <f t="shared" si="49"/>
        <v>0</v>
      </c>
      <c r="X303" s="224">
        <f t="shared" si="50"/>
        <v>0</v>
      </c>
      <c r="Y303" s="224">
        <f t="shared" si="51"/>
        <v>0</v>
      </c>
      <c r="Z303" s="225">
        <f t="shared" si="52"/>
        <v>0</v>
      </c>
      <c r="AA303" s="264"/>
    </row>
    <row r="304" spans="1:28" s="217" customFormat="1" ht="12">
      <c r="A304" s="259">
        <v>100423</v>
      </c>
      <c r="B304" s="260" t="s">
        <v>285</v>
      </c>
      <c r="C304" s="260" t="s">
        <v>1161</v>
      </c>
      <c r="D304" s="260" t="s">
        <v>494</v>
      </c>
      <c r="E304" s="221">
        <f t="shared" si="53"/>
        <v>10</v>
      </c>
      <c r="F304" s="246">
        <f>IF($E$12=1,VALUE(VLOOKUP($D304,'Pricing Reference'!$A$2:$E$68,2,FALSE))," ")</f>
        <v>10</v>
      </c>
      <c r="G304" s="246" t="str">
        <f>IF($E$12=2,VALUE(VLOOKUP($D304,'Pricing Reference'!$A$2:$E$68,3,FALSE))," ")</f>
        <v xml:space="preserve"> </v>
      </c>
      <c r="H304" s="246" t="str">
        <f>IF($E$12=3,VALUE(VLOOKUP($D304,'Pricing Reference'!$A$2:$E$68,4,FALSE))," ")</f>
        <v xml:space="preserve"> </v>
      </c>
      <c r="I304" s="254">
        <f>VALUE(VLOOKUP($D304,'Pricing Reference'!$A$2:$E$68,5,FALSE))</f>
        <v>20</v>
      </c>
      <c r="J304" s="220"/>
      <c r="K304" s="220"/>
      <c r="L304" s="220"/>
      <c r="M304" s="220"/>
      <c r="N304" s="220"/>
      <c r="O304" s="254">
        <f t="shared" si="45"/>
        <v>0</v>
      </c>
      <c r="P304" s="226"/>
      <c r="Q304" s="222"/>
      <c r="R304" s="215" t="s">
        <v>877</v>
      </c>
      <c r="S304" s="223" t="str">
        <f t="shared" si="46"/>
        <v xml:space="preserve"> </v>
      </c>
      <c r="U304" s="224">
        <f t="shared" si="47"/>
        <v>0</v>
      </c>
      <c r="V304" s="224">
        <f t="shared" si="48"/>
        <v>0</v>
      </c>
      <c r="W304" s="224">
        <f t="shared" si="49"/>
        <v>0</v>
      </c>
      <c r="X304" s="224">
        <f t="shared" si="50"/>
        <v>0</v>
      </c>
      <c r="Y304" s="224">
        <f t="shared" si="51"/>
        <v>0</v>
      </c>
      <c r="Z304" s="225">
        <f t="shared" si="52"/>
        <v>0</v>
      </c>
      <c r="AA304" s="264"/>
    </row>
    <row r="305" spans="1:27" s="217" customFormat="1" ht="12">
      <c r="A305" s="259">
        <v>100427</v>
      </c>
      <c r="B305" s="260" t="s">
        <v>288</v>
      </c>
      <c r="C305" s="260" t="s">
        <v>1161</v>
      </c>
      <c r="D305" s="260" t="s">
        <v>494</v>
      </c>
      <c r="E305" s="221">
        <f t="shared" si="53"/>
        <v>10</v>
      </c>
      <c r="F305" s="246">
        <f>IF($E$12=1,VALUE(VLOOKUP($D305,'Pricing Reference'!$A$2:$E$68,2,FALSE))," ")</f>
        <v>10</v>
      </c>
      <c r="G305" s="246" t="str">
        <f>IF($E$12=2,VALUE(VLOOKUP($D305,'Pricing Reference'!$A$2:$E$68,3,FALSE))," ")</f>
        <v xml:space="preserve"> </v>
      </c>
      <c r="H305" s="246" t="str">
        <f>IF($E$12=3,VALUE(VLOOKUP($D305,'Pricing Reference'!$A$2:$E$68,4,FALSE))," ")</f>
        <v xml:space="preserve"> </v>
      </c>
      <c r="I305" s="254">
        <f>VALUE(VLOOKUP($D305,'Pricing Reference'!$A$2:$E$68,5,FALSE))</f>
        <v>20</v>
      </c>
      <c r="J305" s="220"/>
      <c r="K305" s="220"/>
      <c r="L305" s="220"/>
      <c r="M305" s="220"/>
      <c r="N305" s="220"/>
      <c r="O305" s="254">
        <f t="shared" si="45"/>
        <v>0</v>
      </c>
      <c r="P305" s="226"/>
      <c r="Q305" s="222"/>
      <c r="R305" s="215" t="s">
        <v>878</v>
      </c>
      <c r="S305" s="223" t="str">
        <f t="shared" si="46"/>
        <v xml:space="preserve"> </v>
      </c>
      <c r="U305" s="224">
        <f t="shared" si="47"/>
        <v>0</v>
      </c>
      <c r="V305" s="224">
        <f t="shared" si="48"/>
        <v>0</v>
      </c>
      <c r="W305" s="224">
        <f t="shared" si="49"/>
        <v>0</v>
      </c>
      <c r="X305" s="224">
        <f t="shared" si="50"/>
        <v>0</v>
      </c>
      <c r="Y305" s="224">
        <f t="shared" si="51"/>
        <v>0</v>
      </c>
      <c r="Z305" s="225">
        <f t="shared" si="52"/>
        <v>0</v>
      </c>
      <c r="AA305" s="264"/>
    </row>
    <row r="306" spans="1:27" s="217" customFormat="1" ht="12">
      <c r="A306" s="259">
        <v>100431</v>
      </c>
      <c r="B306" s="260" t="s">
        <v>291</v>
      </c>
      <c r="C306" s="260" t="s">
        <v>1161</v>
      </c>
      <c r="D306" s="260" t="s">
        <v>494</v>
      </c>
      <c r="E306" s="221">
        <f t="shared" si="53"/>
        <v>10</v>
      </c>
      <c r="F306" s="246">
        <f>IF($E$12=1,VALUE(VLOOKUP($D306,'Pricing Reference'!$A$2:$E$68,2,FALSE))," ")</f>
        <v>10</v>
      </c>
      <c r="G306" s="246" t="str">
        <f>IF($E$12=2,VALUE(VLOOKUP($D306,'Pricing Reference'!$A$2:$E$68,3,FALSE))," ")</f>
        <v xml:space="preserve"> </v>
      </c>
      <c r="H306" s="246" t="str">
        <f>IF($E$12=3,VALUE(VLOOKUP($D306,'Pricing Reference'!$A$2:$E$68,4,FALSE))," ")</f>
        <v xml:space="preserve"> </v>
      </c>
      <c r="I306" s="254">
        <f>VALUE(VLOOKUP($D306,'Pricing Reference'!$A$2:$E$68,5,FALSE))</f>
        <v>20</v>
      </c>
      <c r="J306" s="220"/>
      <c r="K306" s="220"/>
      <c r="L306" s="220"/>
      <c r="M306" s="220"/>
      <c r="N306" s="220"/>
      <c r="O306" s="254">
        <f t="shared" si="45"/>
        <v>0</v>
      </c>
      <c r="P306" s="226"/>
      <c r="Q306" s="222"/>
      <c r="R306" s="215" t="s">
        <v>879</v>
      </c>
      <c r="S306" s="223" t="str">
        <f t="shared" si="46"/>
        <v xml:space="preserve"> </v>
      </c>
      <c r="U306" s="224">
        <f t="shared" si="47"/>
        <v>0</v>
      </c>
      <c r="V306" s="224">
        <f t="shared" si="48"/>
        <v>0</v>
      </c>
      <c r="W306" s="224">
        <f t="shared" si="49"/>
        <v>0</v>
      </c>
      <c r="X306" s="224">
        <f t="shared" si="50"/>
        <v>0</v>
      </c>
      <c r="Y306" s="224">
        <f t="shared" si="51"/>
        <v>0</v>
      </c>
      <c r="Z306" s="225">
        <f t="shared" si="52"/>
        <v>0</v>
      </c>
      <c r="AA306" s="264"/>
    </row>
    <row r="307" spans="1:27" s="217" customFormat="1" ht="12">
      <c r="A307" s="259">
        <v>100456</v>
      </c>
      <c r="B307" s="260" t="s">
        <v>296</v>
      </c>
      <c r="C307" s="260" t="s">
        <v>1161</v>
      </c>
      <c r="D307" s="260" t="s">
        <v>494</v>
      </c>
      <c r="E307" s="221">
        <f t="shared" si="53"/>
        <v>10</v>
      </c>
      <c r="F307" s="246">
        <f>IF($E$12=1,VALUE(VLOOKUP($D307,'Pricing Reference'!$A$2:$E$68,2,FALSE))," ")</f>
        <v>10</v>
      </c>
      <c r="G307" s="246" t="str">
        <f>IF($E$12=2,VALUE(VLOOKUP($D307,'Pricing Reference'!$A$2:$E$68,3,FALSE))," ")</f>
        <v xml:space="preserve"> </v>
      </c>
      <c r="H307" s="246" t="str">
        <f>IF($E$12=3,VALUE(VLOOKUP($D307,'Pricing Reference'!$A$2:$E$68,4,FALSE))," ")</f>
        <v xml:space="preserve"> </v>
      </c>
      <c r="I307" s="254">
        <f>VALUE(VLOOKUP($D307,'Pricing Reference'!$A$2:$E$68,5,FALSE))</f>
        <v>20</v>
      </c>
      <c r="J307" s="220"/>
      <c r="K307" s="220"/>
      <c r="L307" s="220"/>
      <c r="M307" s="220"/>
      <c r="N307" s="220"/>
      <c r="O307" s="254">
        <f t="shared" si="45"/>
        <v>0</v>
      </c>
      <c r="P307" s="226"/>
      <c r="Q307" s="222"/>
      <c r="R307" s="215" t="s">
        <v>880</v>
      </c>
      <c r="S307" s="223" t="str">
        <f t="shared" si="46"/>
        <v xml:space="preserve"> </v>
      </c>
      <c r="U307" s="224">
        <f t="shared" si="47"/>
        <v>0</v>
      </c>
      <c r="V307" s="224">
        <f t="shared" si="48"/>
        <v>0</v>
      </c>
      <c r="W307" s="224">
        <f t="shared" si="49"/>
        <v>0</v>
      </c>
      <c r="X307" s="224">
        <f t="shared" si="50"/>
        <v>0</v>
      </c>
      <c r="Y307" s="224">
        <f t="shared" si="51"/>
        <v>0</v>
      </c>
      <c r="Z307" s="225">
        <f t="shared" si="52"/>
        <v>0</v>
      </c>
      <c r="AA307" s="264"/>
    </row>
    <row r="308" spans="1:27" s="217" customFormat="1" ht="12">
      <c r="A308" s="259">
        <v>105751</v>
      </c>
      <c r="B308" s="260" t="s">
        <v>141</v>
      </c>
      <c r="C308" s="260" t="s">
        <v>1161</v>
      </c>
      <c r="D308" s="260" t="s">
        <v>494</v>
      </c>
      <c r="E308" s="221">
        <f t="shared" si="53"/>
        <v>10</v>
      </c>
      <c r="F308" s="246">
        <f>IF($E$12=1,VALUE(VLOOKUP($D308,'Pricing Reference'!$A$2:$E$68,2,FALSE))," ")</f>
        <v>10</v>
      </c>
      <c r="G308" s="246" t="str">
        <f>IF($E$12=2,VALUE(VLOOKUP($D308,'Pricing Reference'!$A$2:$E$68,3,FALSE))," ")</f>
        <v xml:space="preserve"> </v>
      </c>
      <c r="H308" s="246" t="str">
        <f>IF($E$12=3,VALUE(VLOOKUP($D308,'Pricing Reference'!$A$2:$E$68,4,FALSE))," ")</f>
        <v xml:space="preserve"> </v>
      </c>
      <c r="I308" s="254">
        <f>VALUE(VLOOKUP($D308,'Pricing Reference'!$A$2:$E$68,5,FALSE))</f>
        <v>20</v>
      </c>
      <c r="J308" s="220"/>
      <c r="K308" s="220"/>
      <c r="L308" s="220"/>
      <c r="M308" s="220"/>
      <c r="N308" s="220"/>
      <c r="O308" s="254">
        <f t="shared" si="45"/>
        <v>0</v>
      </c>
      <c r="P308" s="226"/>
      <c r="Q308" s="222"/>
      <c r="R308" s="215" t="s">
        <v>881</v>
      </c>
      <c r="S308" s="223" t="str">
        <f t="shared" si="46"/>
        <v xml:space="preserve"> </v>
      </c>
      <c r="U308" s="224">
        <f t="shared" si="47"/>
        <v>0</v>
      </c>
      <c r="V308" s="224">
        <f t="shared" si="48"/>
        <v>0</v>
      </c>
      <c r="W308" s="224">
        <f t="shared" si="49"/>
        <v>0</v>
      </c>
      <c r="X308" s="224">
        <f t="shared" si="50"/>
        <v>0</v>
      </c>
      <c r="Y308" s="224">
        <f t="shared" si="51"/>
        <v>0</v>
      </c>
      <c r="Z308" s="225">
        <f t="shared" si="52"/>
        <v>0</v>
      </c>
      <c r="AA308" s="264"/>
    </row>
    <row r="309" spans="1:27" s="217" customFormat="1" ht="12">
      <c r="A309" s="259">
        <v>108418</v>
      </c>
      <c r="B309" s="260" t="s">
        <v>267</v>
      </c>
      <c r="C309" s="260" t="s">
        <v>1161</v>
      </c>
      <c r="D309" s="260" t="s">
        <v>494</v>
      </c>
      <c r="E309" s="221">
        <f t="shared" si="53"/>
        <v>10</v>
      </c>
      <c r="F309" s="246">
        <f>IF($E$12=1,VALUE(VLOOKUP($D309,'Pricing Reference'!$A$2:$E$68,2,FALSE))," ")</f>
        <v>10</v>
      </c>
      <c r="G309" s="246" t="str">
        <f>IF($E$12=2,VALUE(VLOOKUP($D309,'Pricing Reference'!$A$2:$E$68,3,FALSE))," ")</f>
        <v xml:space="preserve"> </v>
      </c>
      <c r="H309" s="246" t="str">
        <f>IF($E$12=3,VALUE(VLOOKUP($D309,'Pricing Reference'!$A$2:$E$68,4,FALSE))," ")</f>
        <v xml:space="preserve"> </v>
      </c>
      <c r="I309" s="254">
        <f>VALUE(VLOOKUP($D309,'Pricing Reference'!$A$2:$E$68,5,FALSE))</f>
        <v>20</v>
      </c>
      <c r="J309" s="220"/>
      <c r="K309" s="220"/>
      <c r="L309" s="220"/>
      <c r="M309" s="220"/>
      <c r="N309" s="220"/>
      <c r="O309" s="254">
        <f t="shared" si="45"/>
        <v>0</v>
      </c>
      <c r="P309" s="226"/>
      <c r="Q309" s="222"/>
      <c r="R309" s="215" t="s">
        <v>882</v>
      </c>
      <c r="S309" s="223" t="str">
        <f t="shared" si="46"/>
        <v xml:space="preserve"> </v>
      </c>
      <c r="U309" s="224">
        <f t="shared" si="47"/>
        <v>0</v>
      </c>
      <c r="V309" s="224">
        <f t="shared" si="48"/>
        <v>0</v>
      </c>
      <c r="W309" s="224">
        <f t="shared" si="49"/>
        <v>0</v>
      </c>
      <c r="X309" s="224">
        <f t="shared" si="50"/>
        <v>0</v>
      </c>
      <c r="Y309" s="224">
        <f t="shared" si="51"/>
        <v>0</v>
      </c>
      <c r="Z309" s="225">
        <f t="shared" si="52"/>
        <v>0</v>
      </c>
      <c r="AA309" s="264"/>
    </row>
    <row r="310" spans="1:27" s="217" customFormat="1" ht="12">
      <c r="A310" s="259">
        <v>100426</v>
      </c>
      <c r="B310" s="260" t="s">
        <v>287</v>
      </c>
      <c r="C310" s="260" t="s">
        <v>1161</v>
      </c>
      <c r="D310" s="260" t="s">
        <v>494</v>
      </c>
      <c r="E310" s="221">
        <f t="shared" si="53"/>
        <v>10</v>
      </c>
      <c r="F310" s="246">
        <f>IF($E$12=1,VALUE(VLOOKUP($D310,'Pricing Reference'!$A$2:$E$68,2,FALSE))," ")</f>
        <v>10</v>
      </c>
      <c r="G310" s="246" t="str">
        <f>IF($E$12=2,VALUE(VLOOKUP($D310,'Pricing Reference'!$A$2:$E$68,3,FALSE))," ")</f>
        <v xml:space="preserve"> </v>
      </c>
      <c r="H310" s="246" t="str">
        <f>IF($E$12=3,VALUE(VLOOKUP($D310,'Pricing Reference'!$A$2:$E$68,4,FALSE))," ")</f>
        <v xml:space="preserve"> </v>
      </c>
      <c r="I310" s="254">
        <f>VALUE(VLOOKUP($D310,'Pricing Reference'!$A$2:$E$68,5,FALSE))</f>
        <v>20</v>
      </c>
      <c r="J310" s="220"/>
      <c r="K310" s="220"/>
      <c r="L310" s="220"/>
      <c r="M310" s="220"/>
      <c r="N310" s="220"/>
      <c r="O310" s="254">
        <f t="shared" si="45"/>
        <v>0</v>
      </c>
      <c r="P310" s="226"/>
      <c r="Q310" s="222"/>
      <c r="R310" s="215" t="s">
        <v>883</v>
      </c>
      <c r="S310" s="223" t="str">
        <f t="shared" si="46"/>
        <v xml:space="preserve"> </v>
      </c>
      <c r="U310" s="224">
        <f t="shared" si="47"/>
        <v>0</v>
      </c>
      <c r="V310" s="224">
        <f t="shared" si="48"/>
        <v>0</v>
      </c>
      <c r="W310" s="224">
        <f t="shared" si="49"/>
        <v>0</v>
      </c>
      <c r="X310" s="224">
        <f t="shared" si="50"/>
        <v>0</v>
      </c>
      <c r="Y310" s="224">
        <f t="shared" si="51"/>
        <v>0</v>
      </c>
      <c r="Z310" s="225">
        <f t="shared" si="52"/>
        <v>0</v>
      </c>
      <c r="AA310" s="264"/>
    </row>
    <row r="311" spans="1:27" s="217" customFormat="1" ht="12">
      <c r="A311" s="259">
        <v>108413</v>
      </c>
      <c r="B311" s="260" t="s">
        <v>262</v>
      </c>
      <c r="C311" s="260" t="s">
        <v>1161</v>
      </c>
      <c r="D311" s="260" t="s">
        <v>494</v>
      </c>
      <c r="E311" s="221">
        <f t="shared" si="53"/>
        <v>10</v>
      </c>
      <c r="F311" s="246">
        <f>IF($E$12=1,VALUE(VLOOKUP($D311,'Pricing Reference'!$A$2:$E$68,2,FALSE))," ")</f>
        <v>10</v>
      </c>
      <c r="G311" s="246" t="str">
        <f>IF($E$12=2,VALUE(VLOOKUP($D311,'Pricing Reference'!$A$2:$E$68,3,FALSE))," ")</f>
        <v xml:space="preserve"> </v>
      </c>
      <c r="H311" s="246" t="str">
        <f>IF($E$12=3,VALUE(VLOOKUP($D311,'Pricing Reference'!$A$2:$E$68,4,FALSE))," ")</f>
        <v xml:space="preserve"> </v>
      </c>
      <c r="I311" s="254">
        <f>VALUE(VLOOKUP($D311,'Pricing Reference'!$A$2:$E$68,5,FALSE))</f>
        <v>20</v>
      </c>
      <c r="J311" s="220"/>
      <c r="K311" s="220"/>
      <c r="L311" s="220"/>
      <c r="M311" s="220"/>
      <c r="N311" s="220"/>
      <c r="O311" s="254">
        <f t="shared" si="45"/>
        <v>0</v>
      </c>
      <c r="P311" s="226"/>
      <c r="Q311" s="222"/>
      <c r="R311" s="215" t="s">
        <v>884</v>
      </c>
      <c r="S311" s="223" t="str">
        <f t="shared" si="46"/>
        <v xml:space="preserve"> </v>
      </c>
      <c r="U311" s="224">
        <f t="shared" si="47"/>
        <v>0</v>
      </c>
      <c r="V311" s="224">
        <f t="shared" si="48"/>
        <v>0</v>
      </c>
      <c r="W311" s="224">
        <f t="shared" si="49"/>
        <v>0</v>
      </c>
      <c r="X311" s="224">
        <f t="shared" si="50"/>
        <v>0</v>
      </c>
      <c r="Y311" s="224">
        <f t="shared" si="51"/>
        <v>0</v>
      </c>
      <c r="Z311" s="225">
        <f t="shared" si="52"/>
        <v>0</v>
      </c>
      <c r="AA311" s="264"/>
    </row>
    <row r="312" spans="1:27" s="217" customFormat="1" ht="12">
      <c r="A312" s="259">
        <v>100450</v>
      </c>
      <c r="B312" s="260" t="s">
        <v>295</v>
      </c>
      <c r="C312" s="260" t="s">
        <v>1161</v>
      </c>
      <c r="D312" s="260" t="s">
        <v>494</v>
      </c>
      <c r="E312" s="221">
        <f t="shared" si="53"/>
        <v>10</v>
      </c>
      <c r="F312" s="246">
        <f>IF($E$12=1,VALUE(VLOOKUP($D312,'Pricing Reference'!$A$2:$E$68,2,FALSE))," ")</f>
        <v>10</v>
      </c>
      <c r="G312" s="246" t="str">
        <f>IF($E$12=2,VALUE(VLOOKUP($D312,'Pricing Reference'!$A$2:$E$68,3,FALSE))," ")</f>
        <v xml:space="preserve"> </v>
      </c>
      <c r="H312" s="246" t="str">
        <f>IF($E$12=3,VALUE(VLOOKUP($D312,'Pricing Reference'!$A$2:$E$68,4,FALSE))," ")</f>
        <v xml:space="preserve"> </v>
      </c>
      <c r="I312" s="254">
        <f>VALUE(VLOOKUP($D312,'Pricing Reference'!$A$2:$E$68,5,FALSE))</f>
        <v>20</v>
      </c>
      <c r="J312" s="220"/>
      <c r="K312" s="220"/>
      <c r="L312" s="220"/>
      <c r="M312" s="220"/>
      <c r="N312" s="220"/>
      <c r="O312" s="254">
        <f t="shared" si="45"/>
        <v>0</v>
      </c>
      <c r="P312" s="226"/>
      <c r="Q312" s="222"/>
      <c r="R312" s="215" t="s">
        <v>885</v>
      </c>
      <c r="S312" s="223" t="str">
        <f t="shared" si="46"/>
        <v xml:space="preserve"> </v>
      </c>
      <c r="U312" s="224">
        <f t="shared" si="47"/>
        <v>0</v>
      </c>
      <c r="V312" s="224">
        <f t="shared" si="48"/>
        <v>0</v>
      </c>
      <c r="W312" s="224">
        <f t="shared" si="49"/>
        <v>0</v>
      </c>
      <c r="X312" s="224">
        <f t="shared" si="50"/>
        <v>0</v>
      </c>
      <c r="Y312" s="224">
        <f t="shared" si="51"/>
        <v>0</v>
      </c>
      <c r="Z312" s="225">
        <f t="shared" si="52"/>
        <v>0</v>
      </c>
      <c r="AA312" s="264"/>
    </row>
    <row r="313" spans="1:27" s="217" customFormat="1" ht="12">
      <c r="A313" s="259">
        <v>100272</v>
      </c>
      <c r="B313" s="260" t="s">
        <v>270</v>
      </c>
      <c r="C313" s="260" t="s">
        <v>1161</v>
      </c>
      <c r="D313" s="260" t="s">
        <v>494</v>
      </c>
      <c r="E313" s="221">
        <f t="shared" si="53"/>
        <v>10</v>
      </c>
      <c r="F313" s="246">
        <f>IF($E$12=1,VALUE(VLOOKUP($D313,'Pricing Reference'!$A$2:$E$68,2,FALSE))," ")</f>
        <v>10</v>
      </c>
      <c r="G313" s="246" t="str">
        <f>IF($E$12=2,VALUE(VLOOKUP($D313,'Pricing Reference'!$A$2:$E$68,3,FALSE))," ")</f>
        <v xml:space="preserve"> </v>
      </c>
      <c r="H313" s="246" t="str">
        <f>IF($E$12=3,VALUE(VLOOKUP($D313,'Pricing Reference'!$A$2:$E$68,4,FALSE))," ")</f>
        <v xml:space="preserve"> </v>
      </c>
      <c r="I313" s="254">
        <f>VALUE(VLOOKUP($D313,'Pricing Reference'!$A$2:$E$68,5,FALSE))</f>
        <v>20</v>
      </c>
      <c r="J313" s="220"/>
      <c r="K313" s="220"/>
      <c r="L313" s="220"/>
      <c r="M313" s="220"/>
      <c r="N313" s="220"/>
      <c r="O313" s="254">
        <f t="shared" si="45"/>
        <v>0</v>
      </c>
      <c r="P313" s="226"/>
      <c r="Q313" s="222"/>
      <c r="R313" s="215" t="s">
        <v>886</v>
      </c>
      <c r="S313" s="223" t="str">
        <f t="shared" si="46"/>
        <v xml:space="preserve"> </v>
      </c>
      <c r="U313" s="224">
        <f t="shared" si="47"/>
        <v>0</v>
      </c>
      <c r="V313" s="224">
        <f t="shared" si="48"/>
        <v>0</v>
      </c>
      <c r="W313" s="224">
        <f t="shared" si="49"/>
        <v>0</v>
      </c>
      <c r="X313" s="224">
        <f t="shared" si="50"/>
        <v>0</v>
      </c>
      <c r="Y313" s="224">
        <f t="shared" si="51"/>
        <v>0</v>
      </c>
      <c r="Z313" s="225">
        <f t="shared" si="52"/>
        <v>0</v>
      </c>
      <c r="AA313" s="264"/>
    </row>
    <row r="314" spans="1:27" s="217" customFormat="1" ht="12">
      <c r="A314" s="259">
        <v>108417</v>
      </c>
      <c r="B314" s="260" t="s">
        <v>266</v>
      </c>
      <c r="C314" s="260" t="s">
        <v>1161</v>
      </c>
      <c r="D314" s="260" t="s">
        <v>494</v>
      </c>
      <c r="E314" s="221">
        <f t="shared" si="53"/>
        <v>10</v>
      </c>
      <c r="F314" s="246">
        <f>IF($E$12=1,VALUE(VLOOKUP($D314,'Pricing Reference'!$A$2:$E$68,2,FALSE))," ")</f>
        <v>10</v>
      </c>
      <c r="G314" s="246" t="str">
        <f>IF($E$12=2,VALUE(VLOOKUP($D314,'Pricing Reference'!$A$2:$E$68,3,FALSE))," ")</f>
        <v xml:space="preserve"> </v>
      </c>
      <c r="H314" s="246" t="str">
        <f>IF($E$12=3,VALUE(VLOOKUP($D314,'Pricing Reference'!$A$2:$E$68,4,FALSE))," ")</f>
        <v xml:space="preserve"> </v>
      </c>
      <c r="I314" s="254">
        <f>VALUE(VLOOKUP($D314,'Pricing Reference'!$A$2:$E$68,5,FALSE))</f>
        <v>20</v>
      </c>
      <c r="J314" s="220"/>
      <c r="K314" s="220"/>
      <c r="L314" s="220"/>
      <c r="M314" s="220"/>
      <c r="N314" s="220"/>
      <c r="O314" s="254">
        <f t="shared" si="45"/>
        <v>0</v>
      </c>
      <c r="P314" s="226"/>
      <c r="Q314" s="222"/>
      <c r="R314" s="215" t="s">
        <v>887</v>
      </c>
      <c r="S314" s="223" t="str">
        <f t="shared" si="46"/>
        <v xml:space="preserve"> </v>
      </c>
      <c r="U314" s="224">
        <f t="shared" si="47"/>
        <v>0</v>
      </c>
      <c r="V314" s="224">
        <f t="shared" si="48"/>
        <v>0</v>
      </c>
      <c r="W314" s="224">
        <f t="shared" si="49"/>
        <v>0</v>
      </c>
      <c r="X314" s="224">
        <f t="shared" si="50"/>
        <v>0</v>
      </c>
      <c r="Y314" s="224">
        <f t="shared" si="51"/>
        <v>0</v>
      </c>
      <c r="Z314" s="225">
        <f t="shared" si="52"/>
        <v>0</v>
      </c>
      <c r="AA314" s="264"/>
    </row>
    <row r="315" spans="1:27" s="217" customFormat="1" ht="12">
      <c r="A315" s="259">
        <v>108394</v>
      </c>
      <c r="B315" s="260" t="s">
        <v>246</v>
      </c>
      <c r="C315" s="260" t="s">
        <v>1161</v>
      </c>
      <c r="D315" s="260" t="s">
        <v>494</v>
      </c>
      <c r="E315" s="221">
        <f t="shared" si="53"/>
        <v>10</v>
      </c>
      <c r="F315" s="246">
        <f>IF($E$12=1,VALUE(VLOOKUP($D315,'Pricing Reference'!$A$2:$E$68,2,FALSE))," ")</f>
        <v>10</v>
      </c>
      <c r="G315" s="246" t="str">
        <f>IF($E$12=2,VALUE(VLOOKUP($D315,'Pricing Reference'!$A$2:$E$68,3,FALSE))," ")</f>
        <v xml:space="preserve"> </v>
      </c>
      <c r="H315" s="246" t="str">
        <f>IF($E$12=3,VALUE(VLOOKUP($D315,'Pricing Reference'!$A$2:$E$68,4,FALSE))," ")</f>
        <v xml:space="preserve"> </v>
      </c>
      <c r="I315" s="254">
        <f>VALUE(VLOOKUP($D315,'Pricing Reference'!$A$2:$E$68,5,FALSE))</f>
        <v>20</v>
      </c>
      <c r="J315" s="220"/>
      <c r="K315" s="220"/>
      <c r="L315" s="220"/>
      <c r="M315" s="220"/>
      <c r="N315" s="220"/>
      <c r="O315" s="254">
        <f t="shared" si="45"/>
        <v>0</v>
      </c>
      <c r="P315" s="226"/>
      <c r="Q315" s="222"/>
      <c r="R315" s="215" t="s">
        <v>888</v>
      </c>
      <c r="S315" s="223" t="str">
        <f t="shared" si="46"/>
        <v xml:space="preserve"> </v>
      </c>
      <c r="U315" s="224">
        <f t="shared" si="47"/>
        <v>0</v>
      </c>
      <c r="V315" s="224">
        <f t="shared" si="48"/>
        <v>0</v>
      </c>
      <c r="W315" s="224">
        <f t="shared" si="49"/>
        <v>0</v>
      </c>
      <c r="X315" s="224">
        <f t="shared" si="50"/>
        <v>0</v>
      </c>
      <c r="Y315" s="224">
        <f t="shared" si="51"/>
        <v>0</v>
      </c>
      <c r="Z315" s="225">
        <f t="shared" si="52"/>
        <v>0</v>
      </c>
      <c r="AA315" s="264"/>
    </row>
    <row r="316" spans="1:27" s="217" customFormat="1" ht="12">
      <c r="A316" s="259">
        <v>108409</v>
      </c>
      <c r="B316" s="260" t="s">
        <v>144</v>
      </c>
      <c r="C316" s="260" t="s">
        <v>1161</v>
      </c>
      <c r="D316" s="260" t="s">
        <v>494</v>
      </c>
      <c r="E316" s="221">
        <f t="shared" si="53"/>
        <v>10</v>
      </c>
      <c r="F316" s="246">
        <f>IF($E$12=1,VALUE(VLOOKUP($D316,'Pricing Reference'!$A$2:$E$68,2,FALSE))," ")</f>
        <v>10</v>
      </c>
      <c r="G316" s="246" t="str">
        <f>IF($E$12=2,VALUE(VLOOKUP($D316,'Pricing Reference'!$A$2:$E$68,3,FALSE))," ")</f>
        <v xml:space="preserve"> </v>
      </c>
      <c r="H316" s="246" t="str">
        <f>IF($E$12=3,VALUE(VLOOKUP($D316,'Pricing Reference'!$A$2:$E$68,4,FALSE))," ")</f>
        <v xml:space="preserve"> </v>
      </c>
      <c r="I316" s="254">
        <f>VALUE(VLOOKUP($D316,'Pricing Reference'!$A$2:$E$68,5,FALSE))</f>
        <v>20</v>
      </c>
      <c r="J316" s="220"/>
      <c r="K316" s="220"/>
      <c r="L316" s="220"/>
      <c r="M316" s="220"/>
      <c r="N316" s="220"/>
      <c r="O316" s="254">
        <f t="shared" si="45"/>
        <v>0</v>
      </c>
      <c r="P316" s="226"/>
      <c r="Q316" s="222"/>
      <c r="R316" s="215" t="s">
        <v>889</v>
      </c>
      <c r="S316" s="223" t="str">
        <f t="shared" si="46"/>
        <v xml:space="preserve"> </v>
      </c>
      <c r="U316" s="224">
        <f t="shared" si="47"/>
        <v>0</v>
      </c>
      <c r="V316" s="224">
        <f t="shared" si="48"/>
        <v>0</v>
      </c>
      <c r="W316" s="224">
        <f t="shared" si="49"/>
        <v>0</v>
      </c>
      <c r="X316" s="224">
        <f t="shared" si="50"/>
        <v>0</v>
      </c>
      <c r="Y316" s="224">
        <f t="shared" si="51"/>
        <v>0</v>
      </c>
      <c r="Z316" s="225">
        <f t="shared" si="52"/>
        <v>0</v>
      </c>
      <c r="AA316" s="264"/>
    </row>
    <row r="317" spans="1:27" s="217" customFormat="1" ht="12">
      <c r="A317" s="259">
        <v>108396</v>
      </c>
      <c r="B317" s="260" t="s">
        <v>248</v>
      </c>
      <c r="C317" s="260" t="s">
        <v>1161</v>
      </c>
      <c r="D317" s="260" t="s">
        <v>494</v>
      </c>
      <c r="E317" s="221">
        <f t="shared" si="53"/>
        <v>10</v>
      </c>
      <c r="F317" s="246">
        <f>IF($E$12=1,VALUE(VLOOKUP($D317,'Pricing Reference'!$A$2:$E$68,2,FALSE))," ")</f>
        <v>10</v>
      </c>
      <c r="G317" s="246" t="str">
        <f>IF($E$12=2,VALUE(VLOOKUP($D317,'Pricing Reference'!$A$2:$E$68,3,FALSE))," ")</f>
        <v xml:space="preserve"> </v>
      </c>
      <c r="H317" s="246" t="str">
        <f>IF($E$12=3,VALUE(VLOOKUP($D317,'Pricing Reference'!$A$2:$E$68,4,FALSE))," ")</f>
        <v xml:space="preserve"> </v>
      </c>
      <c r="I317" s="254">
        <f>VALUE(VLOOKUP($D317,'Pricing Reference'!$A$2:$E$68,5,FALSE))</f>
        <v>20</v>
      </c>
      <c r="J317" s="220"/>
      <c r="K317" s="220"/>
      <c r="L317" s="220"/>
      <c r="M317" s="220"/>
      <c r="N317" s="220"/>
      <c r="O317" s="254">
        <f t="shared" si="45"/>
        <v>0</v>
      </c>
      <c r="P317" s="226"/>
      <c r="Q317" s="222"/>
      <c r="R317" s="215" t="s">
        <v>890</v>
      </c>
      <c r="S317" s="223" t="str">
        <f t="shared" si="46"/>
        <v xml:space="preserve"> </v>
      </c>
      <c r="U317" s="224">
        <f t="shared" si="47"/>
        <v>0</v>
      </c>
      <c r="V317" s="224">
        <f t="shared" si="48"/>
        <v>0</v>
      </c>
      <c r="W317" s="224">
        <f t="shared" si="49"/>
        <v>0</v>
      </c>
      <c r="X317" s="224">
        <f t="shared" si="50"/>
        <v>0</v>
      </c>
      <c r="Y317" s="224">
        <f t="shared" si="51"/>
        <v>0</v>
      </c>
      <c r="Z317" s="225">
        <f t="shared" si="52"/>
        <v>0</v>
      </c>
      <c r="AA317" s="264"/>
    </row>
    <row r="318" spans="1:27" s="217" customFormat="1" ht="12">
      <c r="A318" s="259">
        <v>108400</v>
      </c>
      <c r="B318" s="260" t="s">
        <v>145</v>
      </c>
      <c r="C318" s="260" t="s">
        <v>1161</v>
      </c>
      <c r="D318" s="260" t="s">
        <v>494</v>
      </c>
      <c r="E318" s="221">
        <f t="shared" si="53"/>
        <v>10</v>
      </c>
      <c r="F318" s="246">
        <f>IF($E$12=1,VALUE(VLOOKUP($D318,'Pricing Reference'!$A$2:$E$68,2,FALSE))," ")</f>
        <v>10</v>
      </c>
      <c r="G318" s="246" t="str">
        <f>IF($E$12=2,VALUE(VLOOKUP($D318,'Pricing Reference'!$A$2:$E$68,3,FALSE))," ")</f>
        <v xml:space="preserve"> </v>
      </c>
      <c r="H318" s="246" t="str">
        <f>IF($E$12=3,VALUE(VLOOKUP($D318,'Pricing Reference'!$A$2:$E$68,4,FALSE))," ")</f>
        <v xml:space="preserve"> </v>
      </c>
      <c r="I318" s="254">
        <f>VALUE(VLOOKUP($D318,'Pricing Reference'!$A$2:$E$68,5,FALSE))</f>
        <v>20</v>
      </c>
      <c r="J318" s="220"/>
      <c r="K318" s="220"/>
      <c r="L318" s="220"/>
      <c r="M318" s="220"/>
      <c r="N318" s="220"/>
      <c r="O318" s="254">
        <f t="shared" si="45"/>
        <v>0</v>
      </c>
      <c r="P318" s="226"/>
      <c r="Q318" s="222"/>
      <c r="R318" s="215" t="s">
        <v>891</v>
      </c>
      <c r="S318" s="223" t="str">
        <f t="shared" si="46"/>
        <v xml:space="preserve"> </v>
      </c>
      <c r="U318" s="224">
        <f t="shared" si="47"/>
        <v>0</v>
      </c>
      <c r="V318" s="224">
        <f t="shared" si="48"/>
        <v>0</v>
      </c>
      <c r="W318" s="224">
        <f t="shared" si="49"/>
        <v>0</v>
      </c>
      <c r="X318" s="224">
        <f t="shared" si="50"/>
        <v>0</v>
      </c>
      <c r="Y318" s="224">
        <f t="shared" si="51"/>
        <v>0</v>
      </c>
      <c r="Z318" s="225">
        <f t="shared" si="52"/>
        <v>0</v>
      </c>
      <c r="AA318" s="264"/>
    </row>
    <row r="319" spans="1:27" s="217" customFormat="1" ht="12">
      <c r="A319" s="259">
        <v>100420</v>
      </c>
      <c r="B319" s="260" t="s">
        <v>283</v>
      </c>
      <c r="C319" s="260" t="s">
        <v>1161</v>
      </c>
      <c r="D319" s="260" t="s">
        <v>494</v>
      </c>
      <c r="E319" s="221">
        <f t="shared" si="53"/>
        <v>10</v>
      </c>
      <c r="F319" s="246">
        <f>IF($E$12=1,VALUE(VLOOKUP($D319,'Pricing Reference'!$A$2:$E$68,2,FALSE))," ")</f>
        <v>10</v>
      </c>
      <c r="G319" s="246" t="str">
        <f>IF($E$12=2,VALUE(VLOOKUP($D319,'Pricing Reference'!$A$2:$E$68,3,FALSE))," ")</f>
        <v xml:space="preserve"> </v>
      </c>
      <c r="H319" s="246" t="str">
        <f>IF($E$12=3,VALUE(VLOOKUP($D319,'Pricing Reference'!$A$2:$E$68,4,FALSE))," ")</f>
        <v xml:space="preserve"> </v>
      </c>
      <c r="I319" s="254">
        <f>VALUE(VLOOKUP($D319,'Pricing Reference'!$A$2:$E$68,5,FALSE))</f>
        <v>20</v>
      </c>
      <c r="J319" s="220"/>
      <c r="K319" s="220"/>
      <c r="L319" s="220"/>
      <c r="M319" s="220"/>
      <c r="N319" s="220"/>
      <c r="O319" s="254">
        <f t="shared" si="45"/>
        <v>0</v>
      </c>
      <c r="P319" s="226"/>
      <c r="Q319" s="222"/>
      <c r="R319" s="215" t="s">
        <v>892</v>
      </c>
      <c r="S319" s="223" t="str">
        <f t="shared" si="46"/>
        <v xml:space="preserve"> </v>
      </c>
      <c r="U319" s="224">
        <f t="shared" si="47"/>
        <v>0</v>
      </c>
      <c r="V319" s="224">
        <f t="shared" si="48"/>
        <v>0</v>
      </c>
      <c r="W319" s="224">
        <f t="shared" si="49"/>
        <v>0</v>
      </c>
      <c r="X319" s="224">
        <f t="shared" si="50"/>
        <v>0</v>
      </c>
      <c r="Y319" s="224">
        <f t="shared" si="51"/>
        <v>0</v>
      </c>
      <c r="Z319" s="225">
        <f t="shared" si="52"/>
        <v>0</v>
      </c>
      <c r="AA319" s="264"/>
    </row>
    <row r="320" spans="1:27" s="217" customFormat="1" ht="12">
      <c r="A320" s="259">
        <v>100411</v>
      </c>
      <c r="B320" s="260" t="s">
        <v>278</v>
      </c>
      <c r="C320" s="260" t="s">
        <v>1161</v>
      </c>
      <c r="D320" s="260" t="s">
        <v>494</v>
      </c>
      <c r="E320" s="221">
        <f t="shared" si="53"/>
        <v>10</v>
      </c>
      <c r="F320" s="246">
        <f>IF($E$12=1,VALUE(VLOOKUP($D320,'Pricing Reference'!$A$2:$E$68,2,FALSE))," ")</f>
        <v>10</v>
      </c>
      <c r="G320" s="246" t="str">
        <f>IF($E$12=2,VALUE(VLOOKUP($D320,'Pricing Reference'!$A$2:$E$68,3,FALSE))," ")</f>
        <v xml:space="preserve"> </v>
      </c>
      <c r="H320" s="246" t="str">
        <f>IF($E$12=3,VALUE(VLOOKUP($D320,'Pricing Reference'!$A$2:$E$68,4,FALSE))," ")</f>
        <v xml:space="preserve"> </v>
      </c>
      <c r="I320" s="254">
        <f>VALUE(VLOOKUP($D320,'Pricing Reference'!$A$2:$E$68,5,FALSE))</f>
        <v>20</v>
      </c>
      <c r="J320" s="220"/>
      <c r="K320" s="220"/>
      <c r="L320" s="220"/>
      <c r="M320" s="220"/>
      <c r="N320" s="220"/>
      <c r="O320" s="254">
        <f t="shared" si="45"/>
        <v>0</v>
      </c>
      <c r="P320" s="226"/>
      <c r="Q320" s="222"/>
      <c r="R320" s="215" t="s">
        <v>893</v>
      </c>
      <c r="S320" s="223" t="str">
        <f t="shared" si="46"/>
        <v xml:space="preserve"> </v>
      </c>
      <c r="U320" s="224">
        <f t="shared" si="47"/>
        <v>0</v>
      </c>
      <c r="V320" s="224">
        <f t="shared" si="48"/>
        <v>0</v>
      </c>
      <c r="W320" s="224">
        <f t="shared" si="49"/>
        <v>0</v>
      </c>
      <c r="X320" s="224">
        <f t="shared" si="50"/>
        <v>0</v>
      </c>
      <c r="Y320" s="224">
        <f t="shared" si="51"/>
        <v>0</v>
      </c>
      <c r="Z320" s="225">
        <f t="shared" si="52"/>
        <v>0</v>
      </c>
      <c r="AA320" s="264"/>
    </row>
    <row r="321" spans="1:28" s="217" customFormat="1" ht="12">
      <c r="A321" s="259">
        <v>100670</v>
      </c>
      <c r="B321" s="260" t="s">
        <v>298</v>
      </c>
      <c r="C321" s="260" t="s">
        <v>1161</v>
      </c>
      <c r="D321" s="260" t="s">
        <v>494</v>
      </c>
      <c r="E321" s="221">
        <f t="shared" si="53"/>
        <v>10</v>
      </c>
      <c r="F321" s="246">
        <f>IF($E$12=1,VALUE(VLOOKUP($D321,'Pricing Reference'!$A$2:$E$68,2,FALSE))," ")</f>
        <v>10</v>
      </c>
      <c r="G321" s="246" t="str">
        <f>IF($E$12=2,VALUE(VLOOKUP($D321,'Pricing Reference'!$A$2:$E$68,3,FALSE))," ")</f>
        <v xml:space="preserve"> </v>
      </c>
      <c r="H321" s="246" t="str">
        <f>IF($E$12=3,VALUE(VLOOKUP($D321,'Pricing Reference'!$A$2:$E$68,4,FALSE))," ")</f>
        <v xml:space="preserve"> </v>
      </c>
      <c r="I321" s="254">
        <f>VALUE(VLOOKUP($D321,'Pricing Reference'!$A$2:$E$68,5,FALSE))</f>
        <v>20</v>
      </c>
      <c r="J321" s="220"/>
      <c r="K321" s="220"/>
      <c r="L321" s="220"/>
      <c r="M321" s="220"/>
      <c r="N321" s="220"/>
      <c r="O321" s="254">
        <f t="shared" si="45"/>
        <v>0</v>
      </c>
      <c r="P321" s="226"/>
      <c r="Q321" s="222"/>
      <c r="R321" s="215" t="s">
        <v>894</v>
      </c>
      <c r="S321" s="223" t="str">
        <f t="shared" si="46"/>
        <v xml:space="preserve"> </v>
      </c>
      <c r="U321" s="224">
        <f t="shared" si="47"/>
        <v>0</v>
      </c>
      <c r="V321" s="224">
        <f t="shared" si="48"/>
        <v>0</v>
      </c>
      <c r="W321" s="224">
        <f t="shared" si="49"/>
        <v>0</v>
      </c>
      <c r="X321" s="224">
        <f t="shared" si="50"/>
        <v>0</v>
      </c>
      <c r="Y321" s="224">
        <f t="shared" si="51"/>
        <v>0</v>
      </c>
      <c r="Z321" s="225">
        <f t="shared" si="52"/>
        <v>0</v>
      </c>
      <c r="AA321" s="264"/>
    </row>
    <row r="322" spans="1:28" s="217" customFormat="1" ht="12">
      <c r="A322" s="259">
        <v>100679</v>
      </c>
      <c r="B322" s="260" t="s">
        <v>299</v>
      </c>
      <c r="C322" s="260" t="s">
        <v>1161</v>
      </c>
      <c r="D322" s="260" t="s">
        <v>494</v>
      </c>
      <c r="E322" s="221">
        <f t="shared" si="53"/>
        <v>10</v>
      </c>
      <c r="F322" s="246">
        <f>IF($E$12=1,VALUE(VLOOKUP($D322,'Pricing Reference'!$A$2:$E$68,2,FALSE))," ")</f>
        <v>10</v>
      </c>
      <c r="G322" s="246" t="str">
        <f>IF($E$12=2,VALUE(VLOOKUP($D322,'Pricing Reference'!$A$2:$E$68,3,FALSE))," ")</f>
        <v xml:space="preserve"> </v>
      </c>
      <c r="H322" s="246" t="str">
        <f>IF($E$12=3,VALUE(VLOOKUP($D322,'Pricing Reference'!$A$2:$E$68,4,FALSE))," ")</f>
        <v xml:space="preserve"> </v>
      </c>
      <c r="I322" s="254">
        <f>VALUE(VLOOKUP($D322,'Pricing Reference'!$A$2:$E$68,5,FALSE))</f>
        <v>20</v>
      </c>
      <c r="J322" s="220"/>
      <c r="K322" s="220"/>
      <c r="L322" s="220"/>
      <c r="M322" s="220"/>
      <c r="N322" s="220"/>
      <c r="O322" s="254">
        <f t="shared" si="45"/>
        <v>0</v>
      </c>
      <c r="P322" s="226"/>
      <c r="Q322" s="222"/>
      <c r="R322" s="215" t="s">
        <v>895</v>
      </c>
      <c r="S322" s="223" t="str">
        <f t="shared" si="46"/>
        <v xml:space="preserve"> </v>
      </c>
      <c r="U322" s="224">
        <f t="shared" si="47"/>
        <v>0</v>
      </c>
      <c r="V322" s="224">
        <f t="shared" si="48"/>
        <v>0</v>
      </c>
      <c r="W322" s="224">
        <f t="shared" si="49"/>
        <v>0</v>
      </c>
      <c r="X322" s="224">
        <f t="shared" si="50"/>
        <v>0</v>
      </c>
      <c r="Y322" s="224">
        <f t="shared" si="51"/>
        <v>0</v>
      </c>
      <c r="Z322" s="225">
        <f t="shared" si="52"/>
        <v>0</v>
      </c>
      <c r="AA322" s="264"/>
    </row>
    <row r="323" spans="1:28" s="217" customFormat="1" ht="12">
      <c r="A323" s="259">
        <v>107798</v>
      </c>
      <c r="B323" s="260" t="s">
        <v>254</v>
      </c>
      <c r="C323" s="260" t="s">
        <v>1161</v>
      </c>
      <c r="D323" s="260" t="s">
        <v>494</v>
      </c>
      <c r="E323" s="221">
        <f t="shared" si="53"/>
        <v>10</v>
      </c>
      <c r="F323" s="246">
        <f>IF($E$12=1,VALUE(VLOOKUP($D323,'Pricing Reference'!$A$2:$E$68,2,FALSE))," ")</f>
        <v>10</v>
      </c>
      <c r="G323" s="246" t="str">
        <f>IF($E$12=2,VALUE(VLOOKUP($D323,'Pricing Reference'!$A$2:$E$68,3,FALSE))," ")</f>
        <v xml:space="preserve"> </v>
      </c>
      <c r="H323" s="246" t="str">
        <f>IF($E$12=3,VALUE(VLOOKUP($D323,'Pricing Reference'!$A$2:$E$68,4,FALSE))," ")</f>
        <v xml:space="preserve"> </v>
      </c>
      <c r="I323" s="254">
        <f>VALUE(VLOOKUP($D323,'Pricing Reference'!$A$2:$E$68,5,FALSE))</f>
        <v>20</v>
      </c>
      <c r="J323" s="220"/>
      <c r="K323" s="220"/>
      <c r="L323" s="220"/>
      <c r="M323" s="220"/>
      <c r="N323" s="220"/>
      <c r="O323" s="254">
        <f t="shared" si="45"/>
        <v>0</v>
      </c>
      <c r="P323" s="226"/>
      <c r="Q323" s="222"/>
      <c r="R323" s="215" t="s">
        <v>896</v>
      </c>
      <c r="S323" s="223" t="str">
        <f t="shared" si="46"/>
        <v xml:space="preserve"> </v>
      </c>
      <c r="U323" s="224">
        <f t="shared" si="47"/>
        <v>0</v>
      </c>
      <c r="V323" s="224">
        <f t="shared" si="48"/>
        <v>0</v>
      </c>
      <c r="W323" s="224">
        <f t="shared" si="49"/>
        <v>0</v>
      </c>
      <c r="X323" s="224">
        <f t="shared" si="50"/>
        <v>0</v>
      </c>
      <c r="Y323" s="224">
        <f t="shared" si="51"/>
        <v>0</v>
      </c>
      <c r="Z323" s="225">
        <f t="shared" si="52"/>
        <v>0</v>
      </c>
      <c r="AA323" s="264"/>
    </row>
    <row r="324" spans="1:28" s="230" customFormat="1" ht="12">
      <c r="A324" s="261">
        <v>108303</v>
      </c>
      <c r="B324" s="262" t="s">
        <v>158</v>
      </c>
      <c r="C324" s="260" t="s">
        <v>1161</v>
      </c>
      <c r="D324" s="260" t="s">
        <v>495</v>
      </c>
      <c r="E324" s="221">
        <f t="shared" si="53"/>
        <v>11</v>
      </c>
      <c r="F324" s="246">
        <f>IF($E$12=1,VALUE(VLOOKUP($D324,'Pricing Reference'!$A$2:$E$68,2,FALSE))," ")</f>
        <v>11</v>
      </c>
      <c r="G324" s="246" t="str">
        <f>IF($E$12=2,VALUE(VLOOKUP($D324,'Pricing Reference'!$A$2:$E$68,3,FALSE))," ")</f>
        <v xml:space="preserve"> </v>
      </c>
      <c r="H324" s="246" t="str">
        <f>IF($E$12=3,VALUE(VLOOKUP($D324,'Pricing Reference'!$A$2:$E$68,4,FALSE))," ")</f>
        <v xml:space="preserve"> </v>
      </c>
      <c r="I324" s="254">
        <f>VALUE(VLOOKUP($D324,'Pricing Reference'!$A$2:$E$68,5,FALSE))</f>
        <v>22</v>
      </c>
      <c r="J324" s="220"/>
      <c r="K324" s="220"/>
      <c r="L324" s="220"/>
      <c r="M324" s="220"/>
      <c r="N324" s="220"/>
      <c r="O324" s="254">
        <f t="shared" si="45"/>
        <v>0</v>
      </c>
      <c r="P324" s="221"/>
      <c r="Q324" s="222"/>
      <c r="R324" s="215" t="s">
        <v>897</v>
      </c>
      <c r="S324" s="223" t="str">
        <f t="shared" si="46"/>
        <v xml:space="preserve"> </v>
      </c>
      <c r="U324" s="224">
        <f t="shared" si="47"/>
        <v>0</v>
      </c>
      <c r="V324" s="224">
        <f t="shared" si="48"/>
        <v>0</v>
      </c>
      <c r="W324" s="224">
        <f t="shared" si="49"/>
        <v>0</v>
      </c>
      <c r="X324" s="224">
        <f t="shared" si="50"/>
        <v>0</v>
      </c>
      <c r="Y324" s="224">
        <f t="shared" si="51"/>
        <v>0</v>
      </c>
      <c r="Z324" s="225">
        <f t="shared" si="52"/>
        <v>0</v>
      </c>
      <c r="AA324" s="264"/>
      <c r="AB324" s="217"/>
    </row>
    <row r="325" spans="1:28" s="217" customFormat="1" ht="12">
      <c r="A325" s="257">
        <v>108304</v>
      </c>
      <c r="B325" s="258" t="s">
        <v>157</v>
      </c>
      <c r="C325" s="260" t="s">
        <v>1161</v>
      </c>
      <c r="D325" s="260" t="s">
        <v>495</v>
      </c>
      <c r="E325" s="221">
        <f t="shared" si="53"/>
        <v>11</v>
      </c>
      <c r="F325" s="246">
        <f>IF($E$12=1,VALUE(VLOOKUP($D325,'Pricing Reference'!$A$2:$E$68,2,FALSE))," ")</f>
        <v>11</v>
      </c>
      <c r="G325" s="246" t="str">
        <f>IF($E$12=2,VALUE(VLOOKUP($D325,'Pricing Reference'!$A$2:$E$68,3,FALSE))," ")</f>
        <v xml:space="preserve"> </v>
      </c>
      <c r="H325" s="246" t="str">
        <f>IF($E$12=3,VALUE(VLOOKUP($D325,'Pricing Reference'!$A$2:$E$68,4,FALSE))," ")</f>
        <v xml:space="preserve"> </v>
      </c>
      <c r="I325" s="254">
        <f>VALUE(VLOOKUP($D325,'Pricing Reference'!$A$2:$E$68,5,FALSE))</f>
        <v>22</v>
      </c>
      <c r="J325" s="220"/>
      <c r="K325" s="220"/>
      <c r="L325" s="220"/>
      <c r="M325" s="220"/>
      <c r="N325" s="220"/>
      <c r="O325" s="254">
        <f t="shared" si="45"/>
        <v>0</v>
      </c>
      <c r="P325" s="226"/>
      <c r="Q325" s="222"/>
      <c r="R325" s="215" t="s">
        <v>898</v>
      </c>
      <c r="S325" s="223" t="str">
        <f t="shared" si="46"/>
        <v xml:space="preserve"> </v>
      </c>
      <c r="U325" s="224">
        <f t="shared" si="47"/>
        <v>0</v>
      </c>
      <c r="V325" s="224">
        <f t="shared" si="48"/>
        <v>0</v>
      </c>
      <c r="W325" s="224">
        <f t="shared" si="49"/>
        <v>0</v>
      </c>
      <c r="X325" s="224">
        <f t="shared" si="50"/>
        <v>0</v>
      </c>
      <c r="Y325" s="224">
        <f t="shared" si="51"/>
        <v>0</v>
      </c>
      <c r="Z325" s="225">
        <f t="shared" si="52"/>
        <v>0</v>
      </c>
      <c r="AA325" s="264"/>
    </row>
    <row r="326" spans="1:28" s="217" customFormat="1" ht="12">
      <c r="A326" s="259">
        <v>108305</v>
      </c>
      <c r="B326" s="260" t="s">
        <v>226</v>
      </c>
      <c r="C326" s="260" t="s">
        <v>1161</v>
      </c>
      <c r="D326" s="260" t="s">
        <v>495</v>
      </c>
      <c r="E326" s="221">
        <f t="shared" si="53"/>
        <v>11</v>
      </c>
      <c r="F326" s="246">
        <f>IF($E$12=1,VALUE(VLOOKUP($D326,'Pricing Reference'!$A$2:$E$68,2,FALSE))," ")</f>
        <v>11</v>
      </c>
      <c r="G326" s="246" t="str">
        <f>IF($E$12=2,VALUE(VLOOKUP($D326,'Pricing Reference'!$A$2:$E$68,3,FALSE))," ")</f>
        <v xml:space="preserve"> </v>
      </c>
      <c r="H326" s="246" t="str">
        <f>IF($E$12=3,VALUE(VLOOKUP($D326,'Pricing Reference'!$A$2:$E$68,4,FALSE))," ")</f>
        <v xml:space="preserve"> </v>
      </c>
      <c r="I326" s="254">
        <f>VALUE(VLOOKUP($D326,'Pricing Reference'!$A$2:$E$68,5,FALSE))</f>
        <v>22</v>
      </c>
      <c r="J326" s="220"/>
      <c r="K326" s="220"/>
      <c r="L326" s="220"/>
      <c r="M326" s="220"/>
      <c r="N326" s="220"/>
      <c r="O326" s="254">
        <f t="shared" si="45"/>
        <v>0</v>
      </c>
      <c r="P326" s="226"/>
      <c r="Q326" s="222"/>
      <c r="R326" s="215" t="s">
        <v>899</v>
      </c>
      <c r="S326" s="223" t="str">
        <f t="shared" si="46"/>
        <v xml:space="preserve"> </v>
      </c>
      <c r="U326" s="224">
        <f t="shared" si="47"/>
        <v>0</v>
      </c>
      <c r="V326" s="224">
        <f t="shared" si="48"/>
        <v>0</v>
      </c>
      <c r="W326" s="224">
        <f t="shared" si="49"/>
        <v>0</v>
      </c>
      <c r="X326" s="224">
        <f t="shared" si="50"/>
        <v>0</v>
      </c>
      <c r="Y326" s="224">
        <f t="shared" si="51"/>
        <v>0</v>
      </c>
      <c r="Z326" s="225">
        <f t="shared" si="52"/>
        <v>0</v>
      </c>
      <c r="AA326" s="264"/>
    </row>
    <row r="327" spans="1:28" s="217" customFormat="1" ht="12">
      <c r="A327" s="259">
        <v>108388</v>
      </c>
      <c r="B327" s="260" t="s">
        <v>240</v>
      </c>
      <c r="C327" s="260" t="s">
        <v>1161</v>
      </c>
      <c r="D327" s="260" t="s">
        <v>494</v>
      </c>
      <c r="E327" s="221">
        <f t="shared" si="53"/>
        <v>10</v>
      </c>
      <c r="F327" s="246">
        <f>IF($E$12=1,VALUE(VLOOKUP($D327,'Pricing Reference'!$A$2:$E$68,2,FALSE))," ")</f>
        <v>10</v>
      </c>
      <c r="G327" s="246" t="str">
        <f>IF($E$12=2,VALUE(VLOOKUP($D327,'Pricing Reference'!$A$2:$E$68,3,FALSE))," ")</f>
        <v xml:space="preserve"> </v>
      </c>
      <c r="H327" s="246" t="str">
        <f>IF($E$12=3,VALUE(VLOOKUP($D327,'Pricing Reference'!$A$2:$E$68,4,FALSE))," ")</f>
        <v xml:space="preserve"> </v>
      </c>
      <c r="I327" s="254">
        <f>VALUE(VLOOKUP($D327,'Pricing Reference'!$A$2:$E$68,5,FALSE))</f>
        <v>20</v>
      </c>
      <c r="J327" s="220"/>
      <c r="K327" s="220"/>
      <c r="L327" s="220"/>
      <c r="M327" s="220"/>
      <c r="N327" s="220"/>
      <c r="O327" s="254">
        <f t="shared" si="45"/>
        <v>0</v>
      </c>
      <c r="P327" s="221"/>
      <c r="Q327" s="222"/>
      <c r="R327" s="215" t="s">
        <v>900</v>
      </c>
      <c r="S327" s="223" t="str">
        <f t="shared" si="46"/>
        <v xml:space="preserve"> </v>
      </c>
      <c r="U327" s="224">
        <f t="shared" si="47"/>
        <v>0</v>
      </c>
      <c r="V327" s="224">
        <f t="shared" si="48"/>
        <v>0</v>
      </c>
      <c r="W327" s="224">
        <f t="shared" si="49"/>
        <v>0</v>
      </c>
      <c r="X327" s="224">
        <f t="shared" si="50"/>
        <v>0</v>
      </c>
      <c r="Y327" s="224">
        <f t="shared" si="51"/>
        <v>0</v>
      </c>
      <c r="Z327" s="225">
        <f t="shared" si="52"/>
        <v>0</v>
      </c>
      <c r="AA327" s="264"/>
    </row>
    <row r="328" spans="1:28" s="217" customFormat="1" ht="12">
      <c r="A328" s="259">
        <v>100684</v>
      </c>
      <c r="B328" s="260" t="s">
        <v>149</v>
      </c>
      <c r="C328" s="260" t="s">
        <v>1161</v>
      </c>
      <c r="D328" s="260" t="s">
        <v>494</v>
      </c>
      <c r="E328" s="221">
        <f t="shared" si="53"/>
        <v>10</v>
      </c>
      <c r="F328" s="246">
        <f>IF($E$12=1,VALUE(VLOOKUP($D328,'Pricing Reference'!$A$2:$E$68,2,FALSE))," ")</f>
        <v>10</v>
      </c>
      <c r="G328" s="246" t="str">
        <f>IF($E$12=2,VALUE(VLOOKUP($D328,'Pricing Reference'!$A$2:$E$68,3,FALSE))," ")</f>
        <v xml:space="preserve"> </v>
      </c>
      <c r="H328" s="246" t="str">
        <f>IF($E$12=3,VALUE(VLOOKUP($D328,'Pricing Reference'!$A$2:$E$68,4,FALSE))," ")</f>
        <v xml:space="preserve"> </v>
      </c>
      <c r="I328" s="254">
        <f>VALUE(VLOOKUP($D328,'Pricing Reference'!$A$2:$E$68,5,FALSE))</f>
        <v>20</v>
      </c>
      <c r="J328" s="220"/>
      <c r="K328" s="220"/>
      <c r="L328" s="220"/>
      <c r="M328" s="220"/>
      <c r="N328" s="220"/>
      <c r="O328" s="254">
        <f t="shared" si="45"/>
        <v>0</v>
      </c>
      <c r="P328" s="226"/>
      <c r="Q328" s="222"/>
      <c r="R328" s="215" t="s">
        <v>901</v>
      </c>
      <c r="S328" s="223" t="str">
        <f t="shared" si="46"/>
        <v xml:space="preserve"> </v>
      </c>
      <c r="U328" s="224">
        <f t="shared" si="47"/>
        <v>0</v>
      </c>
      <c r="V328" s="224">
        <f t="shared" si="48"/>
        <v>0</v>
      </c>
      <c r="W328" s="224">
        <f t="shared" si="49"/>
        <v>0</v>
      </c>
      <c r="X328" s="224">
        <f t="shared" si="50"/>
        <v>0</v>
      </c>
      <c r="Y328" s="224">
        <f t="shared" si="51"/>
        <v>0</v>
      </c>
      <c r="Z328" s="225">
        <f t="shared" si="52"/>
        <v>0</v>
      </c>
      <c r="AA328" s="264"/>
    </row>
    <row r="329" spans="1:28" s="230" customFormat="1" ht="12">
      <c r="A329" s="259">
        <v>108387</v>
      </c>
      <c r="B329" s="260" t="s">
        <v>239</v>
      </c>
      <c r="C329" s="260" t="s">
        <v>1161</v>
      </c>
      <c r="D329" s="260" t="s">
        <v>494</v>
      </c>
      <c r="E329" s="221">
        <f t="shared" si="53"/>
        <v>10</v>
      </c>
      <c r="F329" s="246">
        <f>IF($E$12=1,VALUE(VLOOKUP($D329,'Pricing Reference'!$A$2:$E$68,2,FALSE))," ")</f>
        <v>10</v>
      </c>
      <c r="G329" s="246" t="str">
        <f>IF($E$12=2,VALUE(VLOOKUP($D329,'Pricing Reference'!$A$2:$E$68,3,FALSE))," ")</f>
        <v xml:space="preserve"> </v>
      </c>
      <c r="H329" s="246" t="str">
        <f>IF($E$12=3,VALUE(VLOOKUP($D329,'Pricing Reference'!$A$2:$E$68,4,FALSE))," ")</f>
        <v xml:space="preserve"> </v>
      </c>
      <c r="I329" s="254">
        <f>VALUE(VLOOKUP($D329,'Pricing Reference'!$A$2:$E$68,5,FALSE))</f>
        <v>20</v>
      </c>
      <c r="J329" s="220"/>
      <c r="K329" s="220"/>
      <c r="L329" s="220"/>
      <c r="M329" s="220"/>
      <c r="N329" s="220"/>
      <c r="O329" s="254">
        <f t="shared" si="45"/>
        <v>0</v>
      </c>
      <c r="P329" s="221"/>
      <c r="Q329" s="222"/>
      <c r="R329" s="215" t="s">
        <v>902</v>
      </c>
      <c r="S329" s="223" t="str">
        <f t="shared" si="46"/>
        <v xml:space="preserve"> </v>
      </c>
      <c r="U329" s="224">
        <f t="shared" si="47"/>
        <v>0</v>
      </c>
      <c r="V329" s="224">
        <f t="shared" si="48"/>
        <v>0</v>
      </c>
      <c r="W329" s="224">
        <f t="shared" si="49"/>
        <v>0</v>
      </c>
      <c r="X329" s="224">
        <f t="shared" si="50"/>
        <v>0</v>
      </c>
      <c r="Y329" s="224">
        <f t="shared" si="51"/>
        <v>0</v>
      </c>
      <c r="Z329" s="225">
        <f t="shared" si="52"/>
        <v>0</v>
      </c>
      <c r="AA329" s="264"/>
      <c r="AB329" s="217"/>
    </row>
    <row r="330" spans="1:28" s="217" customFormat="1" ht="12">
      <c r="A330" s="259">
        <v>108397</v>
      </c>
      <c r="B330" s="260" t="s">
        <v>249</v>
      </c>
      <c r="C330" s="260" t="s">
        <v>1161</v>
      </c>
      <c r="D330" s="260" t="s">
        <v>494</v>
      </c>
      <c r="E330" s="221">
        <f t="shared" si="53"/>
        <v>10</v>
      </c>
      <c r="F330" s="246">
        <f>IF($E$12=1,VALUE(VLOOKUP($D330,'Pricing Reference'!$A$2:$E$68,2,FALSE))," ")</f>
        <v>10</v>
      </c>
      <c r="G330" s="246" t="str">
        <f>IF($E$12=2,VALUE(VLOOKUP($D330,'Pricing Reference'!$A$2:$E$68,3,FALSE))," ")</f>
        <v xml:space="preserve"> </v>
      </c>
      <c r="H330" s="246" t="str">
        <f>IF($E$12=3,VALUE(VLOOKUP($D330,'Pricing Reference'!$A$2:$E$68,4,FALSE))," ")</f>
        <v xml:space="preserve"> </v>
      </c>
      <c r="I330" s="254">
        <f>VALUE(VLOOKUP($D330,'Pricing Reference'!$A$2:$E$68,5,FALSE))</f>
        <v>20</v>
      </c>
      <c r="J330" s="220"/>
      <c r="K330" s="220"/>
      <c r="L330" s="220"/>
      <c r="M330" s="220"/>
      <c r="N330" s="220"/>
      <c r="O330" s="254">
        <f t="shared" si="45"/>
        <v>0</v>
      </c>
      <c r="P330" s="226"/>
      <c r="Q330" s="222"/>
      <c r="R330" s="215" t="s">
        <v>903</v>
      </c>
      <c r="S330" s="223" t="str">
        <f t="shared" si="46"/>
        <v xml:space="preserve"> </v>
      </c>
      <c r="U330" s="224">
        <f t="shared" si="47"/>
        <v>0</v>
      </c>
      <c r="V330" s="224">
        <f t="shared" si="48"/>
        <v>0</v>
      </c>
      <c r="W330" s="224">
        <f t="shared" si="49"/>
        <v>0</v>
      </c>
      <c r="X330" s="224">
        <f t="shared" si="50"/>
        <v>0</v>
      </c>
      <c r="Y330" s="224">
        <f t="shared" si="51"/>
        <v>0</v>
      </c>
      <c r="Z330" s="225">
        <f t="shared" si="52"/>
        <v>0</v>
      </c>
      <c r="AA330" s="264"/>
    </row>
    <row r="331" spans="1:28" s="230" customFormat="1" ht="12">
      <c r="A331" s="259">
        <v>100410</v>
      </c>
      <c r="B331" s="260" t="s">
        <v>277</v>
      </c>
      <c r="C331" s="260" t="s">
        <v>1161</v>
      </c>
      <c r="D331" s="260" t="s">
        <v>494</v>
      </c>
      <c r="E331" s="221">
        <f t="shared" si="53"/>
        <v>10</v>
      </c>
      <c r="F331" s="246">
        <f>IF($E$12=1,VALUE(VLOOKUP($D331,'Pricing Reference'!$A$2:$E$68,2,FALSE))," ")</f>
        <v>10</v>
      </c>
      <c r="G331" s="246" t="str">
        <f>IF($E$12=2,VALUE(VLOOKUP($D331,'Pricing Reference'!$A$2:$E$68,3,FALSE))," ")</f>
        <v xml:space="preserve"> </v>
      </c>
      <c r="H331" s="246" t="str">
        <f>IF($E$12=3,VALUE(VLOOKUP($D331,'Pricing Reference'!$A$2:$E$68,4,FALSE))," ")</f>
        <v xml:space="preserve"> </v>
      </c>
      <c r="I331" s="254">
        <f>VALUE(VLOOKUP($D331,'Pricing Reference'!$A$2:$E$68,5,FALSE))</f>
        <v>20</v>
      </c>
      <c r="J331" s="220"/>
      <c r="K331" s="220"/>
      <c r="L331" s="220"/>
      <c r="M331" s="220"/>
      <c r="N331" s="220"/>
      <c r="O331" s="254">
        <f t="shared" si="45"/>
        <v>0</v>
      </c>
      <c r="P331" s="221"/>
      <c r="Q331" s="222"/>
      <c r="R331" s="215" t="s">
        <v>904</v>
      </c>
      <c r="S331" s="223" t="str">
        <f t="shared" si="46"/>
        <v xml:space="preserve"> </v>
      </c>
      <c r="U331" s="224">
        <f t="shared" si="47"/>
        <v>0</v>
      </c>
      <c r="V331" s="224">
        <f t="shared" si="48"/>
        <v>0</v>
      </c>
      <c r="W331" s="224">
        <f t="shared" si="49"/>
        <v>0</v>
      </c>
      <c r="X331" s="224">
        <f t="shared" si="50"/>
        <v>0</v>
      </c>
      <c r="Y331" s="224">
        <f t="shared" si="51"/>
        <v>0</v>
      </c>
      <c r="Z331" s="225">
        <f t="shared" si="52"/>
        <v>0</v>
      </c>
      <c r="AA331" s="264"/>
      <c r="AB331" s="217"/>
    </row>
    <row r="332" spans="1:28" s="217" customFormat="1" ht="12">
      <c r="A332" s="259">
        <v>108407</v>
      </c>
      <c r="B332" s="260" t="s">
        <v>256</v>
      </c>
      <c r="C332" s="260" t="s">
        <v>1161</v>
      </c>
      <c r="D332" s="260" t="s">
        <v>494</v>
      </c>
      <c r="E332" s="221">
        <f t="shared" si="53"/>
        <v>10</v>
      </c>
      <c r="F332" s="246">
        <f>IF($E$12=1,VALUE(VLOOKUP($D332,'Pricing Reference'!$A$2:$E$68,2,FALSE))," ")</f>
        <v>10</v>
      </c>
      <c r="G332" s="246" t="str">
        <f>IF($E$12=2,VALUE(VLOOKUP($D332,'Pricing Reference'!$A$2:$E$68,3,FALSE))," ")</f>
        <v xml:space="preserve"> </v>
      </c>
      <c r="H332" s="246" t="str">
        <f>IF($E$12=3,VALUE(VLOOKUP($D332,'Pricing Reference'!$A$2:$E$68,4,FALSE))," ")</f>
        <v xml:space="preserve"> </v>
      </c>
      <c r="I332" s="254">
        <f>VALUE(VLOOKUP($D332,'Pricing Reference'!$A$2:$E$68,5,FALSE))</f>
        <v>20</v>
      </c>
      <c r="J332" s="220"/>
      <c r="K332" s="220"/>
      <c r="L332" s="220"/>
      <c r="M332" s="220"/>
      <c r="N332" s="220"/>
      <c r="O332" s="254">
        <f t="shared" ref="O332:O394" si="54">SUM(U332,V332,W332,X332,Y332)</f>
        <v>0</v>
      </c>
      <c r="P332" s="226"/>
      <c r="Q332" s="222"/>
      <c r="R332" s="215" t="s">
        <v>905</v>
      </c>
      <c r="S332" s="223" t="str">
        <f t="shared" ref="S332:S394" si="55">IF(Z332&gt;0.01,"X"," ")</f>
        <v xml:space="preserve"> </v>
      </c>
      <c r="U332" s="224">
        <f t="shared" ref="U332:U394" si="56">J332*$E332</f>
        <v>0</v>
      </c>
      <c r="V332" s="224">
        <f t="shared" ref="V332:V394" si="57">K332*$E332</f>
        <v>0</v>
      </c>
      <c r="W332" s="224">
        <f t="shared" ref="W332:W394" si="58">L332*$E332</f>
        <v>0</v>
      </c>
      <c r="X332" s="224">
        <f t="shared" ref="X332:X394" si="59">M332*$E332</f>
        <v>0</v>
      </c>
      <c r="Y332" s="224">
        <f t="shared" ref="Y332:Y394" si="60">N332*$E332</f>
        <v>0</v>
      </c>
      <c r="Z332" s="225">
        <f t="shared" ref="Z332:Z394" si="61">SUM(J332,K332,L332,M332,N332)</f>
        <v>0</v>
      </c>
      <c r="AA332" s="264"/>
    </row>
    <row r="333" spans="1:28" s="217" customFormat="1" ht="12">
      <c r="A333" s="259">
        <v>107792</v>
      </c>
      <c r="B333" s="260" t="s">
        <v>230</v>
      </c>
      <c r="C333" s="260" t="s">
        <v>1161</v>
      </c>
      <c r="D333" s="260" t="s">
        <v>494</v>
      </c>
      <c r="E333" s="221">
        <f t="shared" si="53"/>
        <v>10</v>
      </c>
      <c r="F333" s="246">
        <f>IF($E$12=1,VALUE(VLOOKUP($D333,'Pricing Reference'!$A$2:$E$68,2,FALSE))," ")</f>
        <v>10</v>
      </c>
      <c r="G333" s="246" t="str">
        <f>IF($E$12=2,VALUE(VLOOKUP($D333,'Pricing Reference'!$A$2:$E$68,3,FALSE))," ")</f>
        <v xml:space="preserve"> </v>
      </c>
      <c r="H333" s="246" t="str">
        <f>IF($E$12=3,VALUE(VLOOKUP($D333,'Pricing Reference'!$A$2:$E$68,4,FALSE))," ")</f>
        <v xml:space="preserve"> </v>
      </c>
      <c r="I333" s="254">
        <f>VALUE(VLOOKUP($D333,'Pricing Reference'!$A$2:$E$68,5,FALSE))</f>
        <v>20</v>
      </c>
      <c r="J333" s="220"/>
      <c r="K333" s="220"/>
      <c r="L333" s="220"/>
      <c r="M333" s="220"/>
      <c r="N333" s="220"/>
      <c r="O333" s="254">
        <f t="shared" si="54"/>
        <v>0</v>
      </c>
      <c r="P333" s="226"/>
      <c r="Q333" s="222"/>
      <c r="R333" s="215" t="s">
        <v>906</v>
      </c>
      <c r="S333" s="223" t="str">
        <f t="shared" si="55"/>
        <v xml:space="preserve"> </v>
      </c>
      <c r="U333" s="224">
        <f t="shared" si="56"/>
        <v>0</v>
      </c>
      <c r="V333" s="224">
        <f t="shared" si="57"/>
        <v>0</v>
      </c>
      <c r="W333" s="224">
        <f t="shared" si="58"/>
        <v>0</v>
      </c>
      <c r="X333" s="224">
        <f t="shared" si="59"/>
        <v>0</v>
      </c>
      <c r="Y333" s="224">
        <f t="shared" si="60"/>
        <v>0</v>
      </c>
      <c r="Z333" s="225">
        <f t="shared" si="61"/>
        <v>0</v>
      </c>
      <c r="AA333" s="264"/>
    </row>
    <row r="334" spans="1:28" s="217" customFormat="1" ht="12">
      <c r="A334" s="259">
        <v>105743</v>
      </c>
      <c r="B334" s="260" t="s">
        <v>143</v>
      </c>
      <c r="C334" s="260" t="s">
        <v>1161</v>
      </c>
      <c r="D334" s="260" t="s">
        <v>494</v>
      </c>
      <c r="E334" s="221">
        <f t="shared" si="53"/>
        <v>10</v>
      </c>
      <c r="F334" s="246">
        <f>IF($E$12=1,VALUE(VLOOKUP($D334,'Pricing Reference'!$A$2:$E$68,2,FALSE))," ")</f>
        <v>10</v>
      </c>
      <c r="G334" s="246" t="str">
        <f>IF($E$12=2,VALUE(VLOOKUP($D334,'Pricing Reference'!$A$2:$E$68,3,FALSE))," ")</f>
        <v xml:space="preserve"> </v>
      </c>
      <c r="H334" s="246" t="str">
        <f>IF($E$12=3,VALUE(VLOOKUP($D334,'Pricing Reference'!$A$2:$E$68,4,FALSE))," ")</f>
        <v xml:space="preserve"> </v>
      </c>
      <c r="I334" s="254">
        <f>VALUE(VLOOKUP($D334,'Pricing Reference'!$A$2:$E$68,5,FALSE))</f>
        <v>20</v>
      </c>
      <c r="J334" s="220"/>
      <c r="K334" s="220"/>
      <c r="L334" s="220"/>
      <c r="M334" s="220"/>
      <c r="N334" s="220"/>
      <c r="O334" s="254">
        <f t="shared" si="54"/>
        <v>0</v>
      </c>
      <c r="P334" s="226"/>
      <c r="Q334" s="222"/>
      <c r="R334" s="215" t="s">
        <v>907</v>
      </c>
      <c r="S334" s="223" t="str">
        <f t="shared" si="55"/>
        <v xml:space="preserve"> </v>
      </c>
      <c r="U334" s="224">
        <f t="shared" si="56"/>
        <v>0</v>
      </c>
      <c r="V334" s="224">
        <f t="shared" si="57"/>
        <v>0</v>
      </c>
      <c r="W334" s="224">
        <f t="shared" si="58"/>
        <v>0</v>
      </c>
      <c r="X334" s="224">
        <f t="shared" si="59"/>
        <v>0</v>
      </c>
      <c r="Y334" s="224">
        <f t="shared" si="60"/>
        <v>0</v>
      </c>
      <c r="Z334" s="225">
        <f t="shared" si="61"/>
        <v>0</v>
      </c>
      <c r="AA334" s="264"/>
    </row>
    <row r="335" spans="1:28" s="217" customFormat="1" ht="12">
      <c r="A335" s="259">
        <v>108403</v>
      </c>
      <c r="B335" s="260" t="s">
        <v>135</v>
      </c>
      <c r="C335" s="260" t="s">
        <v>1161</v>
      </c>
      <c r="D335" s="260" t="s">
        <v>494</v>
      </c>
      <c r="E335" s="221">
        <f t="shared" si="53"/>
        <v>10</v>
      </c>
      <c r="F335" s="246">
        <f>IF($E$12=1,VALUE(VLOOKUP($D335,'Pricing Reference'!$A$2:$E$68,2,FALSE))," ")</f>
        <v>10</v>
      </c>
      <c r="G335" s="246" t="str">
        <f>IF($E$12=2,VALUE(VLOOKUP($D335,'Pricing Reference'!$A$2:$E$68,3,FALSE))," ")</f>
        <v xml:space="preserve"> </v>
      </c>
      <c r="H335" s="246" t="str">
        <f>IF($E$12=3,VALUE(VLOOKUP($D335,'Pricing Reference'!$A$2:$E$68,4,FALSE))," ")</f>
        <v xml:space="preserve"> </v>
      </c>
      <c r="I335" s="254">
        <f>VALUE(VLOOKUP($D335,'Pricing Reference'!$A$2:$E$68,5,FALSE))</f>
        <v>20</v>
      </c>
      <c r="J335" s="220"/>
      <c r="K335" s="220"/>
      <c r="L335" s="220"/>
      <c r="M335" s="220"/>
      <c r="N335" s="220"/>
      <c r="O335" s="254">
        <f t="shared" si="54"/>
        <v>0</v>
      </c>
      <c r="P335" s="226"/>
      <c r="Q335" s="222"/>
      <c r="R335" s="215" t="s">
        <v>908</v>
      </c>
      <c r="S335" s="223" t="str">
        <f t="shared" si="55"/>
        <v xml:space="preserve"> </v>
      </c>
      <c r="U335" s="224">
        <f t="shared" si="56"/>
        <v>0</v>
      </c>
      <c r="V335" s="224">
        <f t="shared" si="57"/>
        <v>0</v>
      </c>
      <c r="W335" s="224">
        <f t="shared" si="58"/>
        <v>0</v>
      </c>
      <c r="X335" s="224">
        <f t="shared" si="59"/>
        <v>0</v>
      </c>
      <c r="Y335" s="224">
        <f t="shared" si="60"/>
        <v>0</v>
      </c>
      <c r="Z335" s="225">
        <f t="shared" si="61"/>
        <v>0</v>
      </c>
      <c r="AA335" s="264"/>
    </row>
    <row r="336" spans="1:28" s="217" customFormat="1" ht="12">
      <c r="A336" s="259">
        <v>100460</v>
      </c>
      <c r="B336" s="260" t="s">
        <v>297</v>
      </c>
      <c r="C336" s="260" t="s">
        <v>1161</v>
      </c>
      <c r="D336" s="260" t="s">
        <v>494</v>
      </c>
      <c r="E336" s="221">
        <f t="shared" si="53"/>
        <v>10</v>
      </c>
      <c r="F336" s="246">
        <f>IF($E$12=1,VALUE(VLOOKUP($D336,'Pricing Reference'!$A$2:$E$68,2,FALSE))," ")</f>
        <v>10</v>
      </c>
      <c r="G336" s="246" t="str">
        <f>IF($E$12=2,VALUE(VLOOKUP($D336,'Pricing Reference'!$A$2:$E$68,3,FALSE))," ")</f>
        <v xml:space="preserve"> </v>
      </c>
      <c r="H336" s="246" t="str">
        <f>IF($E$12=3,VALUE(VLOOKUP($D336,'Pricing Reference'!$A$2:$E$68,4,FALSE))," ")</f>
        <v xml:space="preserve"> </v>
      </c>
      <c r="I336" s="254">
        <f>VALUE(VLOOKUP($D336,'Pricing Reference'!$A$2:$E$68,5,FALSE))</f>
        <v>20</v>
      </c>
      <c r="J336" s="220"/>
      <c r="K336" s="220"/>
      <c r="L336" s="220"/>
      <c r="M336" s="220"/>
      <c r="N336" s="220"/>
      <c r="O336" s="254">
        <f t="shared" si="54"/>
        <v>0</v>
      </c>
      <c r="P336" s="226"/>
      <c r="Q336" s="222"/>
      <c r="R336" s="215" t="s">
        <v>909</v>
      </c>
      <c r="S336" s="223" t="str">
        <f t="shared" si="55"/>
        <v xml:space="preserve"> </v>
      </c>
      <c r="U336" s="224">
        <f t="shared" si="56"/>
        <v>0</v>
      </c>
      <c r="V336" s="224">
        <f t="shared" si="57"/>
        <v>0</v>
      </c>
      <c r="W336" s="224">
        <f t="shared" si="58"/>
        <v>0</v>
      </c>
      <c r="X336" s="224">
        <f t="shared" si="59"/>
        <v>0</v>
      </c>
      <c r="Y336" s="224">
        <f t="shared" si="60"/>
        <v>0</v>
      </c>
      <c r="Z336" s="225">
        <f t="shared" si="61"/>
        <v>0</v>
      </c>
      <c r="AA336" s="264"/>
    </row>
    <row r="337" spans="1:28" s="26" customFormat="1">
      <c r="A337" s="259">
        <v>108377</v>
      </c>
      <c r="B337" s="260" t="s">
        <v>228</v>
      </c>
      <c r="C337" s="260" t="s">
        <v>1161</v>
      </c>
      <c r="D337" s="260" t="s">
        <v>494</v>
      </c>
      <c r="E337" s="221">
        <f t="shared" si="53"/>
        <v>10</v>
      </c>
      <c r="F337" s="246">
        <f>IF($E$12=1,VALUE(VLOOKUP($D337,'Pricing Reference'!$A$2:$E$68,2,FALSE))," ")</f>
        <v>10</v>
      </c>
      <c r="G337" s="246" t="str">
        <f>IF($E$12=2,VALUE(VLOOKUP($D337,'Pricing Reference'!$A$2:$E$68,3,FALSE))," ")</f>
        <v xml:space="preserve"> </v>
      </c>
      <c r="H337" s="246" t="str">
        <f>IF($E$12=3,VALUE(VLOOKUP($D337,'Pricing Reference'!$A$2:$E$68,4,FALSE))," ")</f>
        <v xml:space="preserve"> </v>
      </c>
      <c r="I337" s="254">
        <f>VALUE(VLOOKUP($D337,'Pricing Reference'!$A$2:$E$68,5,FALSE))</f>
        <v>20</v>
      </c>
      <c r="J337" s="220"/>
      <c r="K337" s="220"/>
      <c r="L337" s="220"/>
      <c r="M337" s="220"/>
      <c r="N337" s="220"/>
      <c r="O337" s="254">
        <f t="shared" si="54"/>
        <v>0</v>
      </c>
      <c r="P337" s="227"/>
      <c r="Q337" s="227"/>
      <c r="R337" s="215" t="s">
        <v>910</v>
      </c>
      <c r="S337" s="223" t="str">
        <f t="shared" si="55"/>
        <v xml:space="preserve"> </v>
      </c>
      <c r="U337" s="224">
        <f t="shared" si="56"/>
        <v>0</v>
      </c>
      <c r="V337" s="224">
        <f t="shared" si="57"/>
        <v>0</v>
      </c>
      <c r="W337" s="224">
        <f t="shared" si="58"/>
        <v>0</v>
      </c>
      <c r="X337" s="224">
        <f t="shared" si="59"/>
        <v>0</v>
      </c>
      <c r="Y337" s="224">
        <f t="shared" si="60"/>
        <v>0</v>
      </c>
      <c r="Z337" s="225">
        <f t="shared" si="61"/>
        <v>0</v>
      </c>
      <c r="AA337" s="264"/>
      <c r="AB337" s="217"/>
    </row>
    <row r="338" spans="1:28" s="26" customFormat="1">
      <c r="A338" s="259">
        <v>100433</v>
      </c>
      <c r="B338" s="260" t="s">
        <v>1164</v>
      </c>
      <c r="C338" s="260" t="s">
        <v>1161</v>
      </c>
      <c r="D338" s="260" t="s">
        <v>494</v>
      </c>
      <c r="E338" s="221">
        <f t="shared" ref="E338:E401" si="62">SUM(F338:H338)</f>
        <v>10</v>
      </c>
      <c r="F338" s="246">
        <f>IF($E$12=1,VALUE(VLOOKUP($D338,'Pricing Reference'!$A$2:$E$68,2,FALSE))," ")</f>
        <v>10</v>
      </c>
      <c r="G338" s="246" t="str">
        <f>IF($E$12=2,VALUE(VLOOKUP($D338,'Pricing Reference'!$A$2:$E$68,3,FALSE))," ")</f>
        <v xml:space="preserve"> </v>
      </c>
      <c r="H338" s="246" t="str">
        <f>IF($E$12=3,VALUE(VLOOKUP($D338,'Pricing Reference'!$A$2:$E$68,4,FALSE))," ")</f>
        <v xml:space="preserve"> </v>
      </c>
      <c r="I338" s="254">
        <f>VALUE(VLOOKUP($D338,'Pricing Reference'!$A$2:$E$68,5,FALSE))</f>
        <v>20</v>
      </c>
      <c r="J338" s="220"/>
      <c r="K338" s="220"/>
      <c r="L338" s="220"/>
      <c r="M338" s="220"/>
      <c r="N338" s="220"/>
      <c r="O338" s="254">
        <f t="shared" si="54"/>
        <v>0</v>
      </c>
      <c r="P338" s="227"/>
      <c r="Q338" s="227"/>
      <c r="R338" s="215">
        <v>847587001668</v>
      </c>
      <c r="S338" s="223" t="str">
        <f t="shared" si="55"/>
        <v xml:space="preserve"> </v>
      </c>
      <c r="U338" s="224">
        <f t="shared" si="56"/>
        <v>0</v>
      </c>
      <c r="V338" s="224">
        <f t="shared" si="57"/>
        <v>0</v>
      </c>
      <c r="W338" s="224">
        <f t="shared" si="58"/>
        <v>0</v>
      </c>
      <c r="X338" s="224">
        <f t="shared" si="59"/>
        <v>0</v>
      </c>
      <c r="Y338" s="224">
        <f t="shared" si="60"/>
        <v>0</v>
      </c>
      <c r="Z338" s="225">
        <f t="shared" si="61"/>
        <v>0</v>
      </c>
      <c r="AA338" s="264"/>
      <c r="AB338" s="217"/>
    </row>
    <row r="339" spans="1:28" s="217" customFormat="1" ht="12">
      <c r="A339" s="259">
        <v>108383</v>
      </c>
      <c r="B339" s="260" t="s">
        <v>234</v>
      </c>
      <c r="C339" s="260" t="s">
        <v>1161</v>
      </c>
      <c r="D339" s="260" t="s">
        <v>494</v>
      </c>
      <c r="E339" s="221">
        <f t="shared" si="62"/>
        <v>10</v>
      </c>
      <c r="F339" s="246">
        <f>IF($E$12=1,VALUE(VLOOKUP($D339,'Pricing Reference'!$A$2:$E$68,2,FALSE))," ")</f>
        <v>10</v>
      </c>
      <c r="G339" s="246" t="str">
        <f>IF($E$12=2,VALUE(VLOOKUP($D339,'Pricing Reference'!$A$2:$E$68,3,FALSE))," ")</f>
        <v xml:space="preserve"> </v>
      </c>
      <c r="H339" s="246" t="str">
        <f>IF($E$12=3,VALUE(VLOOKUP($D339,'Pricing Reference'!$A$2:$E$68,4,FALSE))," ")</f>
        <v xml:space="preserve"> </v>
      </c>
      <c r="I339" s="254">
        <f>VALUE(VLOOKUP($D339,'Pricing Reference'!$A$2:$E$68,5,FALSE))</f>
        <v>20</v>
      </c>
      <c r="J339" s="220"/>
      <c r="K339" s="220"/>
      <c r="L339" s="220"/>
      <c r="M339" s="220"/>
      <c r="N339" s="220"/>
      <c r="O339" s="254">
        <f t="shared" si="54"/>
        <v>0</v>
      </c>
      <c r="P339" s="226"/>
      <c r="Q339" s="222"/>
      <c r="R339" s="215" t="s">
        <v>911</v>
      </c>
      <c r="S339" s="223" t="str">
        <f t="shared" si="55"/>
        <v xml:space="preserve"> </v>
      </c>
      <c r="U339" s="224">
        <f t="shared" si="56"/>
        <v>0</v>
      </c>
      <c r="V339" s="224">
        <f t="shared" si="57"/>
        <v>0</v>
      </c>
      <c r="W339" s="224">
        <f t="shared" si="58"/>
        <v>0</v>
      </c>
      <c r="X339" s="224">
        <f t="shared" si="59"/>
        <v>0</v>
      </c>
      <c r="Y339" s="224">
        <f t="shared" si="60"/>
        <v>0</v>
      </c>
      <c r="Z339" s="225">
        <f t="shared" si="61"/>
        <v>0</v>
      </c>
      <c r="AA339" s="264"/>
    </row>
    <row r="340" spans="1:28" s="26" customFormat="1">
      <c r="A340" s="259">
        <v>104834</v>
      </c>
      <c r="B340" s="260" t="s">
        <v>306</v>
      </c>
      <c r="C340" s="260" t="s">
        <v>1161</v>
      </c>
      <c r="D340" s="260" t="s">
        <v>494</v>
      </c>
      <c r="E340" s="221">
        <f t="shared" si="62"/>
        <v>10</v>
      </c>
      <c r="F340" s="246">
        <f>IF($E$12=1,VALUE(VLOOKUP($D340,'Pricing Reference'!$A$2:$E$68,2,FALSE))," ")</f>
        <v>10</v>
      </c>
      <c r="G340" s="246" t="str">
        <f>IF($E$12=2,VALUE(VLOOKUP($D340,'Pricing Reference'!$A$2:$E$68,3,FALSE))," ")</f>
        <v xml:space="preserve"> </v>
      </c>
      <c r="H340" s="246" t="str">
        <f>IF($E$12=3,VALUE(VLOOKUP($D340,'Pricing Reference'!$A$2:$E$68,4,FALSE))," ")</f>
        <v xml:space="preserve"> </v>
      </c>
      <c r="I340" s="254">
        <f>VALUE(VLOOKUP($D340,'Pricing Reference'!$A$2:$E$68,5,FALSE))</f>
        <v>20</v>
      </c>
      <c r="J340" s="220"/>
      <c r="K340" s="220"/>
      <c r="L340" s="220"/>
      <c r="M340" s="220"/>
      <c r="N340" s="220"/>
      <c r="O340" s="254">
        <f t="shared" si="54"/>
        <v>0</v>
      </c>
      <c r="P340" s="221"/>
      <c r="Q340" s="222"/>
      <c r="R340" s="215" t="s">
        <v>912</v>
      </c>
      <c r="S340" s="223" t="str">
        <f t="shared" si="55"/>
        <v xml:space="preserve"> </v>
      </c>
      <c r="U340" s="224">
        <f t="shared" si="56"/>
        <v>0</v>
      </c>
      <c r="V340" s="224">
        <f t="shared" si="57"/>
        <v>0</v>
      </c>
      <c r="W340" s="224">
        <f t="shared" si="58"/>
        <v>0</v>
      </c>
      <c r="X340" s="224">
        <f t="shared" si="59"/>
        <v>0</v>
      </c>
      <c r="Y340" s="224">
        <f t="shared" si="60"/>
        <v>0</v>
      </c>
      <c r="Z340" s="225">
        <f t="shared" si="61"/>
        <v>0</v>
      </c>
      <c r="AA340" s="264"/>
      <c r="AB340" s="217"/>
    </row>
    <row r="341" spans="1:28" s="26" customFormat="1">
      <c r="A341" s="259">
        <v>100441</v>
      </c>
      <c r="B341" s="260" t="s">
        <v>293</v>
      </c>
      <c r="C341" s="260" t="s">
        <v>1161</v>
      </c>
      <c r="D341" s="260" t="s">
        <v>494</v>
      </c>
      <c r="E341" s="221">
        <f t="shared" si="62"/>
        <v>10</v>
      </c>
      <c r="F341" s="246">
        <f>IF($E$12=1,VALUE(VLOOKUP($D341,'Pricing Reference'!$A$2:$E$68,2,FALSE))," ")</f>
        <v>10</v>
      </c>
      <c r="G341" s="246" t="str">
        <f>IF($E$12=2,VALUE(VLOOKUP($D341,'Pricing Reference'!$A$2:$E$68,3,FALSE))," ")</f>
        <v xml:space="preserve"> </v>
      </c>
      <c r="H341" s="246" t="str">
        <f>IF($E$12=3,VALUE(VLOOKUP($D341,'Pricing Reference'!$A$2:$E$68,4,FALSE))," ")</f>
        <v xml:space="preserve"> </v>
      </c>
      <c r="I341" s="254">
        <f>VALUE(VLOOKUP($D341,'Pricing Reference'!$A$2:$E$68,5,FALSE))</f>
        <v>20</v>
      </c>
      <c r="J341" s="220"/>
      <c r="K341" s="220"/>
      <c r="L341" s="220"/>
      <c r="M341" s="220"/>
      <c r="N341" s="220"/>
      <c r="O341" s="254">
        <f t="shared" si="54"/>
        <v>0</v>
      </c>
      <c r="P341" s="221"/>
      <c r="Q341" s="222"/>
      <c r="R341" s="215" t="s">
        <v>913</v>
      </c>
      <c r="S341" s="223" t="str">
        <f t="shared" si="55"/>
        <v xml:space="preserve"> </v>
      </c>
      <c r="U341" s="224">
        <f t="shared" si="56"/>
        <v>0</v>
      </c>
      <c r="V341" s="224">
        <f t="shared" si="57"/>
        <v>0</v>
      </c>
      <c r="W341" s="224">
        <f t="shared" si="58"/>
        <v>0</v>
      </c>
      <c r="X341" s="224">
        <f t="shared" si="59"/>
        <v>0</v>
      </c>
      <c r="Y341" s="224">
        <f t="shared" si="60"/>
        <v>0</v>
      </c>
      <c r="Z341" s="225">
        <f t="shared" si="61"/>
        <v>0</v>
      </c>
      <c r="AA341" s="264"/>
      <c r="AB341" s="217"/>
    </row>
    <row r="342" spans="1:28" s="26" customFormat="1">
      <c r="A342" s="259">
        <v>108414</v>
      </c>
      <c r="B342" s="260" t="s">
        <v>263</v>
      </c>
      <c r="C342" s="260" t="s">
        <v>1161</v>
      </c>
      <c r="D342" s="260" t="s">
        <v>494</v>
      </c>
      <c r="E342" s="221">
        <f t="shared" si="62"/>
        <v>10</v>
      </c>
      <c r="F342" s="246">
        <f>IF($E$12=1,VALUE(VLOOKUP($D342,'Pricing Reference'!$A$2:$E$68,2,FALSE))," ")</f>
        <v>10</v>
      </c>
      <c r="G342" s="246" t="str">
        <f>IF($E$12=2,VALUE(VLOOKUP($D342,'Pricing Reference'!$A$2:$E$68,3,FALSE))," ")</f>
        <v xml:space="preserve"> </v>
      </c>
      <c r="H342" s="246" t="str">
        <f>IF($E$12=3,VALUE(VLOOKUP($D342,'Pricing Reference'!$A$2:$E$68,4,FALSE))," ")</f>
        <v xml:space="preserve"> </v>
      </c>
      <c r="I342" s="254">
        <f>VALUE(VLOOKUP($D342,'Pricing Reference'!$A$2:$E$68,5,FALSE))</f>
        <v>20</v>
      </c>
      <c r="J342" s="220"/>
      <c r="K342" s="220"/>
      <c r="L342" s="220"/>
      <c r="M342" s="220"/>
      <c r="N342" s="220"/>
      <c r="O342" s="254">
        <f t="shared" si="54"/>
        <v>0</v>
      </c>
      <c r="P342" s="221"/>
      <c r="Q342" s="222"/>
      <c r="R342" s="215" t="s">
        <v>914</v>
      </c>
      <c r="S342" s="223" t="str">
        <f t="shared" si="55"/>
        <v xml:space="preserve"> </v>
      </c>
      <c r="U342" s="224">
        <f t="shared" si="56"/>
        <v>0</v>
      </c>
      <c r="V342" s="224">
        <f t="shared" si="57"/>
        <v>0</v>
      </c>
      <c r="W342" s="224">
        <f t="shared" si="58"/>
        <v>0</v>
      </c>
      <c r="X342" s="224">
        <f t="shared" si="59"/>
        <v>0</v>
      </c>
      <c r="Y342" s="224">
        <f t="shared" si="60"/>
        <v>0</v>
      </c>
      <c r="Z342" s="225">
        <f t="shared" si="61"/>
        <v>0</v>
      </c>
      <c r="AA342" s="264"/>
      <c r="AB342" s="217"/>
    </row>
    <row r="343" spans="1:28" s="26" customFormat="1">
      <c r="A343" s="259">
        <v>104825</v>
      </c>
      <c r="B343" s="260" t="s">
        <v>305</v>
      </c>
      <c r="C343" s="260" t="s">
        <v>1161</v>
      </c>
      <c r="D343" s="260" t="s">
        <v>494</v>
      </c>
      <c r="E343" s="221">
        <f t="shared" si="62"/>
        <v>10</v>
      </c>
      <c r="F343" s="246">
        <f>IF($E$12=1,VALUE(VLOOKUP($D343,'Pricing Reference'!$A$2:$E$68,2,FALSE))," ")</f>
        <v>10</v>
      </c>
      <c r="G343" s="246" t="str">
        <f>IF($E$12=2,VALUE(VLOOKUP($D343,'Pricing Reference'!$A$2:$E$68,3,FALSE))," ")</f>
        <v xml:space="preserve"> </v>
      </c>
      <c r="H343" s="246" t="str">
        <f>IF($E$12=3,VALUE(VLOOKUP($D343,'Pricing Reference'!$A$2:$E$68,4,FALSE))," ")</f>
        <v xml:space="preserve"> </v>
      </c>
      <c r="I343" s="254">
        <f>VALUE(VLOOKUP($D343,'Pricing Reference'!$A$2:$E$68,5,FALSE))</f>
        <v>20</v>
      </c>
      <c r="J343" s="220"/>
      <c r="K343" s="220"/>
      <c r="L343" s="220"/>
      <c r="M343" s="220"/>
      <c r="N343" s="220"/>
      <c r="O343" s="254">
        <f t="shared" si="54"/>
        <v>0</v>
      </c>
      <c r="P343" s="221"/>
      <c r="Q343" s="222"/>
      <c r="R343" s="215" t="s">
        <v>915</v>
      </c>
      <c r="S343" s="223" t="str">
        <f t="shared" si="55"/>
        <v xml:space="preserve"> </v>
      </c>
      <c r="U343" s="224">
        <f t="shared" si="56"/>
        <v>0</v>
      </c>
      <c r="V343" s="224">
        <f t="shared" si="57"/>
        <v>0</v>
      </c>
      <c r="W343" s="224">
        <f t="shared" si="58"/>
        <v>0</v>
      </c>
      <c r="X343" s="224">
        <f t="shared" si="59"/>
        <v>0</v>
      </c>
      <c r="Y343" s="224">
        <f t="shared" si="60"/>
        <v>0</v>
      </c>
      <c r="Z343" s="225">
        <f t="shared" si="61"/>
        <v>0</v>
      </c>
      <c r="AA343" s="264"/>
      <c r="AB343" s="217"/>
    </row>
    <row r="344" spans="1:28" s="26" customFormat="1">
      <c r="A344" s="259">
        <v>108392</v>
      </c>
      <c r="B344" s="260" t="s">
        <v>244</v>
      </c>
      <c r="C344" s="260" t="s">
        <v>1161</v>
      </c>
      <c r="D344" s="260" t="s">
        <v>494</v>
      </c>
      <c r="E344" s="221">
        <f t="shared" si="62"/>
        <v>10</v>
      </c>
      <c r="F344" s="246">
        <f>IF($E$12=1,VALUE(VLOOKUP($D344,'Pricing Reference'!$A$2:$E$68,2,FALSE))," ")</f>
        <v>10</v>
      </c>
      <c r="G344" s="246" t="str">
        <f>IF($E$12=2,VALUE(VLOOKUP($D344,'Pricing Reference'!$A$2:$E$68,3,FALSE))," ")</f>
        <v xml:space="preserve"> </v>
      </c>
      <c r="H344" s="246" t="str">
        <f>IF($E$12=3,VALUE(VLOOKUP($D344,'Pricing Reference'!$A$2:$E$68,4,FALSE))," ")</f>
        <v xml:space="preserve"> </v>
      </c>
      <c r="I344" s="254">
        <f>VALUE(VLOOKUP($D344,'Pricing Reference'!$A$2:$E$68,5,FALSE))</f>
        <v>20</v>
      </c>
      <c r="J344" s="220"/>
      <c r="K344" s="220"/>
      <c r="L344" s="220"/>
      <c r="M344" s="220"/>
      <c r="N344" s="220"/>
      <c r="O344" s="254">
        <f t="shared" si="54"/>
        <v>0</v>
      </c>
      <c r="P344" s="221"/>
      <c r="Q344" s="222"/>
      <c r="R344" s="215" t="s">
        <v>916</v>
      </c>
      <c r="S344" s="223" t="str">
        <f t="shared" si="55"/>
        <v xml:space="preserve"> </v>
      </c>
      <c r="U344" s="224">
        <f t="shared" si="56"/>
        <v>0</v>
      </c>
      <c r="V344" s="224">
        <f t="shared" si="57"/>
        <v>0</v>
      </c>
      <c r="W344" s="224">
        <f t="shared" si="58"/>
        <v>0</v>
      </c>
      <c r="X344" s="224">
        <f t="shared" si="59"/>
        <v>0</v>
      </c>
      <c r="Y344" s="224">
        <f t="shared" si="60"/>
        <v>0</v>
      </c>
      <c r="Z344" s="225">
        <f t="shared" si="61"/>
        <v>0</v>
      </c>
      <c r="AA344" s="264"/>
      <c r="AB344" s="217"/>
    </row>
    <row r="345" spans="1:28" s="26" customFormat="1">
      <c r="A345" s="259">
        <v>100419</v>
      </c>
      <c r="B345" s="260" t="s">
        <v>282</v>
      </c>
      <c r="C345" s="260" t="s">
        <v>1161</v>
      </c>
      <c r="D345" s="260" t="s">
        <v>494</v>
      </c>
      <c r="E345" s="221">
        <f t="shared" si="62"/>
        <v>10</v>
      </c>
      <c r="F345" s="246">
        <f>IF($E$12=1,VALUE(VLOOKUP($D345,'Pricing Reference'!$A$2:$E$68,2,FALSE))," ")</f>
        <v>10</v>
      </c>
      <c r="G345" s="246" t="str">
        <f>IF($E$12=2,VALUE(VLOOKUP($D345,'Pricing Reference'!$A$2:$E$68,3,FALSE))," ")</f>
        <v xml:space="preserve"> </v>
      </c>
      <c r="H345" s="246" t="str">
        <f>IF($E$12=3,VALUE(VLOOKUP($D345,'Pricing Reference'!$A$2:$E$68,4,FALSE))," ")</f>
        <v xml:space="preserve"> </v>
      </c>
      <c r="I345" s="254">
        <f>VALUE(VLOOKUP($D345,'Pricing Reference'!$A$2:$E$68,5,FALSE))</f>
        <v>20</v>
      </c>
      <c r="J345" s="220"/>
      <c r="K345" s="220"/>
      <c r="L345" s="220"/>
      <c r="M345" s="220"/>
      <c r="N345" s="220"/>
      <c r="O345" s="254">
        <f t="shared" si="54"/>
        <v>0</v>
      </c>
      <c r="P345" s="221"/>
      <c r="Q345" s="222"/>
      <c r="R345" s="215" t="s">
        <v>917</v>
      </c>
      <c r="S345" s="223" t="str">
        <f t="shared" si="55"/>
        <v xml:space="preserve"> </v>
      </c>
      <c r="U345" s="224">
        <f t="shared" si="56"/>
        <v>0</v>
      </c>
      <c r="V345" s="224">
        <f t="shared" si="57"/>
        <v>0</v>
      </c>
      <c r="W345" s="224">
        <f t="shared" si="58"/>
        <v>0</v>
      </c>
      <c r="X345" s="224">
        <f t="shared" si="59"/>
        <v>0</v>
      </c>
      <c r="Y345" s="224">
        <f t="shared" si="60"/>
        <v>0</v>
      </c>
      <c r="Z345" s="225">
        <f t="shared" si="61"/>
        <v>0</v>
      </c>
      <c r="AA345" s="264"/>
      <c r="AB345" s="217"/>
    </row>
    <row r="346" spans="1:28" s="26" customFormat="1">
      <c r="A346" s="259">
        <v>108410</v>
      </c>
      <c r="B346" s="260" t="s">
        <v>258</v>
      </c>
      <c r="C346" s="260" t="s">
        <v>1161</v>
      </c>
      <c r="D346" s="260" t="s">
        <v>494</v>
      </c>
      <c r="E346" s="221">
        <f t="shared" si="62"/>
        <v>10</v>
      </c>
      <c r="F346" s="246">
        <f>IF($E$12=1,VALUE(VLOOKUP($D346,'Pricing Reference'!$A$2:$E$68,2,FALSE))," ")</f>
        <v>10</v>
      </c>
      <c r="G346" s="246" t="str">
        <f>IF($E$12=2,VALUE(VLOOKUP($D346,'Pricing Reference'!$A$2:$E$68,3,FALSE))," ")</f>
        <v xml:space="preserve"> </v>
      </c>
      <c r="H346" s="246" t="str">
        <f>IF($E$12=3,VALUE(VLOOKUP($D346,'Pricing Reference'!$A$2:$E$68,4,FALSE))," ")</f>
        <v xml:space="preserve"> </v>
      </c>
      <c r="I346" s="254">
        <f>VALUE(VLOOKUP($D346,'Pricing Reference'!$A$2:$E$68,5,FALSE))</f>
        <v>20</v>
      </c>
      <c r="J346" s="220"/>
      <c r="K346" s="220"/>
      <c r="L346" s="220"/>
      <c r="M346" s="220"/>
      <c r="N346" s="220"/>
      <c r="O346" s="254">
        <f t="shared" si="54"/>
        <v>0</v>
      </c>
      <c r="P346" s="221"/>
      <c r="Q346" s="222"/>
      <c r="R346" s="215" t="s">
        <v>918</v>
      </c>
      <c r="S346" s="223" t="str">
        <f t="shared" si="55"/>
        <v xml:space="preserve"> </v>
      </c>
      <c r="U346" s="224">
        <f t="shared" si="56"/>
        <v>0</v>
      </c>
      <c r="V346" s="224">
        <f t="shared" si="57"/>
        <v>0</v>
      </c>
      <c r="W346" s="224">
        <f t="shared" si="58"/>
        <v>0</v>
      </c>
      <c r="X346" s="224">
        <f t="shared" si="59"/>
        <v>0</v>
      </c>
      <c r="Y346" s="224">
        <f t="shared" si="60"/>
        <v>0</v>
      </c>
      <c r="Z346" s="225">
        <f t="shared" si="61"/>
        <v>0</v>
      </c>
      <c r="AA346" s="264"/>
      <c r="AB346" s="217"/>
    </row>
    <row r="347" spans="1:28" s="26" customFormat="1">
      <c r="A347" s="259">
        <v>108379</v>
      </c>
      <c r="B347" s="260" t="s">
        <v>1165</v>
      </c>
      <c r="C347" s="260" t="s">
        <v>1161</v>
      </c>
      <c r="D347" s="260" t="s">
        <v>494</v>
      </c>
      <c r="E347" s="221">
        <f t="shared" si="62"/>
        <v>10</v>
      </c>
      <c r="F347" s="246">
        <f>IF($E$12=1,VALUE(VLOOKUP($D347,'Pricing Reference'!$A$2:$E$68,2,FALSE))," ")</f>
        <v>10</v>
      </c>
      <c r="G347" s="246" t="str">
        <f>IF($E$12=2,VALUE(VLOOKUP($D347,'Pricing Reference'!$A$2:$E$68,3,FALSE))," ")</f>
        <v xml:space="preserve"> </v>
      </c>
      <c r="H347" s="246" t="str">
        <f>IF($E$12=3,VALUE(VLOOKUP($D347,'Pricing Reference'!$A$2:$E$68,4,FALSE))," ")</f>
        <v xml:space="preserve"> </v>
      </c>
      <c r="I347" s="254">
        <f>VALUE(VLOOKUP($D347,'Pricing Reference'!$A$2:$E$68,5,FALSE))</f>
        <v>20</v>
      </c>
      <c r="J347" s="220"/>
      <c r="K347" s="220"/>
      <c r="L347" s="220"/>
      <c r="M347" s="220"/>
      <c r="N347" s="220"/>
      <c r="O347" s="254">
        <f t="shared" si="54"/>
        <v>0</v>
      </c>
      <c r="P347" s="221"/>
      <c r="Q347" s="222"/>
      <c r="R347" s="215">
        <v>847587007318</v>
      </c>
      <c r="S347" s="223" t="str">
        <f t="shared" si="55"/>
        <v xml:space="preserve"> </v>
      </c>
      <c r="U347" s="224">
        <f t="shared" si="56"/>
        <v>0</v>
      </c>
      <c r="V347" s="224">
        <f t="shared" si="57"/>
        <v>0</v>
      </c>
      <c r="W347" s="224">
        <f t="shared" si="58"/>
        <v>0</v>
      </c>
      <c r="X347" s="224">
        <f t="shared" si="59"/>
        <v>0</v>
      </c>
      <c r="Y347" s="224">
        <f t="shared" si="60"/>
        <v>0</v>
      </c>
      <c r="Z347" s="225">
        <f t="shared" si="61"/>
        <v>0</v>
      </c>
      <c r="AA347" s="264"/>
      <c r="AB347" s="217"/>
    </row>
    <row r="348" spans="1:28" s="26" customFormat="1">
      <c r="A348" s="259">
        <v>100432</v>
      </c>
      <c r="B348" s="260" t="s">
        <v>1166</v>
      </c>
      <c r="C348" s="260" t="s">
        <v>1161</v>
      </c>
      <c r="D348" s="260" t="s">
        <v>494</v>
      </c>
      <c r="E348" s="221">
        <f t="shared" si="62"/>
        <v>10</v>
      </c>
      <c r="F348" s="246">
        <f>IF($E$12=1,VALUE(VLOOKUP($D348,'Pricing Reference'!$A$2:$E$68,2,FALSE))," ")</f>
        <v>10</v>
      </c>
      <c r="G348" s="246" t="str">
        <f>IF($E$12=2,VALUE(VLOOKUP($D348,'Pricing Reference'!$A$2:$E$68,3,FALSE))," ")</f>
        <v xml:space="preserve"> </v>
      </c>
      <c r="H348" s="246" t="str">
        <f>IF($E$12=3,VALUE(VLOOKUP($D348,'Pricing Reference'!$A$2:$E$68,4,FALSE))," ")</f>
        <v xml:space="preserve"> </v>
      </c>
      <c r="I348" s="254">
        <f>VALUE(VLOOKUP($D348,'Pricing Reference'!$A$2:$E$68,5,FALSE))</f>
        <v>20</v>
      </c>
      <c r="J348" s="220"/>
      <c r="K348" s="220"/>
      <c r="L348" s="220"/>
      <c r="M348" s="220"/>
      <c r="N348" s="220"/>
      <c r="O348" s="254">
        <f t="shared" si="54"/>
        <v>0</v>
      </c>
      <c r="P348" s="221"/>
      <c r="Q348" s="222"/>
      <c r="R348" s="215">
        <v>847587001408</v>
      </c>
      <c r="S348" s="223" t="str">
        <f t="shared" si="55"/>
        <v xml:space="preserve"> </v>
      </c>
      <c r="U348" s="224">
        <f t="shared" si="56"/>
        <v>0</v>
      </c>
      <c r="V348" s="224">
        <f t="shared" si="57"/>
        <v>0</v>
      </c>
      <c r="W348" s="224">
        <f t="shared" si="58"/>
        <v>0</v>
      </c>
      <c r="X348" s="224">
        <f t="shared" si="59"/>
        <v>0</v>
      </c>
      <c r="Y348" s="224">
        <f t="shared" si="60"/>
        <v>0</v>
      </c>
      <c r="Z348" s="225">
        <f t="shared" si="61"/>
        <v>0</v>
      </c>
      <c r="AA348" s="264"/>
      <c r="AB348" s="217"/>
    </row>
    <row r="349" spans="1:28" s="26" customFormat="1">
      <c r="A349" s="259">
        <v>100678</v>
      </c>
      <c r="B349" s="260" t="s">
        <v>188</v>
      </c>
      <c r="C349" s="260" t="s">
        <v>1161</v>
      </c>
      <c r="D349" s="260" t="s">
        <v>494</v>
      </c>
      <c r="E349" s="221">
        <f t="shared" si="62"/>
        <v>10</v>
      </c>
      <c r="F349" s="246">
        <f>IF($E$12=1,VALUE(VLOOKUP($D349,'Pricing Reference'!$A$2:$E$68,2,FALSE))," ")</f>
        <v>10</v>
      </c>
      <c r="G349" s="246" t="str">
        <f>IF($E$12=2,VALUE(VLOOKUP($D349,'Pricing Reference'!$A$2:$E$68,3,FALSE))," ")</f>
        <v xml:space="preserve"> </v>
      </c>
      <c r="H349" s="246" t="str">
        <f>IF($E$12=3,VALUE(VLOOKUP($D349,'Pricing Reference'!$A$2:$E$68,4,FALSE))," ")</f>
        <v xml:space="preserve"> </v>
      </c>
      <c r="I349" s="254">
        <f>VALUE(VLOOKUP($D349,'Pricing Reference'!$A$2:$E$68,5,FALSE))</f>
        <v>20</v>
      </c>
      <c r="J349" s="220"/>
      <c r="K349" s="220"/>
      <c r="L349" s="220"/>
      <c r="M349" s="220"/>
      <c r="N349" s="220"/>
      <c r="O349" s="254">
        <f t="shared" si="54"/>
        <v>0</v>
      </c>
      <c r="P349" s="221"/>
      <c r="Q349" s="222"/>
      <c r="R349" s="215" t="s">
        <v>919</v>
      </c>
      <c r="S349" s="223" t="str">
        <f t="shared" si="55"/>
        <v xml:space="preserve"> </v>
      </c>
      <c r="U349" s="224">
        <f t="shared" si="56"/>
        <v>0</v>
      </c>
      <c r="V349" s="224">
        <f t="shared" si="57"/>
        <v>0</v>
      </c>
      <c r="W349" s="224">
        <f t="shared" si="58"/>
        <v>0</v>
      </c>
      <c r="X349" s="224">
        <f t="shared" si="59"/>
        <v>0</v>
      </c>
      <c r="Y349" s="224">
        <f t="shared" si="60"/>
        <v>0</v>
      </c>
      <c r="Z349" s="225">
        <f t="shared" si="61"/>
        <v>0</v>
      </c>
      <c r="AA349" s="264"/>
      <c r="AB349" s="217"/>
    </row>
    <row r="350" spans="1:28" s="217" customFormat="1" ht="12">
      <c r="A350" s="259">
        <v>105745</v>
      </c>
      <c r="B350" s="260" t="s">
        <v>309</v>
      </c>
      <c r="C350" s="260" t="s">
        <v>1161</v>
      </c>
      <c r="D350" s="260" t="s">
        <v>494</v>
      </c>
      <c r="E350" s="221">
        <f t="shared" si="62"/>
        <v>10</v>
      </c>
      <c r="F350" s="246">
        <f>IF($E$12=1,VALUE(VLOOKUP($D350,'Pricing Reference'!$A$2:$E$68,2,FALSE))," ")</f>
        <v>10</v>
      </c>
      <c r="G350" s="246" t="str">
        <f>IF($E$12=2,VALUE(VLOOKUP($D350,'Pricing Reference'!$A$2:$E$68,3,FALSE))," ")</f>
        <v xml:space="preserve"> </v>
      </c>
      <c r="H350" s="246" t="str">
        <f>IF($E$12=3,VALUE(VLOOKUP($D350,'Pricing Reference'!$A$2:$E$68,4,FALSE))," ")</f>
        <v xml:space="preserve"> </v>
      </c>
      <c r="I350" s="254">
        <f>VALUE(VLOOKUP($D350,'Pricing Reference'!$A$2:$E$68,5,FALSE))</f>
        <v>20</v>
      </c>
      <c r="J350" s="220"/>
      <c r="K350" s="220"/>
      <c r="L350" s="220"/>
      <c r="M350" s="220"/>
      <c r="N350" s="220"/>
      <c r="O350" s="254">
        <f t="shared" si="54"/>
        <v>0</v>
      </c>
      <c r="P350" s="226"/>
      <c r="Q350" s="222"/>
      <c r="R350" s="215" t="s">
        <v>920</v>
      </c>
      <c r="S350" s="223" t="str">
        <f t="shared" si="55"/>
        <v xml:space="preserve"> </v>
      </c>
      <c r="U350" s="224">
        <f t="shared" si="56"/>
        <v>0</v>
      </c>
      <c r="V350" s="224">
        <f t="shared" si="57"/>
        <v>0</v>
      </c>
      <c r="W350" s="224">
        <f t="shared" si="58"/>
        <v>0</v>
      </c>
      <c r="X350" s="224">
        <f t="shared" si="59"/>
        <v>0</v>
      </c>
      <c r="Y350" s="224">
        <f t="shared" si="60"/>
        <v>0</v>
      </c>
      <c r="Z350" s="225">
        <f t="shared" si="61"/>
        <v>0</v>
      </c>
      <c r="AA350" s="264"/>
    </row>
    <row r="351" spans="1:28" s="217" customFormat="1" ht="12">
      <c r="A351" s="259">
        <v>102307</v>
      </c>
      <c r="B351" s="260" t="s">
        <v>319</v>
      </c>
      <c r="C351" s="260" t="s">
        <v>1161</v>
      </c>
      <c r="D351" s="260" t="s">
        <v>523</v>
      </c>
      <c r="E351" s="221">
        <f t="shared" si="62"/>
        <v>10</v>
      </c>
      <c r="F351" s="246">
        <f>IF($E$12=1,VALUE(VLOOKUP($D351,'Pricing Reference'!$A$2:$E$68,2,FALSE))," ")</f>
        <v>10</v>
      </c>
      <c r="G351" s="246" t="str">
        <f>IF($E$12=2,VALUE(VLOOKUP($D351,'Pricing Reference'!$A$2:$E$68,3,FALSE))," ")</f>
        <v xml:space="preserve"> </v>
      </c>
      <c r="H351" s="246" t="str">
        <f>IF($E$12=3,VALUE(VLOOKUP($D351,'Pricing Reference'!$A$2:$E$68,4,FALSE))," ")</f>
        <v xml:space="preserve"> </v>
      </c>
      <c r="I351" s="254">
        <f>VALUE(VLOOKUP($D351,'Pricing Reference'!$A$2:$E$68,5,FALSE))</f>
        <v>20</v>
      </c>
      <c r="J351" s="220"/>
      <c r="K351" s="220"/>
      <c r="L351" s="220"/>
      <c r="M351" s="220"/>
      <c r="N351" s="220"/>
      <c r="O351" s="254">
        <f t="shared" si="54"/>
        <v>0</v>
      </c>
      <c r="P351" s="226"/>
      <c r="Q351" s="222"/>
      <c r="R351" s="215" t="s">
        <v>921</v>
      </c>
      <c r="S351" s="223" t="str">
        <f t="shared" si="55"/>
        <v xml:space="preserve"> </v>
      </c>
      <c r="U351" s="224">
        <f t="shared" si="56"/>
        <v>0</v>
      </c>
      <c r="V351" s="224">
        <f t="shared" si="57"/>
        <v>0</v>
      </c>
      <c r="W351" s="224">
        <f t="shared" si="58"/>
        <v>0</v>
      </c>
      <c r="X351" s="224">
        <f t="shared" si="59"/>
        <v>0</v>
      </c>
      <c r="Y351" s="224">
        <f t="shared" si="60"/>
        <v>0</v>
      </c>
      <c r="Z351" s="225">
        <f t="shared" si="61"/>
        <v>0</v>
      </c>
      <c r="AA351" s="264"/>
    </row>
    <row r="352" spans="1:28" s="217" customFormat="1" ht="12">
      <c r="A352" s="259">
        <v>102304</v>
      </c>
      <c r="B352" s="260" t="s">
        <v>317</v>
      </c>
      <c r="C352" s="260" t="s">
        <v>1161</v>
      </c>
      <c r="D352" s="260" t="s">
        <v>523</v>
      </c>
      <c r="E352" s="221">
        <f t="shared" si="62"/>
        <v>10</v>
      </c>
      <c r="F352" s="246">
        <f>IF($E$12=1,VALUE(VLOOKUP($D352,'Pricing Reference'!$A$2:$E$68,2,FALSE))," ")</f>
        <v>10</v>
      </c>
      <c r="G352" s="246" t="str">
        <f>IF($E$12=2,VALUE(VLOOKUP($D352,'Pricing Reference'!$A$2:$E$68,3,FALSE))," ")</f>
        <v xml:space="preserve"> </v>
      </c>
      <c r="H352" s="246" t="str">
        <f>IF($E$12=3,VALUE(VLOOKUP($D352,'Pricing Reference'!$A$2:$E$68,4,FALSE))," ")</f>
        <v xml:space="preserve"> </v>
      </c>
      <c r="I352" s="254">
        <f>VALUE(VLOOKUP($D352,'Pricing Reference'!$A$2:$E$68,5,FALSE))</f>
        <v>20</v>
      </c>
      <c r="J352" s="220"/>
      <c r="K352" s="220"/>
      <c r="L352" s="220"/>
      <c r="M352" s="220"/>
      <c r="N352" s="220"/>
      <c r="O352" s="254">
        <f t="shared" si="54"/>
        <v>0</v>
      </c>
      <c r="P352" s="226"/>
      <c r="Q352" s="222"/>
      <c r="R352" s="215" t="s">
        <v>922</v>
      </c>
      <c r="S352" s="223" t="str">
        <f t="shared" si="55"/>
        <v xml:space="preserve"> </v>
      </c>
      <c r="U352" s="224">
        <f t="shared" si="56"/>
        <v>0</v>
      </c>
      <c r="V352" s="224">
        <f t="shared" si="57"/>
        <v>0</v>
      </c>
      <c r="W352" s="224">
        <f t="shared" si="58"/>
        <v>0</v>
      </c>
      <c r="X352" s="224">
        <f t="shared" si="59"/>
        <v>0</v>
      </c>
      <c r="Y352" s="224">
        <f t="shared" si="60"/>
        <v>0</v>
      </c>
      <c r="Z352" s="225">
        <f t="shared" si="61"/>
        <v>0</v>
      </c>
      <c r="AA352" s="264"/>
    </row>
    <row r="353" spans="1:27" s="217" customFormat="1" ht="12">
      <c r="A353" s="259">
        <v>102305</v>
      </c>
      <c r="B353" s="260" t="s">
        <v>318</v>
      </c>
      <c r="C353" s="260" t="s">
        <v>1161</v>
      </c>
      <c r="D353" s="260" t="s">
        <v>523</v>
      </c>
      <c r="E353" s="221">
        <f t="shared" si="62"/>
        <v>10</v>
      </c>
      <c r="F353" s="246">
        <f>IF($E$12=1,VALUE(VLOOKUP($D353,'Pricing Reference'!$A$2:$E$68,2,FALSE))," ")</f>
        <v>10</v>
      </c>
      <c r="G353" s="246" t="str">
        <f>IF($E$12=2,VALUE(VLOOKUP($D353,'Pricing Reference'!$A$2:$E$68,3,FALSE))," ")</f>
        <v xml:space="preserve"> </v>
      </c>
      <c r="H353" s="246" t="str">
        <f>IF($E$12=3,VALUE(VLOOKUP($D353,'Pricing Reference'!$A$2:$E$68,4,FALSE))," ")</f>
        <v xml:space="preserve"> </v>
      </c>
      <c r="I353" s="254">
        <f>VALUE(VLOOKUP($D353,'Pricing Reference'!$A$2:$E$68,5,FALSE))</f>
        <v>20</v>
      </c>
      <c r="J353" s="220"/>
      <c r="K353" s="220"/>
      <c r="L353" s="220"/>
      <c r="M353" s="220"/>
      <c r="N353" s="220"/>
      <c r="O353" s="254">
        <f t="shared" si="54"/>
        <v>0</v>
      </c>
      <c r="P353" s="226"/>
      <c r="Q353" s="222"/>
      <c r="R353" s="215" t="s">
        <v>923</v>
      </c>
      <c r="S353" s="223" t="str">
        <f t="shared" si="55"/>
        <v xml:space="preserve"> </v>
      </c>
      <c r="U353" s="224">
        <f t="shared" si="56"/>
        <v>0</v>
      </c>
      <c r="V353" s="224">
        <f t="shared" si="57"/>
        <v>0</v>
      </c>
      <c r="W353" s="224">
        <f t="shared" si="58"/>
        <v>0</v>
      </c>
      <c r="X353" s="224">
        <f t="shared" si="59"/>
        <v>0</v>
      </c>
      <c r="Y353" s="224">
        <f t="shared" si="60"/>
        <v>0</v>
      </c>
      <c r="Z353" s="225">
        <f t="shared" si="61"/>
        <v>0</v>
      </c>
      <c r="AA353" s="264"/>
    </row>
    <row r="354" spans="1:27" s="217" customFormat="1" ht="12">
      <c r="A354" s="259">
        <v>100306</v>
      </c>
      <c r="B354" s="260" t="s">
        <v>313</v>
      </c>
      <c r="C354" s="260" t="s">
        <v>1161</v>
      </c>
      <c r="D354" s="260" t="s">
        <v>523</v>
      </c>
      <c r="E354" s="221">
        <f t="shared" si="62"/>
        <v>10</v>
      </c>
      <c r="F354" s="246">
        <f>IF($E$12=1,VALUE(VLOOKUP($D354,'Pricing Reference'!$A$2:$E$68,2,FALSE))," ")</f>
        <v>10</v>
      </c>
      <c r="G354" s="246" t="str">
        <f>IF($E$12=2,VALUE(VLOOKUP($D354,'Pricing Reference'!$A$2:$E$68,3,FALSE))," ")</f>
        <v xml:space="preserve"> </v>
      </c>
      <c r="H354" s="246" t="str">
        <f>IF($E$12=3,VALUE(VLOOKUP($D354,'Pricing Reference'!$A$2:$E$68,4,FALSE))," ")</f>
        <v xml:space="preserve"> </v>
      </c>
      <c r="I354" s="254">
        <f>VALUE(VLOOKUP($D354,'Pricing Reference'!$A$2:$E$68,5,FALSE))</f>
        <v>20</v>
      </c>
      <c r="J354" s="220"/>
      <c r="K354" s="220"/>
      <c r="L354" s="220"/>
      <c r="M354" s="220"/>
      <c r="N354" s="220"/>
      <c r="O354" s="254">
        <f t="shared" si="54"/>
        <v>0</v>
      </c>
      <c r="P354" s="226"/>
      <c r="Q354" s="222"/>
      <c r="R354" s="215" t="s">
        <v>924</v>
      </c>
      <c r="S354" s="223" t="str">
        <f t="shared" si="55"/>
        <v xml:space="preserve"> </v>
      </c>
      <c r="U354" s="224">
        <f t="shared" si="56"/>
        <v>0</v>
      </c>
      <c r="V354" s="224">
        <f t="shared" si="57"/>
        <v>0</v>
      </c>
      <c r="W354" s="224">
        <f t="shared" si="58"/>
        <v>0</v>
      </c>
      <c r="X354" s="224">
        <f t="shared" si="59"/>
        <v>0</v>
      </c>
      <c r="Y354" s="224">
        <f t="shared" si="60"/>
        <v>0</v>
      </c>
      <c r="Z354" s="225">
        <f t="shared" si="61"/>
        <v>0</v>
      </c>
      <c r="AA354" s="264"/>
    </row>
    <row r="355" spans="1:27" s="217" customFormat="1" ht="12">
      <c r="A355" s="259">
        <v>100307</v>
      </c>
      <c r="B355" s="260" t="s">
        <v>314</v>
      </c>
      <c r="C355" s="260" t="s">
        <v>1161</v>
      </c>
      <c r="D355" s="260" t="s">
        <v>523</v>
      </c>
      <c r="E355" s="221">
        <f t="shared" si="62"/>
        <v>10</v>
      </c>
      <c r="F355" s="246">
        <f>IF($E$12=1,VALUE(VLOOKUP($D355,'Pricing Reference'!$A$2:$E$68,2,FALSE))," ")</f>
        <v>10</v>
      </c>
      <c r="G355" s="246" t="str">
        <f>IF($E$12=2,VALUE(VLOOKUP($D355,'Pricing Reference'!$A$2:$E$68,3,FALSE))," ")</f>
        <v xml:space="preserve"> </v>
      </c>
      <c r="H355" s="246" t="str">
        <f>IF($E$12=3,VALUE(VLOOKUP($D355,'Pricing Reference'!$A$2:$E$68,4,FALSE))," ")</f>
        <v xml:space="preserve"> </v>
      </c>
      <c r="I355" s="254">
        <f>VALUE(VLOOKUP($D355,'Pricing Reference'!$A$2:$E$68,5,FALSE))</f>
        <v>20</v>
      </c>
      <c r="J355" s="220"/>
      <c r="K355" s="220"/>
      <c r="L355" s="220"/>
      <c r="M355" s="220"/>
      <c r="N355" s="220"/>
      <c r="O355" s="254">
        <f t="shared" si="54"/>
        <v>0</v>
      </c>
      <c r="P355" s="226"/>
      <c r="Q355" s="222"/>
      <c r="R355" s="215" t="s">
        <v>925</v>
      </c>
      <c r="S355" s="223" t="str">
        <f t="shared" si="55"/>
        <v xml:space="preserve"> </v>
      </c>
      <c r="U355" s="224">
        <f t="shared" si="56"/>
        <v>0</v>
      </c>
      <c r="V355" s="224">
        <f t="shared" si="57"/>
        <v>0</v>
      </c>
      <c r="W355" s="224">
        <f t="shared" si="58"/>
        <v>0</v>
      </c>
      <c r="X355" s="224">
        <f t="shared" si="59"/>
        <v>0</v>
      </c>
      <c r="Y355" s="224">
        <f t="shared" si="60"/>
        <v>0</v>
      </c>
      <c r="Z355" s="225">
        <f t="shared" si="61"/>
        <v>0</v>
      </c>
      <c r="AA355" s="264"/>
    </row>
    <row r="356" spans="1:27" s="217" customFormat="1" ht="12">
      <c r="A356" s="259">
        <v>100309</v>
      </c>
      <c r="B356" s="260" t="s">
        <v>315</v>
      </c>
      <c r="C356" s="260" t="s">
        <v>1161</v>
      </c>
      <c r="D356" s="260" t="s">
        <v>523</v>
      </c>
      <c r="E356" s="221">
        <f t="shared" si="62"/>
        <v>10</v>
      </c>
      <c r="F356" s="246">
        <f>IF($E$12=1,VALUE(VLOOKUP($D356,'Pricing Reference'!$A$2:$E$68,2,FALSE))," ")</f>
        <v>10</v>
      </c>
      <c r="G356" s="246" t="str">
        <f>IF($E$12=2,VALUE(VLOOKUP($D356,'Pricing Reference'!$A$2:$E$68,3,FALSE))," ")</f>
        <v xml:space="preserve"> </v>
      </c>
      <c r="H356" s="246" t="str">
        <f>IF($E$12=3,VALUE(VLOOKUP($D356,'Pricing Reference'!$A$2:$E$68,4,FALSE))," ")</f>
        <v xml:space="preserve"> </v>
      </c>
      <c r="I356" s="254">
        <f>VALUE(VLOOKUP($D356,'Pricing Reference'!$A$2:$E$68,5,FALSE))</f>
        <v>20</v>
      </c>
      <c r="J356" s="220"/>
      <c r="K356" s="220"/>
      <c r="L356" s="220"/>
      <c r="M356" s="220"/>
      <c r="N356" s="220"/>
      <c r="O356" s="254">
        <f t="shared" si="54"/>
        <v>0</v>
      </c>
      <c r="P356" s="226"/>
      <c r="Q356" s="222"/>
      <c r="R356" s="215" t="s">
        <v>926</v>
      </c>
      <c r="S356" s="223" t="str">
        <f t="shared" si="55"/>
        <v xml:space="preserve"> </v>
      </c>
      <c r="U356" s="224">
        <f t="shared" si="56"/>
        <v>0</v>
      </c>
      <c r="V356" s="224">
        <f t="shared" si="57"/>
        <v>0</v>
      </c>
      <c r="W356" s="224">
        <f t="shared" si="58"/>
        <v>0</v>
      </c>
      <c r="X356" s="224">
        <f t="shared" si="59"/>
        <v>0</v>
      </c>
      <c r="Y356" s="224">
        <f t="shared" si="60"/>
        <v>0</v>
      </c>
      <c r="Z356" s="225">
        <f t="shared" si="61"/>
        <v>0</v>
      </c>
      <c r="AA356" s="264"/>
    </row>
    <row r="357" spans="1:27" s="217" customFormat="1" ht="12">
      <c r="A357" s="259">
        <v>102303</v>
      </c>
      <c r="B357" s="260" t="s">
        <v>316</v>
      </c>
      <c r="C357" s="260" t="s">
        <v>1161</v>
      </c>
      <c r="D357" s="260" t="s">
        <v>523</v>
      </c>
      <c r="E357" s="221">
        <f t="shared" si="62"/>
        <v>10</v>
      </c>
      <c r="F357" s="246">
        <f>IF($E$12=1,VALUE(VLOOKUP($D357,'Pricing Reference'!$A$2:$E$68,2,FALSE))," ")</f>
        <v>10</v>
      </c>
      <c r="G357" s="246" t="str">
        <f>IF($E$12=2,VALUE(VLOOKUP($D357,'Pricing Reference'!$A$2:$E$68,3,FALSE))," ")</f>
        <v xml:space="preserve"> </v>
      </c>
      <c r="H357" s="246" t="str">
        <f>IF($E$12=3,VALUE(VLOOKUP($D357,'Pricing Reference'!$A$2:$E$68,4,FALSE))," ")</f>
        <v xml:space="preserve"> </v>
      </c>
      <c r="I357" s="254">
        <f>VALUE(VLOOKUP($D357,'Pricing Reference'!$A$2:$E$68,5,FALSE))</f>
        <v>20</v>
      </c>
      <c r="J357" s="220"/>
      <c r="K357" s="220"/>
      <c r="L357" s="220"/>
      <c r="M357" s="220"/>
      <c r="N357" s="220"/>
      <c r="O357" s="254">
        <f t="shared" si="54"/>
        <v>0</v>
      </c>
      <c r="P357" s="226"/>
      <c r="Q357" s="222"/>
      <c r="R357" s="215" t="s">
        <v>927</v>
      </c>
      <c r="S357" s="223" t="str">
        <f t="shared" si="55"/>
        <v xml:space="preserve"> </v>
      </c>
      <c r="U357" s="224">
        <f t="shared" si="56"/>
        <v>0</v>
      </c>
      <c r="V357" s="224">
        <f t="shared" si="57"/>
        <v>0</v>
      </c>
      <c r="W357" s="224">
        <f t="shared" si="58"/>
        <v>0</v>
      </c>
      <c r="X357" s="224">
        <f t="shared" si="59"/>
        <v>0</v>
      </c>
      <c r="Y357" s="224">
        <f t="shared" si="60"/>
        <v>0</v>
      </c>
      <c r="Z357" s="225">
        <f t="shared" si="61"/>
        <v>0</v>
      </c>
      <c r="AA357" s="264"/>
    </row>
    <row r="358" spans="1:27" s="217" customFormat="1" ht="12">
      <c r="A358" s="259">
        <v>108404</v>
      </c>
      <c r="B358" s="260" t="s">
        <v>255</v>
      </c>
      <c r="C358" s="260" t="s">
        <v>1161</v>
      </c>
      <c r="D358" s="260" t="s">
        <v>494</v>
      </c>
      <c r="E358" s="221">
        <f t="shared" si="62"/>
        <v>10</v>
      </c>
      <c r="F358" s="246">
        <f>IF($E$12=1,VALUE(VLOOKUP($D358,'Pricing Reference'!$A$2:$E$68,2,FALSE))," ")</f>
        <v>10</v>
      </c>
      <c r="G358" s="246" t="str">
        <f>IF($E$12=2,VALUE(VLOOKUP($D358,'Pricing Reference'!$A$2:$E$68,3,FALSE))," ")</f>
        <v xml:space="preserve"> </v>
      </c>
      <c r="H358" s="246" t="str">
        <f>IF($E$12=3,VALUE(VLOOKUP($D358,'Pricing Reference'!$A$2:$E$68,4,FALSE))," ")</f>
        <v xml:space="preserve"> </v>
      </c>
      <c r="I358" s="254">
        <f>VALUE(VLOOKUP($D358,'Pricing Reference'!$A$2:$E$68,5,FALSE))</f>
        <v>20</v>
      </c>
      <c r="J358" s="220"/>
      <c r="K358" s="220"/>
      <c r="L358" s="220"/>
      <c r="M358" s="220"/>
      <c r="N358" s="220"/>
      <c r="O358" s="254">
        <f t="shared" si="54"/>
        <v>0</v>
      </c>
      <c r="P358" s="226"/>
      <c r="Q358" s="222"/>
      <c r="R358" s="215" t="s">
        <v>928</v>
      </c>
      <c r="S358" s="223" t="str">
        <f t="shared" si="55"/>
        <v xml:space="preserve"> </v>
      </c>
      <c r="U358" s="224">
        <f t="shared" si="56"/>
        <v>0</v>
      </c>
      <c r="V358" s="224">
        <f t="shared" si="57"/>
        <v>0</v>
      </c>
      <c r="W358" s="224">
        <f t="shared" si="58"/>
        <v>0</v>
      </c>
      <c r="X358" s="224">
        <f t="shared" si="59"/>
        <v>0</v>
      </c>
      <c r="Y358" s="224">
        <f t="shared" si="60"/>
        <v>0</v>
      </c>
      <c r="Z358" s="225">
        <f t="shared" si="61"/>
        <v>0</v>
      </c>
      <c r="AA358" s="264"/>
    </row>
    <row r="359" spans="1:27" s="217" customFormat="1" ht="12">
      <c r="A359" s="259">
        <v>105759</v>
      </c>
      <c r="B359" s="260" t="s">
        <v>312</v>
      </c>
      <c r="C359" s="260" t="s">
        <v>1161</v>
      </c>
      <c r="D359" s="260" t="s">
        <v>494</v>
      </c>
      <c r="E359" s="221">
        <f t="shared" si="62"/>
        <v>10</v>
      </c>
      <c r="F359" s="246">
        <f>IF($E$12=1,VALUE(VLOOKUP($D359,'Pricing Reference'!$A$2:$E$68,2,FALSE))," ")</f>
        <v>10</v>
      </c>
      <c r="G359" s="246" t="str">
        <f>IF($E$12=2,VALUE(VLOOKUP($D359,'Pricing Reference'!$A$2:$E$68,3,FALSE))," ")</f>
        <v xml:space="preserve"> </v>
      </c>
      <c r="H359" s="246" t="str">
        <f>IF($E$12=3,VALUE(VLOOKUP($D359,'Pricing Reference'!$A$2:$E$68,4,FALSE))," ")</f>
        <v xml:space="preserve"> </v>
      </c>
      <c r="I359" s="254">
        <f>VALUE(VLOOKUP($D359,'Pricing Reference'!$A$2:$E$68,5,FALSE))</f>
        <v>20</v>
      </c>
      <c r="J359" s="220"/>
      <c r="K359" s="220"/>
      <c r="L359" s="220"/>
      <c r="M359" s="220"/>
      <c r="N359" s="220"/>
      <c r="O359" s="254">
        <f t="shared" si="54"/>
        <v>0</v>
      </c>
      <c r="P359" s="226"/>
      <c r="Q359" s="222"/>
      <c r="R359" s="215" t="s">
        <v>929</v>
      </c>
      <c r="S359" s="223" t="str">
        <f t="shared" si="55"/>
        <v xml:space="preserve"> </v>
      </c>
      <c r="U359" s="224">
        <f t="shared" si="56"/>
        <v>0</v>
      </c>
      <c r="V359" s="224">
        <f t="shared" si="57"/>
        <v>0</v>
      </c>
      <c r="W359" s="224">
        <f t="shared" si="58"/>
        <v>0</v>
      </c>
      <c r="X359" s="224">
        <f t="shared" si="59"/>
        <v>0</v>
      </c>
      <c r="Y359" s="224">
        <f t="shared" si="60"/>
        <v>0</v>
      </c>
      <c r="Z359" s="225">
        <f t="shared" si="61"/>
        <v>0</v>
      </c>
      <c r="AA359" s="264"/>
    </row>
    <row r="360" spans="1:27" s="217" customFormat="1" ht="12">
      <c r="A360" s="259">
        <v>108402</v>
      </c>
      <c r="B360" s="260" t="s">
        <v>253</v>
      </c>
      <c r="C360" s="260" t="s">
        <v>1161</v>
      </c>
      <c r="D360" s="260" t="s">
        <v>494</v>
      </c>
      <c r="E360" s="221">
        <f t="shared" si="62"/>
        <v>10</v>
      </c>
      <c r="F360" s="246">
        <f>IF($E$12=1,VALUE(VLOOKUP($D360,'Pricing Reference'!$A$2:$E$68,2,FALSE))," ")</f>
        <v>10</v>
      </c>
      <c r="G360" s="246" t="str">
        <f>IF($E$12=2,VALUE(VLOOKUP($D360,'Pricing Reference'!$A$2:$E$68,3,FALSE))," ")</f>
        <v xml:space="preserve"> </v>
      </c>
      <c r="H360" s="246" t="str">
        <f>IF($E$12=3,VALUE(VLOOKUP($D360,'Pricing Reference'!$A$2:$E$68,4,FALSE))," ")</f>
        <v xml:space="preserve"> </v>
      </c>
      <c r="I360" s="254">
        <f>VALUE(VLOOKUP($D360,'Pricing Reference'!$A$2:$E$68,5,FALSE))</f>
        <v>20</v>
      </c>
      <c r="J360" s="220"/>
      <c r="K360" s="220"/>
      <c r="L360" s="220"/>
      <c r="M360" s="220"/>
      <c r="N360" s="220"/>
      <c r="O360" s="254">
        <f t="shared" si="54"/>
        <v>0</v>
      </c>
      <c r="P360" s="226"/>
      <c r="Q360" s="222"/>
      <c r="R360" s="215" t="s">
        <v>930</v>
      </c>
      <c r="S360" s="223" t="str">
        <f t="shared" si="55"/>
        <v xml:space="preserve"> </v>
      </c>
      <c r="U360" s="224">
        <f t="shared" si="56"/>
        <v>0</v>
      </c>
      <c r="V360" s="224">
        <f t="shared" si="57"/>
        <v>0</v>
      </c>
      <c r="W360" s="224">
        <f t="shared" si="58"/>
        <v>0</v>
      </c>
      <c r="X360" s="224">
        <f t="shared" si="59"/>
        <v>0</v>
      </c>
      <c r="Y360" s="224">
        <f t="shared" si="60"/>
        <v>0</v>
      </c>
      <c r="Z360" s="225">
        <f t="shared" si="61"/>
        <v>0</v>
      </c>
      <c r="AA360" s="264"/>
    </row>
    <row r="361" spans="1:27" s="217" customFormat="1" ht="12">
      <c r="A361" s="259">
        <v>100700</v>
      </c>
      <c r="B361" s="260" t="s">
        <v>300</v>
      </c>
      <c r="C361" s="260" t="s">
        <v>1161</v>
      </c>
      <c r="D361" s="260" t="s">
        <v>494</v>
      </c>
      <c r="E361" s="221">
        <f t="shared" si="62"/>
        <v>10</v>
      </c>
      <c r="F361" s="246">
        <f>IF($E$12=1,VALUE(VLOOKUP($D361,'Pricing Reference'!$A$2:$E$68,2,FALSE))," ")</f>
        <v>10</v>
      </c>
      <c r="G361" s="246" t="str">
        <f>IF($E$12=2,VALUE(VLOOKUP($D361,'Pricing Reference'!$A$2:$E$68,3,FALSE))," ")</f>
        <v xml:space="preserve"> </v>
      </c>
      <c r="H361" s="246" t="str">
        <f>IF($E$12=3,VALUE(VLOOKUP($D361,'Pricing Reference'!$A$2:$E$68,4,FALSE))," ")</f>
        <v xml:space="preserve"> </v>
      </c>
      <c r="I361" s="254">
        <f>VALUE(VLOOKUP($D361,'Pricing Reference'!$A$2:$E$68,5,FALSE))</f>
        <v>20</v>
      </c>
      <c r="J361" s="220"/>
      <c r="K361" s="220"/>
      <c r="L361" s="220"/>
      <c r="M361" s="220"/>
      <c r="N361" s="220"/>
      <c r="O361" s="254">
        <f t="shared" si="54"/>
        <v>0</v>
      </c>
      <c r="P361" s="226"/>
      <c r="Q361" s="222"/>
      <c r="R361" s="215" t="s">
        <v>931</v>
      </c>
      <c r="S361" s="223" t="str">
        <f t="shared" si="55"/>
        <v xml:space="preserve"> </v>
      </c>
      <c r="U361" s="224">
        <f t="shared" si="56"/>
        <v>0</v>
      </c>
      <c r="V361" s="224">
        <f t="shared" si="57"/>
        <v>0</v>
      </c>
      <c r="W361" s="224">
        <f t="shared" si="58"/>
        <v>0</v>
      </c>
      <c r="X361" s="224">
        <f t="shared" si="59"/>
        <v>0</v>
      </c>
      <c r="Y361" s="224">
        <f t="shared" si="60"/>
        <v>0</v>
      </c>
      <c r="Z361" s="225">
        <f t="shared" si="61"/>
        <v>0</v>
      </c>
      <c r="AA361" s="264"/>
    </row>
    <row r="362" spans="1:27" s="217" customFormat="1" ht="12">
      <c r="A362" s="259">
        <v>100421</v>
      </c>
      <c r="B362" s="260" t="s">
        <v>284</v>
      </c>
      <c r="C362" s="260" t="s">
        <v>1161</v>
      </c>
      <c r="D362" s="260" t="s">
        <v>494</v>
      </c>
      <c r="E362" s="221">
        <f t="shared" si="62"/>
        <v>10</v>
      </c>
      <c r="F362" s="246">
        <f>IF($E$12=1,VALUE(VLOOKUP($D362,'Pricing Reference'!$A$2:$E$68,2,FALSE))," ")</f>
        <v>10</v>
      </c>
      <c r="G362" s="246" t="str">
        <f>IF($E$12=2,VALUE(VLOOKUP($D362,'Pricing Reference'!$A$2:$E$68,3,FALSE))," ")</f>
        <v xml:space="preserve"> </v>
      </c>
      <c r="H362" s="246" t="str">
        <f>IF($E$12=3,VALUE(VLOOKUP($D362,'Pricing Reference'!$A$2:$E$68,4,FALSE))," ")</f>
        <v xml:space="preserve"> </v>
      </c>
      <c r="I362" s="254">
        <f>VALUE(VLOOKUP($D362,'Pricing Reference'!$A$2:$E$68,5,FALSE))</f>
        <v>20</v>
      </c>
      <c r="J362" s="220"/>
      <c r="K362" s="220"/>
      <c r="L362" s="220"/>
      <c r="M362" s="220"/>
      <c r="N362" s="220"/>
      <c r="O362" s="254">
        <f t="shared" si="54"/>
        <v>0</v>
      </c>
      <c r="P362" s="226"/>
      <c r="Q362" s="222"/>
      <c r="R362" s="215" t="s">
        <v>932</v>
      </c>
      <c r="S362" s="223" t="str">
        <f t="shared" si="55"/>
        <v xml:space="preserve"> </v>
      </c>
      <c r="U362" s="224">
        <f t="shared" si="56"/>
        <v>0</v>
      </c>
      <c r="V362" s="224">
        <f t="shared" si="57"/>
        <v>0</v>
      </c>
      <c r="W362" s="224">
        <f t="shared" si="58"/>
        <v>0</v>
      </c>
      <c r="X362" s="224">
        <f t="shared" si="59"/>
        <v>0</v>
      </c>
      <c r="Y362" s="224">
        <f t="shared" si="60"/>
        <v>0</v>
      </c>
      <c r="Z362" s="225">
        <f t="shared" si="61"/>
        <v>0</v>
      </c>
      <c r="AA362" s="264"/>
    </row>
    <row r="363" spans="1:27" s="217" customFormat="1" ht="12">
      <c r="A363" s="259">
        <v>100425</v>
      </c>
      <c r="B363" s="260" t="s">
        <v>286</v>
      </c>
      <c r="C363" s="260" t="s">
        <v>1161</v>
      </c>
      <c r="D363" s="260" t="s">
        <v>494</v>
      </c>
      <c r="E363" s="221">
        <f t="shared" si="62"/>
        <v>10</v>
      </c>
      <c r="F363" s="246">
        <f>IF($E$12=1,VALUE(VLOOKUP($D363,'Pricing Reference'!$A$2:$E$68,2,FALSE))," ")</f>
        <v>10</v>
      </c>
      <c r="G363" s="246" t="str">
        <f>IF($E$12=2,VALUE(VLOOKUP($D363,'Pricing Reference'!$A$2:$E$68,3,FALSE))," ")</f>
        <v xml:space="preserve"> </v>
      </c>
      <c r="H363" s="246" t="str">
        <f>IF($E$12=3,VALUE(VLOOKUP($D363,'Pricing Reference'!$A$2:$E$68,4,FALSE))," ")</f>
        <v xml:space="preserve"> </v>
      </c>
      <c r="I363" s="254">
        <f>VALUE(VLOOKUP($D363,'Pricing Reference'!$A$2:$E$68,5,FALSE))</f>
        <v>20</v>
      </c>
      <c r="J363" s="220"/>
      <c r="K363" s="220"/>
      <c r="L363" s="220"/>
      <c r="M363" s="220"/>
      <c r="N363" s="220"/>
      <c r="O363" s="254">
        <f t="shared" si="54"/>
        <v>0</v>
      </c>
      <c r="P363" s="226"/>
      <c r="Q363" s="222"/>
      <c r="R363" s="215" t="s">
        <v>933</v>
      </c>
      <c r="S363" s="223" t="str">
        <f t="shared" si="55"/>
        <v xml:space="preserve"> </v>
      </c>
      <c r="U363" s="224">
        <f t="shared" si="56"/>
        <v>0</v>
      </c>
      <c r="V363" s="224">
        <f t="shared" si="57"/>
        <v>0</v>
      </c>
      <c r="W363" s="224">
        <f t="shared" si="58"/>
        <v>0</v>
      </c>
      <c r="X363" s="224">
        <f t="shared" si="59"/>
        <v>0</v>
      </c>
      <c r="Y363" s="224">
        <f t="shared" si="60"/>
        <v>0</v>
      </c>
      <c r="Z363" s="225">
        <f t="shared" si="61"/>
        <v>0</v>
      </c>
      <c r="AA363" s="264"/>
    </row>
    <row r="364" spans="1:27" s="217" customFormat="1" ht="12">
      <c r="A364" s="259">
        <v>100417</v>
      </c>
      <c r="B364" s="260" t="s">
        <v>142</v>
      </c>
      <c r="C364" s="260" t="s">
        <v>1161</v>
      </c>
      <c r="D364" s="260" t="s">
        <v>494</v>
      </c>
      <c r="E364" s="221">
        <f t="shared" si="62"/>
        <v>10</v>
      </c>
      <c r="F364" s="246">
        <f>IF($E$12=1,VALUE(VLOOKUP($D364,'Pricing Reference'!$A$2:$E$68,2,FALSE))," ")</f>
        <v>10</v>
      </c>
      <c r="G364" s="246" t="str">
        <f>IF($E$12=2,VALUE(VLOOKUP($D364,'Pricing Reference'!$A$2:$E$68,3,FALSE))," ")</f>
        <v xml:space="preserve"> </v>
      </c>
      <c r="H364" s="246" t="str">
        <f>IF($E$12=3,VALUE(VLOOKUP($D364,'Pricing Reference'!$A$2:$E$68,4,FALSE))," ")</f>
        <v xml:space="preserve"> </v>
      </c>
      <c r="I364" s="254">
        <f>VALUE(VLOOKUP($D364,'Pricing Reference'!$A$2:$E$68,5,FALSE))</f>
        <v>20</v>
      </c>
      <c r="J364" s="220"/>
      <c r="K364" s="220"/>
      <c r="L364" s="220"/>
      <c r="M364" s="220"/>
      <c r="N364" s="220"/>
      <c r="O364" s="254">
        <f t="shared" si="54"/>
        <v>0</v>
      </c>
      <c r="P364" s="226"/>
      <c r="Q364" s="222"/>
      <c r="R364" s="215" t="s">
        <v>934</v>
      </c>
      <c r="S364" s="223" t="str">
        <f t="shared" si="55"/>
        <v xml:space="preserve"> </v>
      </c>
      <c r="U364" s="224">
        <f t="shared" si="56"/>
        <v>0</v>
      </c>
      <c r="V364" s="224">
        <f t="shared" si="57"/>
        <v>0</v>
      </c>
      <c r="W364" s="224">
        <f t="shared" si="58"/>
        <v>0</v>
      </c>
      <c r="X364" s="224">
        <f t="shared" si="59"/>
        <v>0</v>
      </c>
      <c r="Y364" s="224">
        <f t="shared" si="60"/>
        <v>0</v>
      </c>
      <c r="Z364" s="225">
        <f t="shared" si="61"/>
        <v>0</v>
      </c>
      <c r="AA364" s="264"/>
    </row>
    <row r="365" spans="1:27" s="217" customFormat="1" ht="12">
      <c r="A365" s="259">
        <v>108398</v>
      </c>
      <c r="B365" s="260" t="s">
        <v>250</v>
      </c>
      <c r="C365" s="260" t="s">
        <v>1161</v>
      </c>
      <c r="D365" s="260" t="s">
        <v>494</v>
      </c>
      <c r="E365" s="221">
        <f t="shared" si="62"/>
        <v>10</v>
      </c>
      <c r="F365" s="246">
        <f>IF($E$12=1,VALUE(VLOOKUP($D365,'Pricing Reference'!$A$2:$E$68,2,FALSE))," ")</f>
        <v>10</v>
      </c>
      <c r="G365" s="246" t="str">
        <f>IF($E$12=2,VALUE(VLOOKUP($D365,'Pricing Reference'!$A$2:$E$68,3,FALSE))," ")</f>
        <v xml:space="preserve"> </v>
      </c>
      <c r="H365" s="246" t="str">
        <f>IF($E$12=3,VALUE(VLOOKUP($D365,'Pricing Reference'!$A$2:$E$68,4,FALSE))," ")</f>
        <v xml:space="preserve"> </v>
      </c>
      <c r="I365" s="254">
        <f>VALUE(VLOOKUP($D365,'Pricing Reference'!$A$2:$E$68,5,FALSE))</f>
        <v>20</v>
      </c>
      <c r="J365" s="220"/>
      <c r="K365" s="220"/>
      <c r="L365" s="220"/>
      <c r="M365" s="220"/>
      <c r="N365" s="220"/>
      <c r="O365" s="254">
        <f t="shared" si="54"/>
        <v>0</v>
      </c>
      <c r="P365" s="226"/>
      <c r="Q365" s="222"/>
      <c r="R365" s="215" t="s">
        <v>935</v>
      </c>
      <c r="S365" s="223" t="str">
        <f t="shared" si="55"/>
        <v xml:space="preserve"> </v>
      </c>
      <c r="U365" s="224">
        <f t="shared" si="56"/>
        <v>0</v>
      </c>
      <c r="V365" s="224">
        <f t="shared" si="57"/>
        <v>0</v>
      </c>
      <c r="W365" s="224">
        <f t="shared" si="58"/>
        <v>0</v>
      </c>
      <c r="X365" s="224">
        <f t="shared" si="59"/>
        <v>0</v>
      </c>
      <c r="Y365" s="224">
        <f t="shared" si="60"/>
        <v>0</v>
      </c>
      <c r="Z365" s="225">
        <f t="shared" si="61"/>
        <v>0</v>
      </c>
      <c r="AA365" s="264"/>
    </row>
    <row r="366" spans="1:27" s="217" customFormat="1" ht="12">
      <c r="A366" s="259">
        <v>100448</v>
      </c>
      <c r="B366" s="260" t="s">
        <v>294</v>
      </c>
      <c r="C366" s="260" t="s">
        <v>1161</v>
      </c>
      <c r="D366" s="260" t="s">
        <v>494</v>
      </c>
      <c r="E366" s="221">
        <f t="shared" si="62"/>
        <v>10</v>
      </c>
      <c r="F366" s="246">
        <f>IF($E$12=1,VALUE(VLOOKUP($D366,'Pricing Reference'!$A$2:$E$68,2,FALSE))," ")</f>
        <v>10</v>
      </c>
      <c r="G366" s="246" t="str">
        <f>IF($E$12=2,VALUE(VLOOKUP($D366,'Pricing Reference'!$A$2:$E$68,3,FALSE))," ")</f>
        <v xml:space="preserve"> </v>
      </c>
      <c r="H366" s="246" t="str">
        <f>IF($E$12=3,VALUE(VLOOKUP($D366,'Pricing Reference'!$A$2:$E$68,4,FALSE))," ")</f>
        <v xml:space="preserve"> </v>
      </c>
      <c r="I366" s="254">
        <f>VALUE(VLOOKUP($D366,'Pricing Reference'!$A$2:$E$68,5,FALSE))</f>
        <v>20</v>
      </c>
      <c r="J366" s="220"/>
      <c r="K366" s="220"/>
      <c r="L366" s="220"/>
      <c r="M366" s="220"/>
      <c r="N366" s="220"/>
      <c r="O366" s="254">
        <f t="shared" si="54"/>
        <v>0</v>
      </c>
      <c r="P366" s="226"/>
      <c r="Q366" s="222"/>
      <c r="R366" s="215" t="s">
        <v>936</v>
      </c>
      <c r="S366" s="223" t="str">
        <f t="shared" si="55"/>
        <v xml:space="preserve"> </v>
      </c>
      <c r="U366" s="224">
        <f t="shared" si="56"/>
        <v>0</v>
      </c>
      <c r="V366" s="224">
        <f t="shared" si="57"/>
        <v>0</v>
      </c>
      <c r="W366" s="224">
        <f t="shared" si="58"/>
        <v>0</v>
      </c>
      <c r="X366" s="224">
        <f t="shared" si="59"/>
        <v>0</v>
      </c>
      <c r="Y366" s="224">
        <f t="shared" si="60"/>
        <v>0</v>
      </c>
      <c r="Z366" s="225">
        <f t="shared" si="61"/>
        <v>0</v>
      </c>
      <c r="AA366" s="264"/>
    </row>
    <row r="367" spans="1:27" s="217" customFormat="1" ht="12">
      <c r="A367" s="259">
        <v>100412</v>
      </c>
      <c r="B367" s="260" t="s">
        <v>279</v>
      </c>
      <c r="C367" s="260" t="s">
        <v>1161</v>
      </c>
      <c r="D367" s="260" t="s">
        <v>494</v>
      </c>
      <c r="E367" s="221">
        <f t="shared" si="62"/>
        <v>10</v>
      </c>
      <c r="F367" s="246">
        <f>IF($E$12=1,VALUE(VLOOKUP($D367,'Pricing Reference'!$A$2:$E$68,2,FALSE))," ")</f>
        <v>10</v>
      </c>
      <c r="G367" s="246" t="str">
        <f>IF($E$12=2,VALUE(VLOOKUP($D367,'Pricing Reference'!$A$2:$E$68,3,FALSE))," ")</f>
        <v xml:space="preserve"> </v>
      </c>
      <c r="H367" s="246" t="str">
        <f>IF($E$12=3,VALUE(VLOOKUP($D367,'Pricing Reference'!$A$2:$E$68,4,FALSE))," ")</f>
        <v xml:space="preserve"> </v>
      </c>
      <c r="I367" s="254">
        <f>VALUE(VLOOKUP($D367,'Pricing Reference'!$A$2:$E$68,5,FALSE))</f>
        <v>20</v>
      </c>
      <c r="J367" s="220"/>
      <c r="K367" s="220"/>
      <c r="L367" s="220"/>
      <c r="M367" s="220"/>
      <c r="N367" s="220"/>
      <c r="O367" s="254">
        <f t="shared" si="54"/>
        <v>0</v>
      </c>
      <c r="P367" s="226"/>
      <c r="Q367" s="222"/>
      <c r="R367" s="215" t="s">
        <v>937</v>
      </c>
      <c r="S367" s="223" t="str">
        <f t="shared" si="55"/>
        <v xml:space="preserve"> </v>
      </c>
      <c r="U367" s="224">
        <f t="shared" si="56"/>
        <v>0</v>
      </c>
      <c r="V367" s="224">
        <f t="shared" si="57"/>
        <v>0</v>
      </c>
      <c r="W367" s="224">
        <f t="shared" si="58"/>
        <v>0</v>
      </c>
      <c r="X367" s="224">
        <f t="shared" si="59"/>
        <v>0</v>
      </c>
      <c r="Y367" s="224">
        <f t="shared" si="60"/>
        <v>0</v>
      </c>
      <c r="Z367" s="225">
        <f t="shared" si="61"/>
        <v>0</v>
      </c>
      <c r="AA367" s="264"/>
    </row>
    <row r="368" spans="1:27" s="217" customFormat="1" ht="12">
      <c r="A368" s="259">
        <v>108386</v>
      </c>
      <c r="B368" s="260" t="s">
        <v>238</v>
      </c>
      <c r="C368" s="260" t="s">
        <v>1161</v>
      </c>
      <c r="D368" s="260" t="s">
        <v>494</v>
      </c>
      <c r="E368" s="221">
        <f t="shared" si="62"/>
        <v>10</v>
      </c>
      <c r="F368" s="246">
        <f>IF($E$12=1,VALUE(VLOOKUP($D368,'Pricing Reference'!$A$2:$E$68,2,FALSE))," ")</f>
        <v>10</v>
      </c>
      <c r="G368" s="246" t="str">
        <f>IF($E$12=2,VALUE(VLOOKUP($D368,'Pricing Reference'!$A$2:$E$68,3,FALSE))," ")</f>
        <v xml:space="preserve"> </v>
      </c>
      <c r="H368" s="246" t="str">
        <f>IF($E$12=3,VALUE(VLOOKUP($D368,'Pricing Reference'!$A$2:$E$68,4,FALSE))," ")</f>
        <v xml:space="preserve"> </v>
      </c>
      <c r="I368" s="254">
        <f>VALUE(VLOOKUP($D368,'Pricing Reference'!$A$2:$E$68,5,FALSE))</f>
        <v>20</v>
      </c>
      <c r="J368" s="220"/>
      <c r="K368" s="220"/>
      <c r="L368" s="220"/>
      <c r="M368" s="220"/>
      <c r="N368" s="220"/>
      <c r="O368" s="254">
        <f t="shared" si="54"/>
        <v>0</v>
      </c>
      <c r="P368" s="226"/>
      <c r="Q368" s="222"/>
      <c r="R368" s="215" t="s">
        <v>938</v>
      </c>
      <c r="S368" s="223" t="str">
        <f t="shared" si="55"/>
        <v xml:space="preserve"> </v>
      </c>
      <c r="U368" s="224">
        <f t="shared" si="56"/>
        <v>0</v>
      </c>
      <c r="V368" s="224">
        <f t="shared" si="57"/>
        <v>0</v>
      </c>
      <c r="W368" s="224">
        <f t="shared" si="58"/>
        <v>0</v>
      </c>
      <c r="X368" s="224">
        <f t="shared" si="59"/>
        <v>0</v>
      </c>
      <c r="Y368" s="224">
        <f t="shared" si="60"/>
        <v>0</v>
      </c>
      <c r="Z368" s="225">
        <f t="shared" si="61"/>
        <v>0</v>
      </c>
      <c r="AA368" s="264"/>
    </row>
    <row r="369" spans="1:27" s="217" customFormat="1" ht="12">
      <c r="A369" s="259">
        <v>100424</v>
      </c>
      <c r="B369" s="260" t="s">
        <v>181</v>
      </c>
      <c r="C369" s="260" t="s">
        <v>1161</v>
      </c>
      <c r="D369" s="260" t="s">
        <v>494</v>
      </c>
      <c r="E369" s="221">
        <f t="shared" si="62"/>
        <v>10</v>
      </c>
      <c r="F369" s="246">
        <f>IF($E$12=1,VALUE(VLOOKUP($D369,'Pricing Reference'!$A$2:$E$68,2,FALSE))," ")</f>
        <v>10</v>
      </c>
      <c r="G369" s="246" t="str">
        <f>IF($E$12=2,VALUE(VLOOKUP($D369,'Pricing Reference'!$A$2:$E$68,3,FALSE))," ")</f>
        <v xml:space="preserve"> </v>
      </c>
      <c r="H369" s="246" t="str">
        <f>IF($E$12=3,VALUE(VLOOKUP($D369,'Pricing Reference'!$A$2:$E$68,4,FALSE))," ")</f>
        <v xml:space="preserve"> </v>
      </c>
      <c r="I369" s="254">
        <f>VALUE(VLOOKUP($D369,'Pricing Reference'!$A$2:$E$68,5,FALSE))</f>
        <v>20</v>
      </c>
      <c r="J369" s="220"/>
      <c r="K369" s="220"/>
      <c r="L369" s="220"/>
      <c r="M369" s="220"/>
      <c r="N369" s="220"/>
      <c r="O369" s="254">
        <f t="shared" si="54"/>
        <v>0</v>
      </c>
      <c r="P369" s="226"/>
      <c r="Q369" s="222"/>
      <c r="R369" s="215" t="s">
        <v>939</v>
      </c>
      <c r="S369" s="223" t="str">
        <f t="shared" si="55"/>
        <v xml:space="preserve"> </v>
      </c>
      <c r="U369" s="224">
        <f t="shared" si="56"/>
        <v>0</v>
      </c>
      <c r="V369" s="224">
        <f t="shared" si="57"/>
        <v>0</v>
      </c>
      <c r="W369" s="224">
        <f t="shared" si="58"/>
        <v>0</v>
      </c>
      <c r="X369" s="224">
        <f t="shared" si="59"/>
        <v>0</v>
      </c>
      <c r="Y369" s="224">
        <f t="shared" si="60"/>
        <v>0</v>
      </c>
      <c r="Z369" s="225">
        <f t="shared" si="61"/>
        <v>0</v>
      </c>
      <c r="AA369" s="264"/>
    </row>
    <row r="370" spans="1:27" s="217" customFormat="1" ht="12">
      <c r="A370" s="259">
        <v>108411</v>
      </c>
      <c r="B370" s="260" t="s">
        <v>261</v>
      </c>
      <c r="C370" s="260" t="s">
        <v>1161</v>
      </c>
      <c r="D370" s="260" t="s">
        <v>494</v>
      </c>
      <c r="E370" s="221">
        <f t="shared" si="62"/>
        <v>10</v>
      </c>
      <c r="F370" s="246">
        <f>IF($E$12=1,VALUE(VLOOKUP($D370,'Pricing Reference'!$A$2:$E$68,2,FALSE))," ")</f>
        <v>10</v>
      </c>
      <c r="G370" s="246" t="str">
        <f>IF($E$12=2,VALUE(VLOOKUP($D370,'Pricing Reference'!$A$2:$E$68,3,FALSE))," ")</f>
        <v xml:space="preserve"> </v>
      </c>
      <c r="H370" s="246" t="str">
        <f>IF($E$12=3,VALUE(VLOOKUP($D370,'Pricing Reference'!$A$2:$E$68,4,FALSE))," ")</f>
        <v xml:space="preserve"> </v>
      </c>
      <c r="I370" s="254">
        <f>VALUE(VLOOKUP($D370,'Pricing Reference'!$A$2:$E$68,5,FALSE))</f>
        <v>20</v>
      </c>
      <c r="J370" s="220"/>
      <c r="K370" s="220"/>
      <c r="L370" s="220"/>
      <c r="M370" s="220"/>
      <c r="N370" s="220"/>
      <c r="O370" s="254">
        <f t="shared" si="54"/>
        <v>0</v>
      </c>
      <c r="P370" s="226"/>
      <c r="Q370" s="222"/>
      <c r="R370" s="215" t="s">
        <v>940</v>
      </c>
      <c r="S370" s="223" t="str">
        <f t="shared" si="55"/>
        <v xml:space="preserve"> </v>
      </c>
      <c r="U370" s="224">
        <f t="shared" si="56"/>
        <v>0</v>
      </c>
      <c r="V370" s="224">
        <f t="shared" si="57"/>
        <v>0</v>
      </c>
      <c r="W370" s="224">
        <f t="shared" si="58"/>
        <v>0</v>
      </c>
      <c r="X370" s="224">
        <f t="shared" si="59"/>
        <v>0</v>
      </c>
      <c r="Y370" s="224">
        <f t="shared" si="60"/>
        <v>0</v>
      </c>
      <c r="Z370" s="225">
        <f t="shared" si="61"/>
        <v>0</v>
      </c>
      <c r="AA370" s="264"/>
    </row>
    <row r="371" spans="1:27" s="217" customFormat="1" ht="12">
      <c r="A371" s="259">
        <v>108412</v>
      </c>
      <c r="B371" s="260" t="s">
        <v>136</v>
      </c>
      <c r="C371" s="260" t="s">
        <v>1161</v>
      </c>
      <c r="D371" s="260" t="s">
        <v>494</v>
      </c>
      <c r="E371" s="221">
        <f t="shared" si="62"/>
        <v>10</v>
      </c>
      <c r="F371" s="246">
        <f>IF($E$12=1,VALUE(VLOOKUP($D371,'Pricing Reference'!$A$2:$E$68,2,FALSE))," ")</f>
        <v>10</v>
      </c>
      <c r="G371" s="246" t="str">
        <f>IF($E$12=2,VALUE(VLOOKUP($D371,'Pricing Reference'!$A$2:$E$68,3,FALSE))," ")</f>
        <v xml:space="preserve"> </v>
      </c>
      <c r="H371" s="246" t="str">
        <f>IF($E$12=3,VALUE(VLOOKUP($D371,'Pricing Reference'!$A$2:$E$68,4,FALSE))," ")</f>
        <v xml:space="preserve"> </v>
      </c>
      <c r="I371" s="254">
        <f>VALUE(VLOOKUP($D371,'Pricing Reference'!$A$2:$E$68,5,FALSE))</f>
        <v>20</v>
      </c>
      <c r="J371" s="220"/>
      <c r="K371" s="220"/>
      <c r="L371" s="220"/>
      <c r="M371" s="220"/>
      <c r="N371" s="220"/>
      <c r="O371" s="254">
        <f t="shared" si="54"/>
        <v>0</v>
      </c>
      <c r="P371" s="226"/>
      <c r="Q371" s="222"/>
      <c r="R371" s="215" t="s">
        <v>941</v>
      </c>
      <c r="S371" s="223" t="str">
        <f t="shared" si="55"/>
        <v xml:space="preserve"> </v>
      </c>
      <c r="U371" s="224">
        <f t="shared" si="56"/>
        <v>0</v>
      </c>
      <c r="V371" s="224">
        <f t="shared" si="57"/>
        <v>0</v>
      </c>
      <c r="W371" s="224">
        <f t="shared" si="58"/>
        <v>0</v>
      </c>
      <c r="X371" s="224">
        <f t="shared" si="59"/>
        <v>0</v>
      </c>
      <c r="Y371" s="224">
        <f t="shared" si="60"/>
        <v>0</v>
      </c>
      <c r="Z371" s="225">
        <f t="shared" si="61"/>
        <v>0</v>
      </c>
      <c r="AA371" s="264"/>
    </row>
    <row r="372" spans="1:27" s="217" customFormat="1" ht="12">
      <c r="A372" s="259">
        <v>107814</v>
      </c>
      <c r="B372" s="260" t="s">
        <v>260</v>
      </c>
      <c r="C372" s="260" t="s">
        <v>1161</v>
      </c>
      <c r="D372" s="260" t="s">
        <v>494</v>
      </c>
      <c r="E372" s="221">
        <f t="shared" si="62"/>
        <v>10</v>
      </c>
      <c r="F372" s="246">
        <f>IF($E$12=1,VALUE(VLOOKUP($D372,'Pricing Reference'!$A$2:$E$68,2,FALSE))," ")</f>
        <v>10</v>
      </c>
      <c r="G372" s="246" t="str">
        <f>IF($E$12=2,VALUE(VLOOKUP($D372,'Pricing Reference'!$A$2:$E$68,3,FALSE))," ")</f>
        <v xml:space="preserve"> </v>
      </c>
      <c r="H372" s="246" t="str">
        <f>IF($E$12=3,VALUE(VLOOKUP($D372,'Pricing Reference'!$A$2:$E$68,4,FALSE))," ")</f>
        <v xml:space="preserve"> </v>
      </c>
      <c r="I372" s="254">
        <f>VALUE(VLOOKUP($D372,'Pricing Reference'!$A$2:$E$68,5,FALSE))</f>
        <v>20</v>
      </c>
      <c r="J372" s="220"/>
      <c r="K372" s="220"/>
      <c r="L372" s="220"/>
      <c r="M372" s="220"/>
      <c r="N372" s="220"/>
      <c r="O372" s="254">
        <f t="shared" si="54"/>
        <v>0</v>
      </c>
      <c r="P372" s="226"/>
      <c r="Q372" s="222"/>
      <c r="R372" s="215" t="s">
        <v>942</v>
      </c>
      <c r="S372" s="223" t="str">
        <f t="shared" si="55"/>
        <v xml:space="preserve"> </v>
      </c>
      <c r="U372" s="224">
        <f t="shared" si="56"/>
        <v>0</v>
      </c>
      <c r="V372" s="224">
        <f t="shared" si="57"/>
        <v>0</v>
      </c>
      <c r="W372" s="224">
        <f t="shared" si="58"/>
        <v>0</v>
      </c>
      <c r="X372" s="224">
        <f t="shared" si="59"/>
        <v>0</v>
      </c>
      <c r="Y372" s="224">
        <f t="shared" si="60"/>
        <v>0</v>
      </c>
      <c r="Z372" s="225">
        <f t="shared" si="61"/>
        <v>0</v>
      </c>
      <c r="AA372" s="264"/>
    </row>
    <row r="373" spans="1:27" s="217" customFormat="1" ht="12">
      <c r="A373" s="259">
        <v>108406</v>
      </c>
      <c r="B373" s="260" t="s">
        <v>1167</v>
      </c>
      <c r="C373" s="260" t="s">
        <v>1161</v>
      </c>
      <c r="D373" s="260" t="s">
        <v>494</v>
      </c>
      <c r="E373" s="221">
        <f t="shared" si="62"/>
        <v>10</v>
      </c>
      <c r="F373" s="246">
        <f>IF($E$12=1,VALUE(VLOOKUP($D373,'Pricing Reference'!$A$2:$E$68,2,FALSE))," ")</f>
        <v>10</v>
      </c>
      <c r="G373" s="246" t="str">
        <f>IF($E$12=2,VALUE(VLOOKUP($D373,'Pricing Reference'!$A$2:$E$68,3,FALSE))," ")</f>
        <v xml:space="preserve"> </v>
      </c>
      <c r="H373" s="246" t="str">
        <f>IF($E$12=3,VALUE(VLOOKUP($D373,'Pricing Reference'!$A$2:$E$68,4,FALSE))," ")</f>
        <v xml:space="preserve"> </v>
      </c>
      <c r="I373" s="254">
        <f>VALUE(VLOOKUP($D373,'Pricing Reference'!$A$2:$E$68,5,FALSE))</f>
        <v>20</v>
      </c>
      <c r="J373" s="220"/>
      <c r="K373" s="220"/>
      <c r="L373" s="220"/>
      <c r="M373" s="220"/>
      <c r="N373" s="220"/>
      <c r="O373" s="254">
        <f t="shared" si="54"/>
        <v>0</v>
      </c>
      <c r="P373" s="226"/>
      <c r="Q373" s="222"/>
      <c r="R373" s="215">
        <v>847587007585</v>
      </c>
      <c r="S373" s="223" t="str">
        <f t="shared" si="55"/>
        <v xml:space="preserve"> </v>
      </c>
      <c r="U373" s="224">
        <f t="shared" si="56"/>
        <v>0</v>
      </c>
      <c r="V373" s="224">
        <f t="shared" si="57"/>
        <v>0</v>
      </c>
      <c r="W373" s="224">
        <f t="shared" si="58"/>
        <v>0</v>
      </c>
      <c r="X373" s="224">
        <f t="shared" si="59"/>
        <v>0</v>
      </c>
      <c r="Y373" s="224">
        <f t="shared" si="60"/>
        <v>0</v>
      </c>
      <c r="Z373" s="225">
        <f t="shared" si="61"/>
        <v>0</v>
      </c>
      <c r="AA373" s="264"/>
    </row>
    <row r="374" spans="1:27" s="217" customFormat="1" ht="12">
      <c r="A374" s="259">
        <v>108405</v>
      </c>
      <c r="B374" s="260" t="s">
        <v>1168</v>
      </c>
      <c r="C374" s="260" t="s">
        <v>1161</v>
      </c>
      <c r="D374" s="260" t="s">
        <v>494</v>
      </c>
      <c r="E374" s="221">
        <f t="shared" si="62"/>
        <v>10</v>
      </c>
      <c r="F374" s="246">
        <f>IF($E$12=1,VALUE(VLOOKUP($D374,'Pricing Reference'!$A$2:$E$68,2,FALSE))," ")</f>
        <v>10</v>
      </c>
      <c r="G374" s="246" t="str">
        <f>IF($E$12=2,VALUE(VLOOKUP($D374,'Pricing Reference'!$A$2:$E$68,3,FALSE))," ")</f>
        <v xml:space="preserve"> </v>
      </c>
      <c r="H374" s="246" t="str">
        <f>IF($E$12=3,VALUE(VLOOKUP($D374,'Pricing Reference'!$A$2:$E$68,4,FALSE))," ")</f>
        <v xml:space="preserve"> </v>
      </c>
      <c r="I374" s="254">
        <f>VALUE(VLOOKUP($D374,'Pricing Reference'!$A$2:$E$68,5,FALSE))</f>
        <v>20</v>
      </c>
      <c r="J374" s="220"/>
      <c r="K374" s="220"/>
      <c r="L374" s="220"/>
      <c r="M374" s="220"/>
      <c r="N374" s="220"/>
      <c r="O374" s="254">
        <f t="shared" si="54"/>
        <v>0</v>
      </c>
      <c r="P374" s="226"/>
      <c r="Q374" s="222"/>
      <c r="R374" s="215">
        <v>847587007578</v>
      </c>
      <c r="S374" s="223" t="str">
        <f t="shared" si="55"/>
        <v xml:space="preserve"> </v>
      </c>
      <c r="U374" s="224">
        <f t="shared" si="56"/>
        <v>0</v>
      </c>
      <c r="V374" s="224">
        <f t="shared" si="57"/>
        <v>0</v>
      </c>
      <c r="W374" s="224">
        <f t="shared" si="58"/>
        <v>0</v>
      </c>
      <c r="X374" s="224">
        <f t="shared" si="59"/>
        <v>0</v>
      </c>
      <c r="Y374" s="224">
        <f t="shared" si="60"/>
        <v>0</v>
      </c>
      <c r="Z374" s="225">
        <f t="shared" si="61"/>
        <v>0</v>
      </c>
      <c r="AA374" s="264"/>
    </row>
    <row r="375" spans="1:27" s="217" customFormat="1" ht="12">
      <c r="A375" s="259">
        <v>108010</v>
      </c>
      <c r="B375" s="260" t="s">
        <v>269</v>
      </c>
      <c r="C375" s="260" t="s">
        <v>1161</v>
      </c>
      <c r="D375" s="260" t="s">
        <v>494</v>
      </c>
      <c r="E375" s="221">
        <f t="shared" si="62"/>
        <v>10</v>
      </c>
      <c r="F375" s="246">
        <f>IF($E$12=1,VALUE(VLOOKUP($D375,'Pricing Reference'!$A$2:$E$68,2,FALSE))," ")</f>
        <v>10</v>
      </c>
      <c r="G375" s="246" t="str">
        <f>IF($E$12=2,VALUE(VLOOKUP($D375,'Pricing Reference'!$A$2:$E$68,3,FALSE))," ")</f>
        <v xml:space="preserve"> </v>
      </c>
      <c r="H375" s="246" t="str">
        <f>IF($E$12=3,VALUE(VLOOKUP($D375,'Pricing Reference'!$A$2:$E$68,4,FALSE))," ")</f>
        <v xml:space="preserve"> </v>
      </c>
      <c r="I375" s="254">
        <f>VALUE(VLOOKUP($D375,'Pricing Reference'!$A$2:$E$68,5,FALSE))</f>
        <v>20</v>
      </c>
      <c r="J375" s="220"/>
      <c r="K375" s="220"/>
      <c r="L375" s="220"/>
      <c r="M375" s="220"/>
      <c r="N375" s="220"/>
      <c r="O375" s="254">
        <f t="shared" si="54"/>
        <v>0</v>
      </c>
      <c r="P375" s="226"/>
      <c r="Q375" s="222"/>
      <c r="R375" s="215" t="s">
        <v>943</v>
      </c>
      <c r="S375" s="223" t="str">
        <f t="shared" si="55"/>
        <v xml:space="preserve"> </v>
      </c>
      <c r="U375" s="224">
        <f t="shared" si="56"/>
        <v>0</v>
      </c>
      <c r="V375" s="224">
        <f t="shared" si="57"/>
        <v>0</v>
      </c>
      <c r="W375" s="224">
        <f t="shared" si="58"/>
        <v>0</v>
      </c>
      <c r="X375" s="224">
        <f t="shared" si="59"/>
        <v>0</v>
      </c>
      <c r="Y375" s="224">
        <f t="shared" si="60"/>
        <v>0</v>
      </c>
      <c r="Z375" s="225">
        <f t="shared" si="61"/>
        <v>0</v>
      </c>
      <c r="AA375" s="264"/>
    </row>
    <row r="376" spans="1:27" s="217" customFormat="1" ht="12">
      <c r="A376" s="259">
        <v>105656</v>
      </c>
      <c r="B376" s="260" t="s">
        <v>152</v>
      </c>
      <c r="C376" s="260" t="s">
        <v>1161</v>
      </c>
      <c r="D376" s="260" t="s">
        <v>494</v>
      </c>
      <c r="E376" s="221">
        <f t="shared" si="62"/>
        <v>10</v>
      </c>
      <c r="F376" s="246">
        <f>IF($E$12=1,VALUE(VLOOKUP($D376,'Pricing Reference'!$A$2:$E$68,2,FALSE))," ")</f>
        <v>10</v>
      </c>
      <c r="G376" s="246" t="str">
        <f>IF($E$12=2,VALUE(VLOOKUP($D376,'Pricing Reference'!$A$2:$E$68,3,FALSE))," ")</f>
        <v xml:space="preserve"> </v>
      </c>
      <c r="H376" s="246" t="str">
        <f>IF($E$12=3,VALUE(VLOOKUP($D376,'Pricing Reference'!$A$2:$E$68,4,FALSE))," ")</f>
        <v xml:space="preserve"> </v>
      </c>
      <c r="I376" s="254">
        <f>VALUE(VLOOKUP($D376,'Pricing Reference'!$A$2:$E$68,5,FALSE))</f>
        <v>20</v>
      </c>
      <c r="J376" s="220"/>
      <c r="K376" s="220"/>
      <c r="L376" s="220"/>
      <c r="M376" s="220"/>
      <c r="N376" s="220"/>
      <c r="O376" s="254">
        <f t="shared" si="54"/>
        <v>0</v>
      </c>
      <c r="P376" s="226"/>
      <c r="Q376" s="222"/>
      <c r="R376" s="215" t="s">
        <v>944</v>
      </c>
      <c r="S376" s="223" t="str">
        <f t="shared" si="55"/>
        <v xml:space="preserve"> </v>
      </c>
      <c r="U376" s="224">
        <f t="shared" si="56"/>
        <v>0</v>
      </c>
      <c r="V376" s="224">
        <f t="shared" si="57"/>
        <v>0</v>
      </c>
      <c r="W376" s="224">
        <f t="shared" si="58"/>
        <v>0</v>
      </c>
      <c r="X376" s="224">
        <f t="shared" si="59"/>
        <v>0</v>
      </c>
      <c r="Y376" s="224">
        <f t="shared" si="60"/>
        <v>0</v>
      </c>
      <c r="Z376" s="225">
        <f t="shared" si="61"/>
        <v>0</v>
      </c>
      <c r="AA376" s="264"/>
    </row>
    <row r="377" spans="1:27" s="217" customFormat="1" ht="12">
      <c r="A377" s="259">
        <v>105658</v>
      </c>
      <c r="B377" s="260" t="s">
        <v>153</v>
      </c>
      <c r="C377" s="260" t="s">
        <v>1161</v>
      </c>
      <c r="D377" s="260" t="s">
        <v>494</v>
      </c>
      <c r="E377" s="221">
        <f t="shared" si="62"/>
        <v>10</v>
      </c>
      <c r="F377" s="246">
        <f>IF($E$12=1,VALUE(VLOOKUP($D377,'Pricing Reference'!$A$2:$E$68,2,FALSE))," ")</f>
        <v>10</v>
      </c>
      <c r="G377" s="246" t="str">
        <f>IF($E$12=2,VALUE(VLOOKUP($D377,'Pricing Reference'!$A$2:$E$68,3,FALSE))," ")</f>
        <v xml:space="preserve"> </v>
      </c>
      <c r="H377" s="246" t="str">
        <f>IF($E$12=3,VALUE(VLOOKUP($D377,'Pricing Reference'!$A$2:$E$68,4,FALSE))," ")</f>
        <v xml:space="preserve"> </v>
      </c>
      <c r="I377" s="254">
        <f>VALUE(VLOOKUP($D377,'Pricing Reference'!$A$2:$E$68,5,FALSE))</f>
        <v>20</v>
      </c>
      <c r="J377" s="220"/>
      <c r="K377" s="220"/>
      <c r="L377" s="220"/>
      <c r="M377" s="220"/>
      <c r="N377" s="220"/>
      <c r="O377" s="254">
        <f t="shared" si="54"/>
        <v>0</v>
      </c>
      <c r="P377" s="226"/>
      <c r="Q377" s="222"/>
      <c r="R377" s="215" t="s">
        <v>945</v>
      </c>
      <c r="S377" s="223" t="str">
        <f t="shared" si="55"/>
        <v xml:space="preserve"> </v>
      </c>
      <c r="U377" s="224">
        <f t="shared" si="56"/>
        <v>0</v>
      </c>
      <c r="V377" s="224">
        <f t="shared" si="57"/>
        <v>0</v>
      </c>
      <c r="W377" s="224">
        <f t="shared" si="58"/>
        <v>0</v>
      </c>
      <c r="X377" s="224">
        <f t="shared" si="59"/>
        <v>0</v>
      </c>
      <c r="Y377" s="224">
        <f t="shared" si="60"/>
        <v>0</v>
      </c>
      <c r="Z377" s="225">
        <f t="shared" si="61"/>
        <v>0</v>
      </c>
      <c r="AA377" s="264"/>
    </row>
    <row r="378" spans="1:27" s="217" customFormat="1" ht="12">
      <c r="A378" s="259">
        <v>108011</v>
      </c>
      <c r="B378" s="260" t="s">
        <v>268</v>
      </c>
      <c r="C378" s="260" t="s">
        <v>1161</v>
      </c>
      <c r="D378" s="260" t="s">
        <v>494</v>
      </c>
      <c r="E378" s="221">
        <f t="shared" si="62"/>
        <v>10</v>
      </c>
      <c r="F378" s="246">
        <f>IF($E$12=1,VALUE(VLOOKUP($D378,'Pricing Reference'!$A$2:$E$68,2,FALSE))," ")</f>
        <v>10</v>
      </c>
      <c r="G378" s="246" t="str">
        <f>IF($E$12=2,VALUE(VLOOKUP($D378,'Pricing Reference'!$A$2:$E$68,3,FALSE))," ")</f>
        <v xml:space="preserve"> </v>
      </c>
      <c r="H378" s="246" t="str">
        <f>IF($E$12=3,VALUE(VLOOKUP($D378,'Pricing Reference'!$A$2:$E$68,4,FALSE))," ")</f>
        <v xml:space="preserve"> </v>
      </c>
      <c r="I378" s="254">
        <f>VALUE(VLOOKUP($D378,'Pricing Reference'!$A$2:$E$68,5,FALSE))</f>
        <v>20</v>
      </c>
      <c r="J378" s="220"/>
      <c r="K378" s="220"/>
      <c r="L378" s="220"/>
      <c r="M378" s="220"/>
      <c r="N378" s="220"/>
      <c r="O378" s="254">
        <f t="shared" si="54"/>
        <v>0</v>
      </c>
      <c r="P378" s="226"/>
      <c r="Q378" s="222"/>
      <c r="R378" s="215" t="s">
        <v>946</v>
      </c>
      <c r="S378" s="223" t="str">
        <f t="shared" si="55"/>
        <v xml:space="preserve"> </v>
      </c>
      <c r="U378" s="224">
        <f t="shared" si="56"/>
        <v>0</v>
      </c>
      <c r="V378" s="224">
        <f t="shared" si="57"/>
        <v>0</v>
      </c>
      <c r="W378" s="224">
        <f t="shared" si="58"/>
        <v>0</v>
      </c>
      <c r="X378" s="224">
        <f t="shared" si="59"/>
        <v>0</v>
      </c>
      <c r="Y378" s="224">
        <f t="shared" si="60"/>
        <v>0</v>
      </c>
      <c r="Z378" s="225">
        <f t="shared" si="61"/>
        <v>0</v>
      </c>
      <c r="AA378" s="264"/>
    </row>
    <row r="379" spans="1:27" s="217" customFormat="1" ht="12">
      <c r="A379" s="259">
        <v>100558</v>
      </c>
      <c r="B379" s="260" t="s">
        <v>139</v>
      </c>
      <c r="C379" s="260" t="s">
        <v>1161</v>
      </c>
      <c r="D379" s="260" t="s">
        <v>494</v>
      </c>
      <c r="E379" s="221">
        <f t="shared" si="62"/>
        <v>10</v>
      </c>
      <c r="F379" s="246">
        <f>IF($E$12=1,VALUE(VLOOKUP($D379,'Pricing Reference'!$A$2:$E$68,2,FALSE))," ")</f>
        <v>10</v>
      </c>
      <c r="G379" s="246" t="str">
        <f>IF($E$12=2,VALUE(VLOOKUP($D379,'Pricing Reference'!$A$2:$E$68,3,FALSE))," ")</f>
        <v xml:space="preserve"> </v>
      </c>
      <c r="H379" s="246" t="str">
        <f>IF($E$12=3,VALUE(VLOOKUP($D379,'Pricing Reference'!$A$2:$E$68,4,FALSE))," ")</f>
        <v xml:space="preserve"> </v>
      </c>
      <c r="I379" s="254">
        <f>VALUE(VLOOKUP($D379,'Pricing Reference'!$A$2:$E$68,5,FALSE))</f>
        <v>20</v>
      </c>
      <c r="J379" s="220"/>
      <c r="K379" s="220"/>
      <c r="L379" s="220"/>
      <c r="M379" s="220"/>
      <c r="N379" s="220"/>
      <c r="O379" s="254">
        <f t="shared" si="54"/>
        <v>0</v>
      </c>
      <c r="P379" s="226"/>
      <c r="Q379" s="222"/>
      <c r="R379" s="215" t="s">
        <v>947</v>
      </c>
      <c r="S379" s="223" t="str">
        <f t="shared" si="55"/>
        <v xml:space="preserve"> </v>
      </c>
      <c r="U379" s="224">
        <f t="shared" si="56"/>
        <v>0</v>
      </c>
      <c r="V379" s="224">
        <f t="shared" si="57"/>
        <v>0</v>
      </c>
      <c r="W379" s="224">
        <f t="shared" si="58"/>
        <v>0</v>
      </c>
      <c r="X379" s="224">
        <f t="shared" si="59"/>
        <v>0</v>
      </c>
      <c r="Y379" s="224">
        <f t="shared" si="60"/>
        <v>0</v>
      </c>
      <c r="Z379" s="225">
        <f t="shared" si="61"/>
        <v>0</v>
      </c>
      <c r="AA379" s="264"/>
    </row>
    <row r="380" spans="1:27" s="217" customFormat="1" ht="12">
      <c r="A380" s="259">
        <v>108705</v>
      </c>
      <c r="B380" s="260" t="s">
        <v>191</v>
      </c>
      <c r="C380" s="260" t="s">
        <v>116</v>
      </c>
      <c r="D380" s="260" t="s">
        <v>494</v>
      </c>
      <c r="E380" s="221">
        <f t="shared" si="62"/>
        <v>10</v>
      </c>
      <c r="F380" s="246">
        <f>IF($E$12=1,VALUE(VLOOKUP($D380,'Pricing Reference'!$A$2:$E$68,2,FALSE))," ")</f>
        <v>10</v>
      </c>
      <c r="G380" s="246" t="str">
        <f>IF($E$12=2,VALUE(VLOOKUP($D380,'Pricing Reference'!$A$2:$E$68,3,FALSE))," ")</f>
        <v xml:space="preserve"> </v>
      </c>
      <c r="H380" s="246" t="str">
        <f>IF($E$12=3,VALUE(VLOOKUP($D380,'Pricing Reference'!$A$2:$E$68,4,FALSE))," ")</f>
        <v xml:space="preserve"> </v>
      </c>
      <c r="I380" s="254">
        <f>VALUE(VLOOKUP($D380,'Pricing Reference'!$A$2:$E$68,5,FALSE))</f>
        <v>20</v>
      </c>
      <c r="J380" s="220"/>
      <c r="K380" s="220"/>
      <c r="L380" s="220"/>
      <c r="M380" s="220"/>
      <c r="N380" s="220"/>
      <c r="O380" s="254">
        <f t="shared" si="54"/>
        <v>0</v>
      </c>
      <c r="P380" s="226"/>
      <c r="Q380" s="222"/>
      <c r="R380" s="215" t="s">
        <v>948</v>
      </c>
      <c r="S380" s="223" t="str">
        <f t="shared" si="55"/>
        <v xml:space="preserve"> </v>
      </c>
      <c r="U380" s="224">
        <f t="shared" si="56"/>
        <v>0</v>
      </c>
      <c r="V380" s="224">
        <f t="shared" si="57"/>
        <v>0</v>
      </c>
      <c r="W380" s="224">
        <f t="shared" si="58"/>
        <v>0</v>
      </c>
      <c r="X380" s="224">
        <f t="shared" si="59"/>
        <v>0</v>
      </c>
      <c r="Y380" s="224">
        <f t="shared" si="60"/>
        <v>0</v>
      </c>
      <c r="Z380" s="225">
        <f t="shared" si="61"/>
        <v>0</v>
      </c>
      <c r="AA380" s="264"/>
    </row>
    <row r="381" spans="1:27" s="217" customFormat="1" ht="12">
      <c r="A381" s="259">
        <v>104883</v>
      </c>
      <c r="B381" s="260" t="s">
        <v>221</v>
      </c>
      <c r="C381" s="260" t="s">
        <v>1161</v>
      </c>
      <c r="D381" s="260" t="s">
        <v>493</v>
      </c>
      <c r="E381" s="221">
        <f t="shared" si="62"/>
        <v>12.5</v>
      </c>
      <c r="F381" s="246">
        <f>IF($E$12=1,VALUE(VLOOKUP($D381,'Pricing Reference'!$A$2:$E$68,2,FALSE))," ")</f>
        <v>12.5</v>
      </c>
      <c r="G381" s="246" t="str">
        <f>IF($E$12=2,VALUE(VLOOKUP($D381,'Pricing Reference'!$A$2:$E$68,3,FALSE))," ")</f>
        <v xml:space="preserve"> </v>
      </c>
      <c r="H381" s="246" t="str">
        <f>IF($E$12=3,VALUE(VLOOKUP($D381,'Pricing Reference'!$A$2:$E$68,4,FALSE))," ")</f>
        <v xml:space="preserve"> </v>
      </c>
      <c r="I381" s="254">
        <f>VALUE(VLOOKUP($D381,'Pricing Reference'!$A$2:$E$68,5,FALSE))</f>
        <v>25</v>
      </c>
      <c r="J381" s="220"/>
      <c r="K381" s="220"/>
      <c r="L381" s="220"/>
      <c r="M381" s="220"/>
      <c r="N381" s="220"/>
      <c r="O381" s="254">
        <f t="shared" si="54"/>
        <v>0</v>
      </c>
      <c r="P381" s="226"/>
      <c r="Q381" s="222"/>
      <c r="R381" s="215" t="s">
        <v>949</v>
      </c>
      <c r="S381" s="223" t="str">
        <f t="shared" si="55"/>
        <v xml:space="preserve"> </v>
      </c>
      <c r="U381" s="224">
        <f t="shared" si="56"/>
        <v>0</v>
      </c>
      <c r="V381" s="224">
        <f t="shared" si="57"/>
        <v>0</v>
      </c>
      <c r="W381" s="224">
        <f t="shared" si="58"/>
        <v>0</v>
      </c>
      <c r="X381" s="224">
        <f t="shared" si="59"/>
        <v>0</v>
      </c>
      <c r="Y381" s="224">
        <f t="shared" si="60"/>
        <v>0</v>
      </c>
      <c r="Z381" s="225">
        <f t="shared" si="61"/>
        <v>0</v>
      </c>
      <c r="AA381" s="264"/>
    </row>
    <row r="382" spans="1:27" s="217" customFormat="1" ht="12">
      <c r="A382" s="259">
        <v>105763</v>
      </c>
      <c r="B382" s="260" t="s">
        <v>222</v>
      </c>
      <c r="C382" s="260" t="s">
        <v>1161</v>
      </c>
      <c r="D382" s="260" t="s">
        <v>493</v>
      </c>
      <c r="E382" s="221">
        <f t="shared" si="62"/>
        <v>12.5</v>
      </c>
      <c r="F382" s="246">
        <f>IF($E$12=1,VALUE(VLOOKUP($D382,'Pricing Reference'!$A$2:$E$68,2,FALSE))," ")</f>
        <v>12.5</v>
      </c>
      <c r="G382" s="246" t="str">
        <f>IF($E$12=2,VALUE(VLOOKUP($D382,'Pricing Reference'!$A$2:$E$68,3,FALSE))," ")</f>
        <v xml:space="preserve"> </v>
      </c>
      <c r="H382" s="246" t="str">
        <f>IF($E$12=3,VALUE(VLOOKUP($D382,'Pricing Reference'!$A$2:$E$68,4,FALSE))," ")</f>
        <v xml:space="preserve"> </v>
      </c>
      <c r="I382" s="254">
        <f>VALUE(VLOOKUP($D382,'Pricing Reference'!$A$2:$E$68,5,FALSE))</f>
        <v>25</v>
      </c>
      <c r="J382" s="220"/>
      <c r="K382" s="220"/>
      <c r="L382" s="220"/>
      <c r="M382" s="220"/>
      <c r="N382" s="220"/>
      <c r="O382" s="254">
        <f t="shared" si="54"/>
        <v>0</v>
      </c>
      <c r="P382" s="226"/>
      <c r="Q382" s="222"/>
      <c r="R382" s="215" t="s">
        <v>950</v>
      </c>
      <c r="S382" s="223" t="str">
        <f t="shared" si="55"/>
        <v xml:space="preserve"> </v>
      </c>
      <c r="U382" s="224">
        <f t="shared" si="56"/>
        <v>0</v>
      </c>
      <c r="V382" s="224">
        <f t="shared" si="57"/>
        <v>0</v>
      </c>
      <c r="W382" s="224">
        <f t="shared" si="58"/>
        <v>0</v>
      </c>
      <c r="X382" s="224">
        <f t="shared" si="59"/>
        <v>0</v>
      </c>
      <c r="Y382" s="224">
        <f t="shared" si="60"/>
        <v>0</v>
      </c>
      <c r="Z382" s="225">
        <f t="shared" si="61"/>
        <v>0</v>
      </c>
      <c r="AA382" s="264"/>
    </row>
    <row r="383" spans="1:27" s="217" customFormat="1" ht="12">
      <c r="A383" s="259">
        <v>105786</v>
      </c>
      <c r="B383" s="260" t="s">
        <v>224</v>
      </c>
      <c r="C383" s="260" t="s">
        <v>1161</v>
      </c>
      <c r="D383" s="260" t="s">
        <v>493</v>
      </c>
      <c r="E383" s="221">
        <f t="shared" si="62"/>
        <v>12.5</v>
      </c>
      <c r="F383" s="246">
        <f>IF($E$12=1,VALUE(VLOOKUP($D383,'Pricing Reference'!$A$2:$E$68,2,FALSE))," ")</f>
        <v>12.5</v>
      </c>
      <c r="G383" s="246" t="str">
        <f>IF($E$12=2,VALUE(VLOOKUP($D383,'Pricing Reference'!$A$2:$E$68,3,FALSE))," ")</f>
        <v xml:space="preserve"> </v>
      </c>
      <c r="H383" s="246" t="str">
        <f>IF($E$12=3,VALUE(VLOOKUP($D383,'Pricing Reference'!$A$2:$E$68,4,FALSE))," ")</f>
        <v xml:space="preserve"> </v>
      </c>
      <c r="I383" s="254">
        <f>VALUE(VLOOKUP($D383,'Pricing Reference'!$A$2:$E$68,5,FALSE))</f>
        <v>25</v>
      </c>
      <c r="J383" s="220"/>
      <c r="K383" s="220"/>
      <c r="L383" s="220"/>
      <c r="M383" s="220"/>
      <c r="N383" s="220"/>
      <c r="O383" s="254">
        <f t="shared" si="54"/>
        <v>0</v>
      </c>
      <c r="P383" s="226"/>
      <c r="Q383" s="222"/>
      <c r="R383" s="215" t="s">
        <v>951</v>
      </c>
      <c r="S383" s="223" t="str">
        <f t="shared" si="55"/>
        <v xml:space="preserve"> </v>
      </c>
      <c r="U383" s="224">
        <f t="shared" si="56"/>
        <v>0</v>
      </c>
      <c r="V383" s="224">
        <f t="shared" si="57"/>
        <v>0</v>
      </c>
      <c r="W383" s="224">
        <f t="shared" si="58"/>
        <v>0</v>
      </c>
      <c r="X383" s="224">
        <f t="shared" si="59"/>
        <v>0</v>
      </c>
      <c r="Y383" s="224">
        <f t="shared" si="60"/>
        <v>0</v>
      </c>
      <c r="Z383" s="225">
        <f t="shared" si="61"/>
        <v>0</v>
      </c>
      <c r="AA383" s="264"/>
    </row>
    <row r="384" spans="1:27" s="217" customFormat="1" ht="12">
      <c r="A384" s="259">
        <v>104882</v>
      </c>
      <c r="B384" s="260" t="s">
        <v>118</v>
      </c>
      <c r="C384" s="260" t="s">
        <v>1161</v>
      </c>
      <c r="D384" s="260" t="s">
        <v>493</v>
      </c>
      <c r="E384" s="221">
        <f t="shared" si="62"/>
        <v>12.5</v>
      </c>
      <c r="F384" s="246">
        <f>IF($E$12=1,VALUE(VLOOKUP($D384,'Pricing Reference'!$A$2:$E$68,2,FALSE))," ")</f>
        <v>12.5</v>
      </c>
      <c r="G384" s="246" t="str">
        <f>IF($E$12=2,VALUE(VLOOKUP($D384,'Pricing Reference'!$A$2:$E$68,3,FALSE))," ")</f>
        <v xml:space="preserve"> </v>
      </c>
      <c r="H384" s="246" t="str">
        <f>IF($E$12=3,VALUE(VLOOKUP($D384,'Pricing Reference'!$A$2:$E$68,4,FALSE))," ")</f>
        <v xml:space="preserve"> </v>
      </c>
      <c r="I384" s="254">
        <f>VALUE(VLOOKUP($D384,'Pricing Reference'!$A$2:$E$68,5,FALSE))</f>
        <v>25</v>
      </c>
      <c r="J384" s="220"/>
      <c r="K384" s="220"/>
      <c r="L384" s="220"/>
      <c r="M384" s="220"/>
      <c r="N384" s="220"/>
      <c r="O384" s="254">
        <f t="shared" si="54"/>
        <v>0</v>
      </c>
      <c r="P384" s="226"/>
      <c r="Q384" s="222"/>
      <c r="R384" s="215" t="s">
        <v>952</v>
      </c>
      <c r="S384" s="223" t="str">
        <f t="shared" si="55"/>
        <v xml:space="preserve"> </v>
      </c>
      <c r="U384" s="224">
        <f t="shared" si="56"/>
        <v>0</v>
      </c>
      <c r="V384" s="224">
        <f t="shared" si="57"/>
        <v>0</v>
      </c>
      <c r="W384" s="224">
        <f t="shared" si="58"/>
        <v>0</v>
      </c>
      <c r="X384" s="224">
        <f t="shared" si="59"/>
        <v>0</v>
      </c>
      <c r="Y384" s="224">
        <f t="shared" si="60"/>
        <v>0</v>
      </c>
      <c r="Z384" s="225">
        <f t="shared" si="61"/>
        <v>0</v>
      </c>
      <c r="AA384" s="264"/>
    </row>
    <row r="385" spans="1:27" s="217" customFormat="1" ht="12">
      <c r="A385" s="259">
        <v>105764</v>
      </c>
      <c r="B385" s="260" t="s">
        <v>223</v>
      </c>
      <c r="C385" s="260" t="s">
        <v>1161</v>
      </c>
      <c r="D385" s="260" t="s">
        <v>493</v>
      </c>
      <c r="E385" s="221">
        <f t="shared" si="62"/>
        <v>12.5</v>
      </c>
      <c r="F385" s="246">
        <f>IF($E$12=1,VALUE(VLOOKUP($D385,'Pricing Reference'!$A$2:$E$68,2,FALSE))," ")</f>
        <v>12.5</v>
      </c>
      <c r="G385" s="246" t="str">
        <f>IF($E$12=2,VALUE(VLOOKUP($D385,'Pricing Reference'!$A$2:$E$68,3,FALSE))," ")</f>
        <v xml:space="preserve"> </v>
      </c>
      <c r="H385" s="246" t="str">
        <f>IF($E$12=3,VALUE(VLOOKUP($D385,'Pricing Reference'!$A$2:$E$68,4,FALSE))," ")</f>
        <v xml:space="preserve"> </v>
      </c>
      <c r="I385" s="254">
        <f>VALUE(VLOOKUP($D385,'Pricing Reference'!$A$2:$E$68,5,FALSE))</f>
        <v>25</v>
      </c>
      <c r="J385" s="220"/>
      <c r="K385" s="220"/>
      <c r="L385" s="220"/>
      <c r="M385" s="220"/>
      <c r="N385" s="220"/>
      <c r="O385" s="254">
        <f t="shared" si="54"/>
        <v>0</v>
      </c>
      <c r="P385" s="226"/>
      <c r="Q385" s="222"/>
      <c r="R385" s="215" t="s">
        <v>953</v>
      </c>
      <c r="S385" s="223" t="str">
        <f t="shared" si="55"/>
        <v xml:space="preserve"> </v>
      </c>
      <c r="U385" s="224">
        <f t="shared" si="56"/>
        <v>0</v>
      </c>
      <c r="V385" s="224">
        <f t="shared" si="57"/>
        <v>0</v>
      </c>
      <c r="W385" s="224">
        <f t="shared" si="58"/>
        <v>0</v>
      </c>
      <c r="X385" s="224">
        <f t="shared" si="59"/>
        <v>0</v>
      </c>
      <c r="Y385" s="224">
        <f t="shared" si="60"/>
        <v>0</v>
      </c>
      <c r="Z385" s="225">
        <f t="shared" si="61"/>
        <v>0</v>
      </c>
      <c r="AA385" s="264"/>
    </row>
    <row r="386" spans="1:27" s="217" customFormat="1" ht="12">
      <c r="A386" s="259">
        <v>105787</v>
      </c>
      <c r="B386" s="260" t="s">
        <v>225</v>
      </c>
      <c r="C386" s="260" t="s">
        <v>1161</v>
      </c>
      <c r="D386" s="260" t="s">
        <v>493</v>
      </c>
      <c r="E386" s="221">
        <f t="shared" si="62"/>
        <v>12.5</v>
      </c>
      <c r="F386" s="246">
        <f>IF($E$12=1,VALUE(VLOOKUP($D386,'Pricing Reference'!$A$2:$E$68,2,FALSE))," ")</f>
        <v>12.5</v>
      </c>
      <c r="G386" s="246" t="str">
        <f>IF($E$12=2,VALUE(VLOOKUP($D386,'Pricing Reference'!$A$2:$E$68,3,FALSE))," ")</f>
        <v xml:space="preserve"> </v>
      </c>
      <c r="H386" s="246" t="str">
        <f>IF($E$12=3,VALUE(VLOOKUP($D386,'Pricing Reference'!$A$2:$E$68,4,FALSE))," ")</f>
        <v xml:space="preserve"> </v>
      </c>
      <c r="I386" s="254">
        <f>VALUE(VLOOKUP($D386,'Pricing Reference'!$A$2:$E$68,5,FALSE))</f>
        <v>25</v>
      </c>
      <c r="J386" s="220"/>
      <c r="K386" s="220"/>
      <c r="L386" s="220"/>
      <c r="M386" s="220"/>
      <c r="N386" s="220"/>
      <c r="O386" s="254">
        <f t="shared" si="54"/>
        <v>0</v>
      </c>
      <c r="P386" s="226"/>
      <c r="Q386" s="222"/>
      <c r="R386" s="215" t="s">
        <v>954</v>
      </c>
      <c r="S386" s="223" t="str">
        <f t="shared" si="55"/>
        <v xml:space="preserve"> </v>
      </c>
      <c r="U386" s="224">
        <f t="shared" si="56"/>
        <v>0</v>
      </c>
      <c r="V386" s="224">
        <f t="shared" si="57"/>
        <v>0</v>
      </c>
      <c r="W386" s="224">
        <f t="shared" si="58"/>
        <v>0</v>
      </c>
      <c r="X386" s="224">
        <f t="shared" si="59"/>
        <v>0</v>
      </c>
      <c r="Y386" s="224">
        <f t="shared" si="60"/>
        <v>0</v>
      </c>
      <c r="Z386" s="225">
        <f t="shared" si="61"/>
        <v>0</v>
      </c>
      <c r="AA386" s="264"/>
    </row>
    <row r="387" spans="1:27" s="217" customFormat="1" ht="12">
      <c r="A387" s="259">
        <v>108364</v>
      </c>
      <c r="B387" s="260" t="s">
        <v>220</v>
      </c>
      <c r="C387" s="260" t="s">
        <v>1161</v>
      </c>
      <c r="D387" s="260" t="s">
        <v>493</v>
      </c>
      <c r="E387" s="221">
        <f t="shared" si="62"/>
        <v>12.5</v>
      </c>
      <c r="F387" s="246">
        <f>IF($E$12=1,VALUE(VLOOKUP($D387,'Pricing Reference'!$A$2:$E$68,2,FALSE))," ")</f>
        <v>12.5</v>
      </c>
      <c r="G387" s="246" t="str">
        <f>IF($E$12=2,VALUE(VLOOKUP($D387,'Pricing Reference'!$A$2:$E$68,3,FALSE))," ")</f>
        <v xml:space="preserve"> </v>
      </c>
      <c r="H387" s="246" t="str">
        <f>IF($E$12=3,VALUE(VLOOKUP($D387,'Pricing Reference'!$A$2:$E$68,4,FALSE))," ")</f>
        <v xml:space="preserve"> </v>
      </c>
      <c r="I387" s="254">
        <f>VALUE(VLOOKUP($D387,'Pricing Reference'!$A$2:$E$68,5,FALSE))</f>
        <v>25</v>
      </c>
      <c r="J387" s="220"/>
      <c r="K387" s="220"/>
      <c r="L387" s="220"/>
      <c r="M387" s="220"/>
      <c r="N387" s="220"/>
      <c r="O387" s="254">
        <f t="shared" si="54"/>
        <v>0</v>
      </c>
      <c r="P387" s="226"/>
      <c r="Q387" s="222"/>
      <c r="R387" s="215" t="s">
        <v>955</v>
      </c>
      <c r="S387" s="223" t="str">
        <f t="shared" si="55"/>
        <v xml:space="preserve"> </v>
      </c>
      <c r="U387" s="224">
        <f t="shared" si="56"/>
        <v>0</v>
      </c>
      <c r="V387" s="224">
        <f t="shared" si="57"/>
        <v>0</v>
      </c>
      <c r="W387" s="224">
        <f t="shared" si="58"/>
        <v>0</v>
      </c>
      <c r="X387" s="224">
        <f t="shared" si="59"/>
        <v>0</v>
      </c>
      <c r="Y387" s="224">
        <f t="shared" si="60"/>
        <v>0</v>
      </c>
      <c r="Z387" s="225">
        <f t="shared" si="61"/>
        <v>0</v>
      </c>
      <c r="AA387" s="264"/>
    </row>
    <row r="388" spans="1:27" s="217" customFormat="1" ht="12">
      <c r="A388" s="259">
        <v>104852</v>
      </c>
      <c r="B388" s="260" t="s">
        <v>217</v>
      </c>
      <c r="C388" s="260" t="s">
        <v>1161</v>
      </c>
      <c r="D388" s="260" t="s">
        <v>492</v>
      </c>
      <c r="E388" s="221">
        <f t="shared" si="62"/>
        <v>10</v>
      </c>
      <c r="F388" s="246">
        <f>IF($E$12=1,VALUE(VLOOKUP($D388,'Pricing Reference'!$A$2:$E$68,2,FALSE))," ")</f>
        <v>10</v>
      </c>
      <c r="G388" s="246" t="str">
        <f>IF($E$12=2,VALUE(VLOOKUP($D388,'Pricing Reference'!$A$2:$E$68,3,FALSE))," ")</f>
        <v xml:space="preserve"> </v>
      </c>
      <c r="H388" s="246" t="str">
        <f>IF($E$12=3,VALUE(VLOOKUP($D388,'Pricing Reference'!$A$2:$E$68,4,FALSE))," ")</f>
        <v xml:space="preserve"> </v>
      </c>
      <c r="I388" s="254">
        <f>VALUE(VLOOKUP($D388,'Pricing Reference'!$A$2:$E$68,5,FALSE))</f>
        <v>20</v>
      </c>
      <c r="J388" s="220"/>
      <c r="K388" s="220"/>
      <c r="L388" s="220"/>
      <c r="M388" s="220"/>
      <c r="N388" s="220"/>
      <c r="O388" s="254">
        <f t="shared" si="54"/>
        <v>0</v>
      </c>
      <c r="P388" s="226"/>
      <c r="Q388" s="222"/>
      <c r="R388" s="215" t="s">
        <v>956</v>
      </c>
      <c r="S388" s="223" t="str">
        <f t="shared" si="55"/>
        <v xml:space="preserve"> </v>
      </c>
      <c r="U388" s="224">
        <f t="shared" si="56"/>
        <v>0</v>
      </c>
      <c r="V388" s="224">
        <f t="shared" si="57"/>
        <v>0</v>
      </c>
      <c r="W388" s="224">
        <f t="shared" si="58"/>
        <v>0</v>
      </c>
      <c r="X388" s="224">
        <f t="shared" si="59"/>
        <v>0</v>
      </c>
      <c r="Y388" s="224">
        <f t="shared" si="60"/>
        <v>0</v>
      </c>
      <c r="Z388" s="225">
        <f t="shared" si="61"/>
        <v>0</v>
      </c>
      <c r="AA388" s="264"/>
    </row>
    <row r="389" spans="1:27" s="217" customFormat="1" ht="12">
      <c r="A389" s="259">
        <v>105761</v>
      </c>
      <c r="B389" s="260" t="s">
        <v>140</v>
      </c>
      <c r="C389" s="260" t="s">
        <v>1161</v>
      </c>
      <c r="D389" s="260" t="s">
        <v>492</v>
      </c>
      <c r="E389" s="221">
        <f t="shared" si="62"/>
        <v>10</v>
      </c>
      <c r="F389" s="246">
        <f>IF($E$12=1,VALUE(VLOOKUP($D389,'Pricing Reference'!$A$2:$E$68,2,FALSE))," ")</f>
        <v>10</v>
      </c>
      <c r="G389" s="246" t="str">
        <f>IF($E$12=2,VALUE(VLOOKUP($D389,'Pricing Reference'!$A$2:$E$68,3,FALSE))," ")</f>
        <v xml:space="preserve"> </v>
      </c>
      <c r="H389" s="246" t="str">
        <f>IF($E$12=3,VALUE(VLOOKUP($D389,'Pricing Reference'!$A$2:$E$68,4,FALSE))," ")</f>
        <v xml:space="preserve"> </v>
      </c>
      <c r="I389" s="254">
        <f>VALUE(VLOOKUP($D389,'Pricing Reference'!$A$2:$E$68,5,FALSE))</f>
        <v>20</v>
      </c>
      <c r="J389" s="220"/>
      <c r="K389" s="220"/>
      <c r="L389" s="220"/>
      <c r="M389" s="220"/>
      <c r="N389" s="220"/>
      <c r="O389" s="254">
        <f t="shared" si="54"/>
        <v>0</v>
      </c>
      <c r="P389" s="226"/>
      <c r="Q389" s="222"/>
      <c r="R389" s="215" t="s">
        <v>957</v>
      </c>
      <c r="S389" s="223" t="str">
        <f t="shared" si="55"/>
        <v xml:space="preserve"> </v>
      </c>
      <c r="U389" s="224">
        <f t="shared" si="56"/>
        <v>0</v>
      </c>
      <c r="V389" s="224">
        <f t="shared" si="57"/>
        <v>0</v>
      </c>
      <c r="W389" s="224">
        <f t="shared" si="58"/>
        <v>0</v>
      </c>
      <c r="X389" s="224">
        <f t="shared" si="59"/>
        <v>0</v>
      </c>
      <c r="Y389" s="224">
        <f t="shared" si="60"/>
        <v>0</v>
      </c>
      <c r="Z389" s="225">
        <f t="shared" si="61"/>
        <v>0</v>
      </c>
      <c r="AA389" s="264"/>
    </row>
    <row r="390" spans="1:27" s="217" customFormat="1" ht="12">
      <c r="A390" s="259">
        <v>107831</v>
      </c>
      <c r="B390" s="260" t="s">
        <v>135</v>
      </c>
      <c r="C390" s="260" t="s">
        <v>1161</v>
      </c>
      <c r="D390" s="260" t="s">
        <v>492</v>
      </c>
      <c r="E390" s="221">
        <f t="shared" si="62"/>
        <v>10</v>
      </c>
      <c r="F390" s="246">
        <f>IF($E$12=1,VALUE(VLOOKUP($D390,'Pricing Reference'!$A$2:$E$68,2,FALSE))," ")</f>
        <v>10</v>
      </c>
      <c r="G390" s="246" t="str">
        <f>IF($E$12=2,VALUE(VLOOKUP($D390,'Pricing Reference'!$A$2:$E$68,3,FALSE))," ")</f>
        <v xml:space="preserve"> </v>
      </c>
      <c r="H390" s="246" t="str">
        <f>IF($E$12=3,VALUE(VLOOKUP($D390,'Pricing Reference'!$A$2:$E$68,4,FALSE))," ")</f>
        <v xml:space="preserve"> </v>
      </c>
      <c r="I390" s="254">
        <f>VALUE(VLOOKUP($D390,'Pricing Reference'!$A$2:$E$68,5,FALSE))</f>
        <v>20</v>
      </c>
      <c r="J390" s="220"/>
      <c r="K390" s="220"/>
      <c r="L390" s="220"/>
      <c r="M390" s="220"/>
      <c r="N390" s="220"/>
      <c r="O390" s="254">
        <f t="shared" si="54"/>
        <v>0</v>
      </c>
      <c r="P390" s="226"/>
      <c r="Q390" s="222"/>
      <c r="R390" s="215" t="s">
        <v>958</v>
      </c>
      <c r="S390" s="223" t="str">
        <f t="shared" si="55"/>
        <v xml:space="preserve"> </v>
      </c>
      <c r="U390" s="224">
        <f t="shared" si="56"/>
        <v>0</v>
      </c>
      <c r="V390" s="224">
        <f t="shared" si="57"/>
        <v>0</v>
      </c>
      <c r="W390" s="224">
        <f t="shared" si="58"/>
        <v>0</v>
      </c>
      <c r="X390" s="224">
        <f t="shared" si="59"/>
        <v>0</v>
      </c>
      <c r="Y390" s="224">
        <f t="shared" si="60"/>
        <v>0</v>
      </c>
      <c r="Z390" s="225">
        <f t="shared" si="61"/>
        <v>0</v>
      </c>
      <c r="AA390" s="264"/>
    </row>
    <row r="391" spans="1:27" s="217" customFormat="1" ht="12">
      <c r="A391" s="259">
        <v>100465</v>
      </c>
      <c r="B391" s="260" t="s">
        <v>215</v>
      </c>
      <c r="C391" s="260" t="s">
        <v>1161</v>
      </c>
      <c r="D391" s="260" t="s">
        <v>492</v>
      </c>
      <c r="E391" s="221">
        <f t="shared" si="62"/>
        <v>10</v>
      </c>
      <c r="F391" s="246">
        <f>IF($E$12=1,VALUE(VLOOKUP($D391,'Pricing Reference'!$A$2:$E$68,2,FALSE))," ")</f>
        <v>10</v>
      </c>
      <c r="G391" s="246" t="str">
        <f>IF($E$12=2,VALUE(VLOOKUP($D391,'Pricing Reference'!$A$2:$E$68,3,FALSE))," ")</f>
        <v xml:space="preserve"> </v>
      </c>
      <c r="H391" s="246" t="str">
        <f>IF($E$12=3,VALUE(VLOOKUP($D391,'Pricing Reference'!$A$2:$E$68,4,FALSE))," ")</f>
        <v xml:space="preserve"> </v>
      </c>
      <c r="I391" s="254">
        <f>VALUE(VLOOKUP($D391,'Pricing Reference'!$A$2:$E$68,5,FALSE))</f>
        <v>20</v>
      </c>
      <c r="J391" s="220"/>
      <c r="K391" s="220"/>
      <c r="L391" s="220"/>
      <c r="M391" s="220"/>
      <c r="N391" s="220"/>
      <c r="O391" s="254">
        <f t="shared" si="54"/>
        <v>0</v>
      </c>
      <c r="P391" s="226"/>
      <c r="Q391" s="222"/>
      <c r="R391" s="215" t="s">
        <v>959</v>
      </c>
      <c r="S391" s="223" t="str">
        <f t="shared" si="55"/>
        <v xml:space="preserve"> </v>
      </c>
      <c r="U391" s="224">
        <f t="shared" si="56"/>
        <v>0</v>
      </c>
      <c r="V391" s="224">
        <f t="shared" si="57"/>
        <v>0</v>
      </c>
      <c r="W391" s="224">
        <f t="shared" si="58"/>
        <v>0</v>
      </c>
      <c r="X391" s="224">
        <f t="shared" si="59"/>
        <v>0</v>
      </c>
      <c r="Y391" s="224">
        <f t="shared" si="60"/>
        <v>0</v>
      </c>
      <c r="Z391" s="225">
        <f t="shared" si="61"/>
        <v>0</v>
      </c>
      <c r="AA391" s="264"/>
    </row>
    <row r="392" spans="1:27" s="217" customFormat="1" ht="12">
      <c r="A392" s="259">
        <v>104853</v>
      </c>
      <c r="B392" s="260" t="s">
        <v>218</v>
      </c>
      <c r="C392" s="260" t="s">
        <v>1161</v>
      </c>
      <c r="D392" s="260" t="s">
        <v>492</v>
      </c>
      <c r="E392" s="221">
        <f t="shared" si="62"/>
        <v>10</v>
      </c>
      <c r="F392" s="246">
        <f>IF($E$12=1,VALUE(VLOOKUP($D392,'Pricing Reference'!$A$2:$E$68,2,FALSE))," ")</f>
        <v>10</v>
      </c>
      <c r="G392" s="246" t="str">
        <f>IF($E$12=2,VALUE(VLOOKUP($D392,'Pricing Reference'!$A$2:$E$68,3,FALSE))," ")</f>
        <v xml:space="preserve"> </v>
      </c>
      <c r="H392" s="246" t="str">
        <f>IF($E$12=3,VALUE(VLOOKUP($D392,'Pricing Reference'!$A$2:$E$68,4,FALSE))," ")</f>
        <v xml:space="preserve"> </v>
      </c>
      <c r="I392" s="254">
        <f>VALUE(VLOOKUP($D392,'Pricing Reference'!$A$2:$E$68,5,FALSE))</f>
        <v>20</v>
      </c>
      <c r="J392" s="220"/>
      <c r="K392" s="220"/>
      <c r="L392" s="220"/>
      <c r="M392" s="220"/>
      <c r="N392" s="220"/>
      <c r="O392" s="254">
        <f t="shared" si="54"/>
        <v>0</v>
      </c>
      <c r="P392" s="226"/>
      <c r="Q392" s="222"/>
      <c r="R392" s="215" t="s">
        <v>960</v>
      </c>
      <c r="S392" s="223" t="str">
        <f t="shared" si="55"/>
        <v xml:space="preserve"> </v>
      </c>
      <c r="U392" s="224">
        <f t="shared" si="56"/>
        <v>0</v>
      </c>
      <c r="V392" s="224">
        <f t="shared" si="57"/>
        <v>0</v>
      </c>
      <c r="W392" s="224">
        <f t="shared" si="58"/>
        <v>0</v>
      </c>
      <c r="X392" s="224">
        <f t="shared" si="59"/>
        <v>0</v>
      </c>
      <c r="Y392" s="224">
        <f t="shared" si="60"/>
        <v>0</v>
      </c>
      <c r="Z392" s="225">
        <f t="shared" si="61"/>
        <v>0</v>
      </c>
      <c r="AA392" s="264"/>
    </row>
    <row r="393" spans="1:27" s="217" customFormat="1" ht="12">
      <c r="A393" s="259">
        <v>104850</v>
      </c>
      <c r="B393" s="260" t="s">
        <v>216</v>
      </c>
      <c r="C393" s="260" t="s">
        <v>1161</v>
      </c>
      <c r="D393" s="260" t="s">
        <v>492</v>
      </c>
      <c r="E393" s="221">
        <f t="shared" si="62"/>
        <v>10</v>
      </c>
      <c r="F393" s="246">
        <f>IF($E$12=1,VALUE(VLOOKUP($D393,'Pricing Reference'!$A$2:$E$68,2,FALSE))," ")</f>
        <v>10</v>
      </c>
      <c r="G393" s="246" t="str">
        <f>IF($E$12=2,VALUE(VLOOKUP($D393,'Pricing Reference'!$A$2:$E$68,3,FALSE))," ")</f>
        <v xml:space="preserve"> </v>
      </c>
      <c r="H393" s="246" t="str">
        <f>IF($E$12=3,VALUE(VLOOKUP($D393,'Pricing Reference'!$A$2:$E$68,4,FALSE))," ")</f>
        <v xml:space="preserve"> </v>
      </c>
      <c r="I393" s="254">
        <f>VALUE(VLOOKUP($D393,'Pricing Reference'!$A$2:$E$68,5,FALSE))</f>
        <v>20</v>
      </c>
      <c r="J393" s="220"/>
      <c r="K393" s="220"/>
      <c r="L393" s="220"/>
      <c r="M393" s="220"/>
      <c r="N393" s="220"/>
      <c r="O393" s="254">
        <f t="shared" si="54"/>
        <v>0</v>
      </c>
      <c r="P393" s="226"/>
      <c r="Q393" s="222"/>
      <c r="R393" s="215" t="s">
        <v>961</v>
      </c>
      <c r="S393" s="223" t="str">
        <f t="shared" si="55"/>
        <v xml:space="preserve"> </v>
      </c>
      <c r="U393" s="224">
        <f t="shared" si="56"/>
        <v>0</v>
      </c>
      <c r="V393" s="224">
        <f t="shared" si="57"/>
        <v>0</v>
      </c>
      <c r="W393" s="224">
        <f t="shared" si="58"/>
        <v>0</v>
      </c>
      <c r="X393" s="224">
        <f t="shared" si="59"/>
        <v>0</v>
      </c>
      <c r="Y393" s="224">
        <f t="shared" si="60"/>
        <v>0</v>
      </c>
      <c r="Z393" s="225">
        <f t="shared" si="61"/>
        <v>0</v>
      </c>
      <c r="AA393" s="264"/>
    </row>
    <row r="394" spans="1:27" s="217" customFormat="1" ht="12">
      <c r="A394" s="259">
        <v>104854</v>
      </c>
      <c r="B394" s="260" t="s">
        <v>219</v>
      </c>
      <c r="C394" s="260" t="s">
        <v>1161</v>
      </c>
      <c r="D394" s="260" t="s">
        <v>492</v>
      </c>
      <c r="E394" s="221">
        <f t="shared" si="62"/>
        <v>10</v>
      </c>
      <c r="F394" s="246">
        <f>IF($E$12=1,VALUE(VLOOKUP($D394,'Pricing Reference'!$A$2:$E$68,2,FALSE))," ")</f>
        <v>10</v>
      </c>
      <c r="G394" s="246" t="str">
        <f>IF($E$12=2,VALUE(VLOOKUP($D394,'Pricing Reference'!$A$2:$E$68,3,FALSE))," ")</f>
        <v xml:space="preserve"> </v>
      </c>
      <c r="H394" s="246" t="str">
        <f>IF($E$12=3,VALUE(VLOOKUP($D394,'Pricing Reference'!$A$2:$E$68,4,FALSE))," ")</f>
        <v xml:space="preserve"> </v>
      </c>
      <c r="I394" s="254">
        <f>VALUE(VLOOKUP($D394,'Pricing Reference'!$A$2:$E$68,5,FALSE))</f>
        <v>20</v>
      </c>
      <c r="J394" s="220"/>
      <c r="K394" s="220"/>
      <c r="L394" s="220"/>
      <c r="M394" s="220"/>
      <c r="N394" s="220"/>
      <c r="O394" s="254">
        <f t="shared" si="54"/>
        <v>0</v>
      </c>
      <c r="P394" s="226"/>
      <c r="Q394" s="222"/>
      <c r="R394" s="215" t="s">
        <v>962</v>
      </c>
      <c r="S394" s="223" t="str">
        <f t="shared" si="55"/>
        <v xml:space="preserve"> </v>
      </c>
      <c r="U394" s="224">
        <f t="shared" si="56"/>
        <v>0</v>
      </c>
      <c r="V394" s="224">
        <f t="shared" si="57"/>
        <v>0</v>
      </c>
      <c r="W394" s="224">
        <f t="shared" si="58"/>
        <v>0</v>
      </c>
      <c r="X394" s="224">
        <f t="shared" si="59"/>
        <v>0</v>
      </c>
      <c r="Y394" s="224">
        <f t="shared" si="60"/>
        <v>0</v>
      </c>
      <c r="Z394" s="225">
        <f t="shared" si="61"/>
        <v>0</v>
      </c>
      <c r="AA394" s="264"/>
    </row>
    <row r="395" spans="1:27" s="217" customFormat="1" ht="12">
      <c r="A395" s="259">
        <v>100202</v>
      </c>
      <c r="B395" s="260" t="s">
        <v>213</v>
      </c>
      <c r="C395" s="260" t="s">
        <v>1161</v>
      </c>
      <c r="D395" s="260" t="s">
        <v>524</v>
      </c>
      <c r="E395" s="221">
        <f t="shared" si="62"/>
        <v>14.5</v>
      </c>
      <c r="F395" s="246">
        <f>IF($E$12=1,VALUE(VLOOKUP($D395,'Pricing Reference'!$A$2:$E$68,2,FALSE))," ")</f>
        <v>14.5</v>
      </c>
      <c r="G395" s="246" t="str">
        <f>IF($E$12=2,VALUE(VLOOKUP($D395,'Pricing Reference'!$A$2:$E$68,3,FALSE))," ")</f>
        <v xml:space="preserve"> </v>
      </c>
      <c r="H395" s="246" t="str">
        <f>IF($E$12=3,VALUE(VLOOKUP($D395,'Pricing Reference'!$A$2:$E$68,4,FALSE))," ")</f>
        <v xml:space="preserve"> </v>
      </c>
      <c r="I395" s="254">
        <f>VALUE(VLOOKUP($D395,'Pricing Reference'!$A$2:$E$68,5,FALSE))</f>
        <v>29</v>
      </c>
      <c r="J395" s="220"/>
      <c r="K395" s="220"/>
      <c r="L395" s="220"/>
      <c r="M395" s="220"/>
      <c r="N395" s="220"/>
      <c r="O395" s="254">
        <f t="shared" ref="O395:O458" si="63">SUM(U395,V395,W395,X395,Y395)</f>
        <v>0</v>
      </c>
      <c r="P395" s="226"/>
      <c r="Q395" s="222"/>
      <c r="R395" s="215" t="s">
        <v>963</v>
      </c>
      <c r="S395" s="223" t="str">
        <f t="shared" ref="S395:S458" si="64">IF(Z395&gt;0.01,"X"," ")</f>
        <v xml:space="preserve"> </v>
      </c>
      <c r="U395" s="224">
        <f t="shared" ref="U395:U458" si="65">J395*$E395</f>
        <v>0</v>
      </c>
      <c r="V395" s="224">
        <f t="shared" ref="V395:V458" si="66">K395*$E395</f>
        <v>0</v>
      </c>
      <c r="W395" s="224">
        <f t="shared" ref="W395:W458" si="67">L395*$E395</f>
        <v>0</v>
      </c>
      <c r="X395" s="224">
        <f t="shared" ref="X395:X458" si="68">M395*$E395</f>
        <v>0</v>
      </c>
      <c r="Y395" s="224">
        <f t="shared" ref="Y395:Y458" si="69">N395*$E395</f>
        <v>0</v>
      </c>
      <c r="Z395" s="225">
        <f t="shared" ref="Z395:Z458" si="70">SUM(J395,K395,L395,M395,N395)</f>
        <v>0</v>
      </c>
      <c r="AA395" s="264"/>
    </row>
    <row r="396" spans="1:27" s="217" customFormat="1" ht="12">
      <c r="A396" s="259">
        <v>100204</v>
      </c>
      <c r="B396" s="260" t="s">
        <v>214</v>
      </c>
      <c r="C396" s="260" t="s">
        <v>1161</v>
      </c>
      <c r="D396" s="260" t="s">
        <v>524</v>
      </c>
      <c r="E396" s="221">
        <f t="shared" si="62"/>
        <v>14.5</v>
      </c>
      <c r="F396" s="246">
        <f>IF($E$12=1,VALUE(VLOOKUP($D396,'Pricing Reference'!$A$2:$E$68,2,FALSE))," ")</f>
        <v>14.5</v>
      </c>
      <c r="G396" s="246" t="str">
        <f>IF($E$12=2,VALUE(VLOOKUP($D396,'Pricing Reference'!$A$2:$E$68,3,FALSE))," ")</f>
        <v xml:space="preserve"> </v>
      </c>
      <c r="H396" s="246" t="str">
        <f>IF($E$12=3,VALUE(VLOOKUP($D396,'Pricing Reference'!$A$2:$E$68,4,FALSE))," ")</f>
        <v xml:space="preserve"> </v>
      </c>
      <c r="I396" s="254">
        <f>VALUE(VLOOKUP($D396,'Pricing Reference'!$A$2:$E$68,5,FALSE))</f>
        <v>29</v>
      </c>
      <c r="J396" s="220"/>
      <c r="K396" s="220"/>
      <c r="L396" s="220"/>
      <c r="M396" s="220"/>
      <c r="N396" s="220"/>
      <c r="O396" s="254">
        <f t="shared" si="63"/>
        <v>0</v>
      </c>
      <c r="P396" s="226"/>
      <c r="Q396" s="222"/>
      <c r="R396" s="215" t="s">
        <v>964</v>
      </c>
      <c r="S396" s="223" t="str">
        <f t="shared" si="64"/>
        <v xml:space="preserve"> </v>
      </c>
      <c r="U396" s="224">
        <f t="shared" si="65"/>
        <v>0</v>
      </c>
      <c r="V396" s="224">
        <f t="shared" si="66"/>
        <v>0</v>
      </c>
      <c r="W396" s="224">
        <f t="shared" si="67"/>
        <v>0</v>
      </c>
      <c r="X396" s="224">
        <f t="shared" si="68"/>
        <v>0</v>
      </c>
      <c r="Y396" s="224">
        <f t="shared" si="69"/>
        <v>0</v>
      </c>
      <c r="Z396" s="225">
        <f t="shared" si="70"/>
        <v>0</v>
      </c>
      <c r="AA396" s="264"/>
    </row>
    <row r="397" spans="1:27" s="217" customFormat="1" ht="12">
      <c r="A397" s="259">
        <v>100203</v>
      </c>
      <c r="B397" s="260" t="s">
        <v>123</v>
      </c>
      <c r="C397" s="260" t="s">
        <v>1161</v>
      </c>
      <c r="D397" s="260" t="s">
        <v>524</v>
      </c>
      <c r="E397" s="221">
        <f t="shared" si="62"/>
        <v>14.5</v>
      </c>
      <c r="F397" s="246">
        <f>IF($E$12=1,VALUE(VLOOKUP($D397,'Pricing Reference'!$A$2:$E$68,2,FALSE))," ")</f>
        <v>14.5</v>
      </c>
      <c r="G397" s="246" t="str">
        <f>IF($E$12=2,VALUE(VLOOKUP($D397,'Pricing Reference'!$A$2:$E$68,3,FALSE))," ")</f>
        <v xml:space="preserve"> </v>
      </c>
      <c r="H397" s="246" t="str">
        <f>IF($E$12=3,VALUE(VLOOKUP($D397,'Pricing Reference'!$A$2:$E$68,4,FALSE))," ")</f>
        <v xml:space="preserve"> </v>
      </c>
      <c r="I397" s="254">
        <f>VALUE(VLOOKUP($D397,'Pricing Reference'!$A$2:$E$68,5,FALSE))</f>
        <v>29</v>
      </c>
      <c r="J397" s="220"/>
      <c r="K397" s="220"/>
      <c r="L397" s="220"/>
      <c r="M397" s="220"/>
      <c r="N397" s="220"/>
      <c r="O397" s="254">
        <f t="shared" si="63"/>
        <v>0</v>
      </c>
      <c r="P397" s="226"/>
      <c r="Q397" s="222"/>
      <c r="R397" s="215" t="s">
        <v>965</v>
      </c>
      <c r="S397" s="223" t="str">
        <f t="shared" si="64"/>
        <v xml:space="preserve"> </v>
      </c>
      <c r="U397" s="224">
        <f t="shared" si="65"/>
        <v>0</v>
      </c>
      <c r="V397" s="224">
        <f t="shared" si="66"/>
        <v>0</v>
      </c>
      <c r="W397" s="224">
        <f t="shared" si="67"/>
        <v>0</v>
      </c>
      <c r="X397" s="224">
        <f t="shared" si="68"/>
        <v>0</v>
      </c>
      <c r="Y397" s="224">
        <f t="shared" si="69"/>
        <v>0</v>
      </c>
      <c r="Z397" s="225">
        <f t="shared" si="70"/>
        <v>0</v>
      </c>
      <c r="AA397" s="264"/>
    </row>
    <row r="398" spans="1:27" s="217" customFormat="1" ht="12">
      <c r="A398" s="259">
        <v>100637</v>
      </c>
      <c r="B398" s="260" t="s">
        <v>118</v>
      </c>
      <c r="C398" s="260" t="s">
        <v>1161</v>
      </c>
      <c r="D398" s="260" t="s">
        <v>524</v>
      </c>
      <c r="E398" s="221">
        <f t="shared" si="62"/>
        <v>14.5</v>
      </c>
      <c r="F398" s="246">
        <f>IF($E$12=1,VALUE(VLOOKUP($D398,'Pricing Reference'!$A$2:$E$68,2,FALSE))," ")</f>
        <v>14.5</v>
      </c>
      <c r="G398" s="246" t="str">
        <f>IF($E$12=2,VALUE(VLOOKUP($D398,'Pricing Reference'!$A$2:$E$68,3,FALSE))," ")</f>
        <v xml:space="preserve"> </v>
      </c>
      <c r="H398" s="246" t="str">
        <f>IF($E$12=3,VALUE(VLOOKUP($D398,'Pricing Reference'!$A$2:$E$68,4,FALSE))," ")</f>
        <v xml:space="preserve"> </v>
      </c>
      <c r="I398" s="254">
        <f>VALUE(VLOOKUP($D398,'Pricing Reference'!$A$2:$E$68,5,FALSE))</f>
        <v>29</v>
      </c>
      <c r="J398" s="220"/>
      <c r="K398" s="220"/>
      <c r="L398" s="220"/>
      <c r="M398" s="220"/>
      <c r="N398" s="220"/>
      <c r="O398" s="254">
        <f t="shared" si="63"/>
        <v>0</v>
      </c>
      <c r="P398" s="226"/>
      <c r="Q398" s="222"/>
      <c r="R398" s="215" t="s">
        <v>966</v>
      </c>
      <c r="S398" s="223" t="str">
        <f t="shared" si="64"/>
        <v xml:space="preserve"> </v>
      </c>
      <c r="U398" s="224">
        <f t="shared" si="65"/>
        <v>0</v>
      </c>
      <c r="V398" s="224">
        <f t="shared" si="66"/>
        <v>0</v>
      </c>
      <c r="W398" s="224">
        <f t="shared" si="67"/>
        <v>0</v>
      </c>
      <c r="X398" s="224">
        <f t="shared" si="68"/>
        <v>0</v>
      </c>
      <c r="Y398" s="224">
        <f t="shared" si="69"/>
        <v>0</v>
      </c>
      <c r="Z398" s="225">
        <f t="shared" si="70"/>
        <v>0</v>
      </c>
      <c r="AA398" s="264"/>
    </row>
    <row r="399" spans="1:27" s="217" customFormat="1" ht="12">
      <c r="A399" s="259">
        <v>107868</v>
      </c>
      <c r="B399" s="260" t="s">
        <v>211</v>
      </c>
      <c r="C399" s="260" t="s">
        <v>1161</v>
      </c>
      <c r="D399" s="260" t="s">
        <v>524</v>
      </c>
      <c r="E399" s="221">
        <f t="shared" si="62"/>
        <v>14.5</v>
      </c>
      <c r="F399" s="246">
        <f>IF($E$12=1,VALUE(VLOOKUP($D399,'Pricing Reference'!$A$2:$E$68,2,FALSE))," ")</f>
        <v>14.5</v>
      </c>
      <c r="G399" s="246" t="str">
        <f>IF($E$12=2,VALUE(VLOOKUP($D399,'Pricing Reference'!$A$2:$E$68,3,FALSE))," ")</f>
        <v xml:space="preserve"> </v>
      </c>
      <c r="H399" s="246" t="str">
        <f>IF($E$12=3,VALUE(VLOOKUP($D399,'Pricing Reference'!$A$2:$E$68,4,FALSE))," ")</f>
        <v xml:space="preserve"> </v>
      </c>
      <c r="I399" s="254">
        <f>VALUE(VLOOKUP($D399,'Pricing Reference'!$A$2:$E$68,5,FALSE))</f>
        <v>29</v>
      </c>
      <c r="J399" s="220"/>
      <c r="K399" s="220"/>
      <c r="L399" s="220"/>
      <c r="M399" s="220"/>
      <c r="N399" s="220"/>
      <c r="O399" s="254">
        <f t="shared" si="63"/>
        <v>0</v>
      </c>
      <c r="P399" s="226"/>
      <c r="Q399" s="222"/>
      <c r="R399" s="215" t="s">
        <v>967</v>
      </c>
      <c r="S399" s="223" t="str">
        <f t="shared" si="64"/>
        <v xml:space="preserve"> </v>
      </c>
      <c r="U399" s="224">
        <f t="shared" si="65"/>
        <v>0</v>
      </c>
      <c r="V399" s="224">
        <f t="shared" si="66"/>
        <v>0</v>
      </c>
      <c r="W399" s="224">
        <f t="shared" si="67"/>
        <v>0</v>
      </c>
      <c r="X399" s="224">
        <f t="shared" si="68"/>
        <v>0</v>
      </c>
      <c r="Y399" s="224">
        <f t="shared" si="69"/>
        <v>0</v>
      </c>
      <c r="Z399" s="225">
        <f t="shared" si="70"/>
        <v>0</v>
      </c>
      <c r="AA399" s="264"/>
    </row>
    <row r="400" spans="1:27" s="217" customFormat="1" ht="12">
      <c r="A400" s="259">
        <v>107864</v>
      </c>
      <c r="B400" s="260" t="s">
        <v>210</v>
      </c>
      <c r="C400" s="260" t="s">
        <v>1161</v>
      </c>
      <c r="D400" s="260" t="s">
        <v>524</v>
      </c>
      <c r="E400" s="221">
        <f t="shared" si="62"/>
        <v>14.5</v>
      </c>
      <c r="F400" s="246">
        <f>IF($E$12=1,VALUE(VLOOKUP($D400,'Pricing Reference'!$A$2:$E$68,2,FALSE))," ")</f>
        <v>14.5</v>
      </c>
      <c r="G400" s="246" t="str">
        <f>IF($E$12=2,VALUE(VLOOKUP($D400,'Pricing Reference'!$A$2:$E$68,3,FALSE))," ")</f>
        <v xml:space="preserve"> </v>
      </c>
      <c r="H400" s="246" t="str">
        <f>IF($E$12=3,VALUE(VLOOKUP($D400,'Pricing Reference'!$A$2:$E$68,4,FALSE))," ")</f>
        <v xml:space="preserve"> </v>
      </c>
      <c r="I400" s="254">
        <f>VALUE(VLOOKUP($D400,'Pricing Reference'!$A$2:$E$68,5,FALSE))</f>
        <v>29</v>
      </c>
      <c r="J400" s="220"/>
      <c r="K400" s="220"/>
      <c r="L400" s="220"/>
      <c r="M400" s="220"/>
      <c r="N400" s="220"/>
      <c r="O400" s="254">
        <f t="shared" si="63"/>
        <v>0</v>
      </c>
      <c r="P400" s="226"/>
      <c r="Q400" s="222"/>
      <c r="R400" s="215" t="s">
        <v>968</v>
      </c>
      <c r="S400" s="223" t="str">
        <f t="shared" si="64"/>
        <v xml:space="preserve"> </v>
      </c>
      <c r="U400" s="224">
        <f t="shared" si="65"/>
        <v>0</v>
      </c>
      <c r="V400" s="224">
        <f t="shared" si="66"/>
        <v>0</v>
      </c>
      <c r="W400" s="224">
        <f t="shared" si="67"/>
        <v>0</v>
      </c>
      <c r="X400" s="224">
        <f t="shared" si="68"/>
        <v>0</v>
      </c>
      <c r="Y400" s="224">
        <f t="shared" si="69"/>
        <v>0</v>
      </c>
      <c r="Z400" s="225">
        <f t="shared" si="70"/>
        <v>0</v>
      </c>
      <c r="AA400" s="264"/>
    </row>
    <row r="401" spans="1:27" s="217" customFormat="1" ht="12">
      <c r="A401" s="259">
        <v>107867</v>
      </c>
      <c r="B401" s="260" t="s">
        <v>212</v>
      </c>
      <c r="C401" s="260" t="s">
        <v>1161</v>
      </c>
      <c r="D401" s="260" t="s">
        <v>524</v>
      </c>
      <c r="E401" s="221">
        <f t="shared" si="62"/>
        <v>14.5</v>
      </c>
      <c r="F401" s="246">
        <f>IF($E$12=1,VALUE(VLOOKUP($D401,'Pricing Reference'!$A$2:$E$68,2,FALSE))," ")</f>
        <v>14.5</v>
      </c>
      <c r="G401" s="246" t="str">
        <f>IF($E$12=2,VALUE(VLOOKUP($D401,'Pricing Reference'!$A$2:$E$68,3,FALSE))," ")</f>
        <v xml:space="preserve"> </v>
      </c>
      <c r="H401" s="246" t="str">
        <f>IF($E$12=3,VALUE(VLOOKUP($D401,'Pricing Reference'!$A$2:$E$68,4,FALSE))," ")</f>
        <v xml:space="preserve"> </v>
      </c>
      <c r="I401" s="254">
        <f>VALUE(VLOOKUP($D401,'Pricing Reference'!$A$2:$E$68,5,FALSE))</f>
        <v>29</v>
      </c>
      <c r="J401" s="220"/>
      <c r="K401" s="220"/>
      <c r="L401" s="220"/>
      <c r="M401" s="220"/>
      <c r="N401" s="220"/>
      <c r="O401" s="254">
        <f t="shared" si="63"/>
        <v>0</v>
      </c>
      <c r="P401" s="226"/>
      <c r="Q401" s="222"/>
      <c r="R401" s="215" t="s">
        <v>969</v>
      </c>
      <c r="S401" s="223" t="str">
        <f t="shared" si="64"/>
        <v xml:space="preserve"> </v>
      </c>
      <c r="U401" s="224">
        <f t="shared" si="65"/>
        <v>0</v>
      </c>
      <c r="V401" s="224">
        <f t="shared" si="66"/>
        <v>0</v>
      </c>
      <c r="W401" s="224">
        <f t="shared" si="67"/>
        <v>0</v>
      </c>
      <c r="X401" s="224">
        <f t="shared" si="68"/>
        <v>0</v>
      </c>
      <c r="Y401" s="224">
        <f t="shared" si="69"/>
        <v>0</v>
      </c>
      <c r="Z401" s="225">
        <f t="shared" si="70"/>
        <v>0</v>
      </c>
      <c r="AA401" s="264"/>
    </row>
    <row r="402" spans="1:27" s="217" customFormat="1" ht="12">
      <c r="A402" s="259">
        <v>100635</v>
      </c>
      <c r="B402" s="260" t="s">
        <v>127</v>
      </c>
      <c r="C402" s="260" t="s">
        <v>1161</v>
      </c>
      <c r="D402" s="260" t="s">
        <v>524</v>
      </c>
      <c r="E402" s="221">
        <f t="shared" ref="E402:E465" si="71">SUM(F402:H402)</f>
        <v>14.5</v>
      </c>
      <c r="F402" s="246">
        <f>IF($E$12=1,VALUE(VLOOKUP($D402,'Pricing Reference'!$A$2:$E$68,2,FALSE))," ")</f>
        <v>14.5</v>
      </c>
      <c r="G402" s="246" t="str">
        <f>IF($E$12=2,VALUE(VLOOKUP($D402,'Pricing Reference'!$A$2:$E$68,3,FALSE))," ")</f>
        <v xml:space="preserve"> </v>
      </c>
      <c r="H402" s="246" t="str">
        <f>IF($E$12=3,VALUE(VLOOKUP($D402,'Pricing Reference'!$A$2:$E$68,4,FALSE))," ")</f>
        <v xml:space="preserve"> </v>
      </c>
      <c r="I402" s="254">
        <f>VALUE(VLOOKUP($D402,'Pricing Reference'!$A$2:$E$68,5,FALSE))</f>
        <v>29</v>
      </c>
      <c r="J402" s="220"/>
      <c r="K402" s="220"/>
      <c r="L402" s="220"/>
      <c r="M402" s="220"/>
      <c r="N402" s="220"/>
      <c r="O402" s="254">
        <f t="shared" si="63"/>
        <v>0</v>
      </c>
      <c r="P402" s="226"/>
      <c r="Q402" s="222"/>
      <c r="R402" s="215" t="s">
        <v>970</v>
      </c>
      <c r="S402" s="223" t="str">
        <f t="shared" si="64"/>
        <v xml:space="preserve"> </v>
      </c>
      <c r="U402" s="224">
        <f t="shared" si="65"/>
        <v>0</v>
      </c>
      <c r="V402" s="224">
        <f t="shared" si="66"/>
        <v>0</v>
      </c>
      <c r="W402" s="224">
        <f t="shared" si="67"/>
        <v>0</v>
      </c>
      <c r="X402" s="224">
        <f t="shared" si="68"/>
        <v>0</v>
      </c>
      <c r="Y402" s="224">
        <f t="shared" si="69"/>
        <v>0</v>
      </c>
      <c r="Z402" s="225">
        <f t="shared" si="70"/>
        <v>0</v>
      </c>
      <c r="AA402" s="264"/>
    </row>
    <row r="403" spans="1:27" s="217" customFormat="1" ht="12">
      <c r="A403" s="259">
        <v>107865</v>
      </c>
      <c r="B403" s="260" t="s">
        <v>208</v>
      </c>
      <c r="C403" s="260" t="s">
        <v>1161</v>
      </c>
      <c r="D403" s="260" t="s">
        <v>524</v>
      </c>
      <c r="E403" s="221">
        <f t="shared" si="71"/>
        <v>14.5</v>
      </c>
      <c r="F403" s="246">
        <f>IF($E$12=1,VALUE(VLOOKUP($D403,'Pricing Reference'!$A$2:$E$68,2,FALSE))," ")</f>
        <v>14.5</v>
      </c>
      <c r="G403" s="246" t="str">
        <f>IF($E$12=2,VALUE(VLOOKUP($D403,'Pricing Reference'!$A$2:$E$68,3,FALSE))," ")</f>
        <v xml:space="preserve"> </v>
      </c>
      <c r="H403" s="246" t="str">
        <f>IF($E$12=3,VALUE(VLOOKUP($D403,'Pricing Reference'!$A$2:$E$68,4,FALSE))," ")</f>
        <v xml:space="preserve"> </v>
      </c>
      <c r="I403" s="254">
        <f>VALUE(VLOOKUP($D403,'Pricing Reference'!$A$2:$E$68,5,FALSE))</f>
        <v>29</v>
      </c>
      <c r="J403" s="220"/>
      <c r="K403" s="220"/>
      <c r="L403" s="220"/>
      <c r="M403" s="220"/>
      <c r="N403" s="220"/>
      <c r="O403" s="254">
        <f t="shared" si="63"/>
        <v>0</v>
      </c>
      <c r="P403" s="226"/>
      <c r="Q403" s="222"/>
      <c r="R403" s="215" t="s">
        <v>971</v>
      </c>
      <c r="S403" s="223" t="str">
        <f t="shared" si="64"/>
        <v xml:space="preserve"> </v>
      </c>
      <c r="U403" s="224">
        <f t="shared" si="65"/>
        <v>0</v>
      </c>
      <c r="V403" s="224">
        <f t="shared" si="66"/>
        <v>0</v>
      </c>
      <c r="W403" s="224">
        <f t="shared" si="67"/>
        <v>0</v>
      </c>
      <c r="X403" s="224">
        <f t="shared" si="68"/>
        <v>0</v>
      </c>
      <c r="Y403" s="224">
        <f t="shared" si="69"/>
        <v>0</v>
      </c>
      <c r="Z403" s="225">
        <f t="shared" si="70"/>
        <v>0</v>
      </c>
      <c r="AA403" s="264"/>
    </row>
    <row r="404" spans="1:27" s="217" customFormat="1" ht="12">
      <c r="A404" s="259">
        <v>108072</v>
      </c>
      <c r="B404" s="260" t="s">
        <v>209</v>
      </c>
      <c r="C404" s="260" t="s">
        <v>1161</v>
      </c>
      <c r="D404" s="260" t="s">
        <v>524</v>
      </c>
      <c r="E404" s="221">
        <f t="shared" si="71"/>
        <v>14.5</v>
      </c>
      <c r="F404" s="246">
        <f>IF($E$12=1,VALUE(VLOOKUP($D404,'Pricing Reference'!$A$2:$E$68,2,FALSE))," ")</f>
        <v>14.5</v>
      </c>
      <c r="G404" s="246" t="str">
        <f>IF($E$12=2,VALUE(VLOOKUP($D404,'Pricing Reference'!$A$2:$E$68,3,FALSE))," ")</f>
        <v xml:space="preserve"> </v>
      </c>
      <c r="H404" s="246" t="str">
        <f>IF($E$12=3,VALUE(VLOOKUP($D404,'Pricing Reference'!$A$2:$E$68,4,FALSE))," ")</f>
        <v xml:space="preserve"> </v>
      </c>
      <c r="I404" s="254">
        <f>VALUE(VLOOKUP($D404,'Pricing Reference'!$A$2:$E$68,5,FALSE))</f>
        <v>29</v>
      </c>
      <c r="J404" s="220"/>
      <c r="K404" s="220"/>
      <c r="L404" s="220"/>
      <c r="M404" s="220"/>
      <c r="N404" s="220"/>
      <c r="O404" s="254">
        <f t="shared" si="63"/>
        <v>0</v>
      </c>
      <c r="P404" s="226"/>
      <c r="Q404" s="222"/>
      <c r="R404" s="215" t="s">
        <v>972</v>
      </c>
      <c r="S404" s="223" t="str">
        <f t="shared" si="64"/>
        <v xml:space="preserve"> </v>
      </c>
      <c r="U404" s="224">
        <f t="shared" si="65"/>
        <v>0</v>
      </c>
      <c r="V404" s="224">
        <f t="shared" si="66"/>
        <v>0</v>
      </c>
      <c r="W404" s="224">
        <f t="shared" si="67"/>
        <v>0</v>
      </c>
      <c r="X404" s="224">
        <f t="shared" si="68"/>
        <v>0</v>
      </c>
      <c r="Y404" s="224">
        <f t="shared" si="69"/>
        <v>0</v>
      </c>
      <c r="Z404" s="225">
        <f t="shared" si="70"/>
        <v>0</v>
      </c>
      <c r="AA404" s="264"/>
    </row>
    <row r="405" spans="1:27" s="217" customFormat="1" ht="12">
      <c r="A405" s="259">
        <v>15300</v>
      </c>
      <c r="B405" s="260" t="s">
        <v>132</v>
      </c>
      <c r="C405" s="260" t="s">
        <v>116</v>
      </c>
      <c r="D405" s="260" t="s">
        <v>525</v>
      </c>
      <c r="E405" s="221">
        <f t="shared" si="71"/>
        <v>4</v>
      </c>
      <c r="F405" s="246">
        <f>IF($E$12=1,VALUE(VLOOKUP($D405,'Pricing Reference'!$A$2:$E$68,2,FALSE))," ")</f>
        <v>4</v>
      </c>
      <c r="G405" s="246" t="str">
        <f>IF($E$12=2,VALUE(VLOOKUP($D405,'Pricing Reference'!$A$2:$E$68,3,FALSE))," ")</f>
        <v xml:space="preserve"> </v>
      </c>
      <c r="H405" s="246" t="str">
        <f>IF($E$12=3,VALUE(VLOOKUP($D405,'Pricing Reference'!$A$2:$E$68,4,FALSE))," ")</f>
        <v xml:space="preserve"> </v>
      </c>
      <c r="I405" s="254">
        <f>VALUE(VLOOKUP($D405,'Pricing Reference'!$A$2:$E$68,5,FALSE))</f>
        <v>8</v>
      </c>
      <c r="J405" s="220"/>
      <c r="K405" s="220"/>
      <c r="L405" s="220"/>
      <c r="M405" s="220"/>
      <c r="N405" s="220"/>
      <c r="O405" s="254">
        <f t="shared" si="63"/>
        <v>0</v>
      </c>
      <c r="P405" s="226"/>
      <c r="Q405" s="222"/>
      <c r="R405" s="215" t="s">
        <v>973</v>
      </c>
      <c r="S405" s="223" t="str">
        <f t="shared" si="64"/>
        <v xml:space="preserve"> </v>
      </c>
      <c r="U405" s="224">
        <f t="shared" si="65"/>
        <v>0</v>
      </c>
      <c r="V405" s="224">
        <f t="shared" si="66"/>
        <v>0</v>
      </c>
      <c r="W405" s="224">
        <f t="shared" si="67"/>
        <v>0</v>
      </c>
      <c r="X405" s="224">
        <f t="shared" si="68"/>
        <v>0</v>
      </c>
      <c r="Y405" s="224">
        <f t="shared" si="69"/>
        <v>0</v>
      </c>
      <c r="Z405" s="225">
        <f t="shared" si="70"/>
        <v>0</v>
      </c>
      <c r="AA405" s="264"/>
    </row>
    <row r="406" spans="1:27" s="217" customFormat="1" ht="12">
      <c r="A406" s="259">
        <v>15303</v>
      </c>
      <c r="B406" s="260" t="s">
        <v>633</v>
      </c>
      <c r="C406" s="260" t="s">
        <v>116</v>
      </c>
      <c r="D406" s="260" t="s">
        <v>525</v>
      </c>
      <c r="E406" s="221">
        <f t="shared" si="71"/>
        <v>4</v>
      </c>
      <c r="F406" s="246">
        <f>IF($E$12=1,VALUE(VLOOKUP($D406,'Pricing Reference'!$A$2:$E$68,2,FALSE))," ")</f>
        <v>4</v>
      </c>
      <c r="G406" s="246" t="str">
        <f>IF($E$12=2,VALUE(VLOOKUP($D406,'Pricing Reference'!$A$2:$E$68,3,FALSE))," ")</f>
        <v xml:space="preserve"> </v>
      </c>
      <c r="H406" s="246" t="str">
        <f>IF($E$12=3,VALUE(VLOOKUP($D406,'Pricing Reference'!$A$2:$E$68,4,FALSE))," ")</f>
        <v xml:space="preserve"> </v>
      </c>
      <c r="I406" s="254">
        <f>VALUE(VLOOKUP($D406,'Pricing Reference'!$A$2:$E$68,5,FALSE))</f>
        <v>8</v>
      </c>
      <c r="J406" s="220"/>
      <c r="K406" s="220"/>
      <c r="L406" s="220"/>
      <c r="M406" s="220"/>
      <c r="N406" s="220"/>
      <c r="O406" s="254">
        <f t="shared" si="63"/>
        <v>0</v>
      </c>
      <c r="P406" s="226"/>
      <c r="Q406" s="222"/>
      <c r="R406" s="215" t="s">
        <v>974</v>
      </c>
      <c r="S406" s="223" t="str">
        <f t="shared" si="64"/>
        <v xml:space="preserve"> </v>
      </c>
      <c r="U406" s="224">
        <f t="shared" si="65"/>
        <v>0</v>
      </c>
      <c r="V406" s="224">
        <f t="shared" si="66"/>
        <v>0</v>
      </c>
      <c r="W406" s="224">
        <f t="shared" si="67"/>
        <v>0</v>
      </c>
      <c r="X406" s="224">
        <f t="shared" si="68"/>
        <v>0</v>
      </c>
      <c r="Y406" s="224">
        <f t="shared" si="69"/>
        <v>0</v>
      </c>
      <c r="Z406" s="225">
        <f t="shared" si="70"/>
        <v>0</v>
      </c>
      <c r="AA406" s="264"/>
    </row>
    <row r="407" spans="1:27" s="217" customFormat="1" ht="12">
      <c r="A407" s="259">
        <v>15299</v>
      </c>
      <c r="B407" s="260" t="s">
        <v>975</v>
      </c>
      <c r="C407" s="260" t="s">
        <v>116</v>
      </c>
      <c r="D407" s="260" t="s">
        <v>525</v>
      </c>
      <c r="E407" s="221">
        <f t="shared" si="71"/>
        <v>4</v>
      </c>
      <c r="F407" s="246">
        <f>IF($E$12=1,VALUE(VLOOKUP($D407,'Pricing Reference'!$A$2:$E$68,2,FALSE))," ")</f>
        <v>4</v>
      </c>
      <c r="G407" s="246" t="str">
        <f>IF($E$12=2,VALUE(VLOOKUP($D407,'Pricing Reference'!$A$2:$E$68,3,FALSE))," ")</f>
        <v xml:space="preserve"> </v>
      </c>
      <c r="H407" s="246" t="str">
        <f>IF($E$12=3,VALUE(VLOOKUP($D407,'Pricing Reference'!$A$2:$E$68,4,FALSE))," ")</f>
        <v xml:space="preserve"> </v>
      </c>
      <c r="I407" s="254">
        <f>VALUE(VLOOKUP($D407,'Pricing Reference'!$A$2:$E$68,5,FALSE))</f>
        <v>8</v>
      </c>
      <c r="J407" s="220"/>
      <c r="K407" s="220"/>
      <c r="L407" s="220"/>
      <c r="M407" s="220"/>
      <c r="N407" s="220"/>
      <c r="O407" s="254">
        <f t="shared" si="63"/>
        <v>0</v>
      </c>
      <c r="P407" s="226"/>
      <c r="Q407" s="222"/>
      <c r="R407" s="215" t="s">
        <v>976</v>
      </c>
      <c r="S407" s="223" t="str">
        <f t="shared" si="64"/>
        <v xml:space="preserve"> </v>
      </c>
      <c r="U407" s="224">
        <f t="shared" si="65"/>
        <v>0</v>
      </c>
      <c r="V407" s="224">
        <f t="shared" si="66"/>
        <v>0</v>
      </c>
      <c r="W407" s="224">
        <f t="shared" si="67"/>
        <v>0</v>
      </c>
      <c r="X407" s="224">
        <f t="shared" si="68"/>
        <v>0</v>
      </c>
      <c r="Y407" s="224">
        <f t="shared" si="69"/>
        <v>0</v>
      </c>
      <c r="Z407" s="225">
        <f t="shared" si="70"/>
        <v>0</v>
      </c>
      <c r="AA407" s="264"/>
    </row>
    <row r="408" spans="1:27" s="217" customFormat="1" ht="12">
      <c r="A408" s="259">
        <v>15301</v>
      </c>
      <c r="B408" s="260" t="s">
        <v>977</v>
      </c>
      <c r="C408" s="260" t="s">
        <v>116</v>
      </c>
      <c r="D408" s="260" t="s">
        <v>525</v>
      </c>
      <c r="E408" s="221">
        <f t="shared" si="71"/>
        <v>4</v>
      </c>
      <c r="F408" s="246">
        <f>IF($E$12=1,VALUE(VLOOKUP($D408,'Pricing Reference'!$A$2:$E$68,2,FALSE))," ")</f>
        <v>4</v>
      </c>
      <c r="G408" s="246" t="str">
        <f>IF($E$12=2,VALUE(VLOOKUP($D408,'Pricing Reference'!$A$2:$E$68,3,FALSE))," ")</f>
        <v xml:space="preserve"> </v>
      </c>
      <c r="H408" s="246" t="str">
        <f>IF($E$12=3,VALUE(VLOOKUP($D408,'Pricing Reference'!$A$2:$E$68,4,FALSE))," ")</f>
        <v xml:space="preserve"> </v>
      </c>
      <c r="I408" s="254">
        <f>VALUE(VLOOKUP($D408,'Pricing Reference'!$A$2:$E$68,5,FALSE))</f>
        <v>8</v>
      </c>
      <c r="J408" s="220"/>
      <c r="K408" s="220"/>
      <c r="L408" s="220"/>
      <c r="M408" s="220"/>
      <c r="N408" s="220"/>
      <c r="O408" s="254">
        <f t="shared" si="63"/>
        <v>0</v>
      </c>
      <c r="P408" s="226"/>
      <c r="Q408" s="222"/>
      <c r="R408" s="215" t="s">
        <v>978</v>
      </c>
      <c r="S408" s="223" t="str">
        <f t="shared" si="64"/>
        <v xml:space="preserve"> </v>
      </c>
      <c r="U408" s="224">
        <f t="shared" si="65"/>
        <v>0</v>
      </c>
      <c r="V408" s="224">
        <f t="shared" si="66"/>
        <v>0</v>
      </c>
      <c r="W408" s="224">
        <f t="shared" si="67"/>
        <v>0</v>
      </c>
      <c r="X408" s="224">
        <f t="shared" si="68"/>
        <v>0</v>
      </c>
      <c r="Y408" s="224">
        <f t="shared" si="69"/>
        <v>0</v>
      </c>
      <c r="Z408" s="225">
        <f t="shared" si="70"/>
        <v>0</v>
      </c>
      <c r="AA408" s="264"/>
    </row>
    <row r="409" spans="1:27" s="217" customFormat="1" ht="12">
      <c r="A409" s="259">
        <v>15298</v>
      </c>
      <c r="B409" s="260" t="s">
        <v>631</v>
      </c>
      <c r="C409" s="260" t="s">
        <v>116</v>
      </c>
      <c r="D409" s="260" t="s">
        <v>525</v>
      </c>
      <c r="E409" s="221">
        <f t="shared" si="71"/>
        <v>4</v>
      </c>
      <c r="F409" s="246">
        <f>IF($E$12=1,VALUE(VLOOKUP($D409,'Pricing Reference'!$A$2:$E$68,2,FALSE))," ")</f>
        <v>4</v>
      </c>
      <c r="G409" s="246" t="str">
        <f>IF($E$12=2,VALUE(VLOOKUP($D409,'Pricing Reference'!$A$2:$E$68,3,FALSE))," ")</f>
        <v xml:space="preserve"> </v>
      </c>
      <c r="H409" s="246" t="str">
        <f>IF($E$12=3,VALUE(VLOOKUP($D409,'Pricing Reference'!$A$2:$E$68,4,FALSE))," ")</f>
        <v xml:space="preserve"> </v>
      </c>
      <c r="I409" s="254">
        <f>VALUE(VLOOKUP($D409,'Pricing Reference'!$A$2:$E$68,5,FALSE))</f>
        <v>8</v>
      </c>
      <c r="J409" s="220"/>
      <c r="K409" s="220"/>
      <c r="L409" s="220"/>
      <c r="M409" s="220"/>
      <c r="N409" s="220"/>
      <c r="O409" s="254">
        <f t="shared" si="63"/>
        <v>0</v>
      </c>
      <c r="P409" s="226"/>
      <c r="Q409" s="222"/>
      <c r="R409" s="215" t="s">
        <v>979</v>
      </c>
      <c r="S409" s="223" t="str">
        <f t="shared" si="64"/>
        <v xml:space="preserve"> </v>
      </c>
      <c r="U409" s="224">
        <f t="shared" si="65"/>
        <v>0</v>
      </c>
      <c r="V409" s="224">
        <f t="shared" si="66"/>
        <v>0</v>
      </c>
      <c r="W409" s="224">
        <f t="shared" si="67"/>
        <v>0</v>
      </c>
      <c r="X409" s="224">
        <f t="shared" si="68"/>
        <v>0</v>
      </c>
      <c r="Y409" s="224">
        <f t="shared" si="69"/>
        <v>0</v>
      </c>
      <c r="Z409" s="225">
        <f t="shared" si="70"/>
        <v>0</v>
      </c>
      <c r="AA409" s="264"/>
    </row>
    <row r="410" spans="1:27" s="217" customFormat="1" ht="12">
      <c r="A410" s="259">
        <v>15302</v>
      </c>
      <c r="B410" s="260" t="s">
        <v>328</v>
      </c>
      <c r="C410" s="260" t="s">
        <v>116</v>
      </c>
      <c r="D410" s="260" t="s">
        <v>525</v>
      </c>
      <c r="E410" s="221">
        <f t="shared" si="71"/>
        <v>4</v>
      </c>
      <c r="F410" s="246">
        <f>IF($E$12=1,VALUE(VLOOKUP($D410,'Pricing Reference'!$A$2:$E$68,2,FALSE))," ")</f>
        <v>4</v>
      </c>
      <c r="G410" s="246" t="str">
        <f>IF($E$12=2,VALUE(VLOOKUP($D410,'Pricing Reference'!$A$2:$E$68,3,FALSE))," ")</f>
        <v xml:space="preserve"> </v>
      </c>
      <c r="H410" s="246" t="str">
        <f>IF($E$12=3,VALUE(VLOOKUP($D410,'Pricing Reference'!$A$2:$E$68,4,FALSE))," ")</f>
        <v xml:space="preserve"> </v>
      </c>
      <c r="I410" s="254">
        <f>VALUE(VLOOKUP($D410,'Pricing Reference'!$A$2:$E$68,5,FALSE))</f>
        <v>8</v>
      </c>
      <c r="J410" s="220"/>
      <c r="K410" s="220"/>
      <c r="L410" s="220"/>
      <c r="M410" s="220"/>
      <c r="N410" s="220"/>
      <c r="O410" s="254">
        <f t="shared" si="63"/>
        <v>0</v>
      </c>
      <c r="P410" s="226"/>
      <c r="Q410" s="222"/>
      <c r="R410" s="215" t="s">
        <v>980</v>
      </c>
      <c r="S410" s="223" t="str">
        <f t="shared" si="64"/>
        <v xml:space="preserve"> </v>
      </c>
      <c r="U410" s="224">
        <f t="shared" si="65"/>
        <v>0</v>
      </c>
      <c r="V410" s="224">
        <f t="shared" si="66"/>
        <v>0</v>
      </c>
      <c r="W410" s="224">
        <f t="shared" si="67"/>
        <v>0</v>
      </c>
      <c r="X410" s="224">
        <f t="shared" si="68"/>
        <v>0</v>
      </c>
      <c r="Y410" s="224">
        <f t="shared" si="69"/>
        <v>0</v>
      </c>
      <c r="Z410" s="225">
        <f t="shared" si="70"/>
        <v>0</v>
      </c>
      <c r="AA410" s="264"/>
    </row>
    <row r="411" spans="1:27" s="217" customFormat="1" ht="12">
      <c r="A411" s="259">
        <v>15304</v>
      </c>
      <c r="B411" s="260" t="s">
        <v>981</v>
      </c>
      <c r="C411" s="260" t="s">
        <v>116</v>
      </c>
      <c r="D411" s="260" t="s">
        <v>526</v>
      </c>
      <c r="E411" s="221">
        <f t="shared" si="71"/>
        <v>22.5</v>
      </c>
      <c r="F411" s="246">
        <f>IF($E$12=1,VALUE(VLOOKUP($D411,'Pricing Reference'!$A$2:$E$68,2,FALSE))," ")</f>
        <v>22.5</v>
      </c>
      <c r="G411" s="246" t="str">
        <f>IF($E$12=2,VALUE(VLOOKUP($D411,'Pricing Reference'!$A$2:$E$68,3,FALSE))," ")</f>
        <v xml:space="preserve"> </v>
      </c>
      <c r="H411" s="246" t="str">
        <f>IF($E$12=3,VALUE(VLOOKUP($D411,'Pricing Reference'!$A$2:$E$68,4,FALSE))," ")</f>
        <v xml:space="preserve"> </v>
      </c>
      <c r="I411" s="254">
        <f>VALUE(VLOOKUP($D411,'Pricing Reference'!$A$2:$E$68,5,FALSE))</f>
        <v>45</v>
      </c>
      <c r="J411" s="220"/>
      <c r="K411" s="220"/>
      <c r="L411" s="220"/>
      <c r="M411" s="220"/>
      <c r="N411" s="220"/>
      <c r="O411" s="254">
        <f t="shared" si="63"/>
        <v>0</v>
      </c>
      <c r="P411" s="226"/>
      <c r="Q411" s="222"/>
      <c r="R411" s="215" t="s">
        <v>982</v>
      </c>
      <c r="S411" s="223" t="str">
        <f t="shared" si="64"/>
        <v xml:space="preserve"> </v>
      </c>
      <c r="U411" s="224">
        <f t="shared" si="65"/>
        <v>0</v>
      </c>
      <c r="V411" s="224">
        <f t="shared" si="66"/>
        <v>0</v>
      </c>
      <c r="W411" s="224">
        <f t="shared" si="67"/>
        <v>0</v>
      </c>
      <c r="X411" s="224">
        <f t="shared" si="68"/>
        <v>0</v>
      </c>
      <c r="Y411" s="224">
        <f t="shared" si="69"/>
        <v>0</v>
      </c>
      <c r="Z411" s="225">
        <f t="shared" si="70"/>
        <v>0</v>
      </c>
      <c r="AA411" s="264"/>
    </row>
    <row r="412" spans="1:27" s="217" customFormat="1" ht="12">
      <c r="A412" s="259">
        <v>15305</v>
      </c>
      <c r="B412" s="260" t="s">
        <v>983</v>
      </c>
      <c r="C412" s="260" t="s">
        <v>116</v>
      </c>
      <c r="D412" s="260" t="s">
        <v>526</v>
      </c>
      <c r="E412" s="221">
        <f t="shared" si="71"/>
        <v>22.5</v>
      </c>
      <c r="F412" s="246">
        <f>IF($E$12=1,VALUE(VLOOKUP($D412,'Pricing Reference'!$A$2:$E$68,2,FALSE))," ")</f>
        <v>22.5</v>
      </c>
      <c r="G412" s="246" t="str">
        <f>IF($E$12=2,VALUE(VLOOKUP($D412,'Pricing Reference'!$A$2:$E$68,3,FALSE))," ")</f>
        <v xml:space="preserve"> </v>
      </c>
      <c r="H412" s="246" t="str">
        <f>IF($E$12=3,VALUE(VLOOKUP($D412,'Pricing Reference'!$A$2:$E$68,4,FALSE))," ")</f>
        <v xml:space="preserve"> </v>
      </c>
      <c r="I412" s="254">
        <f>VALUE(VLOOKUP($D412,'Pricing Reference'!$A$2:$E$68,5,FALSE))</f>
        <v>45</v>
      </c>
      <c r="J412" s="220"/>
      <c r="K412" s="220"/>
      <c r="L412" s="220"/>
      <c r="M412" s="220"/>
      <c r="N412" s="220"/>
      <c r="O412" s="254">
        <f t="shared" si="63"/>
        <v>0</v>
      </c>
      <c r="P412" s="226"/>
      <c r="Q412" s="222"/>
      <c r="R412" s="215" t="s">
        <v>984</v>
      </c>
      <c r="S412" s="223" t="str">
        <f t="shared" si="64"/>
        <v xml:space="preserve"> </v>
      </c>
      <c r="U412" s="224">
        <f t="shared" si="65"/>
        <v>0</v>
      </c>
      <c r="V412" s="224">
        <f t="shared" si="66"/>
        <v>0</v>
      </c>
      <c r="W412" s="224">
        <f t="shared" si="67"/>
        <v>0</v>
      </c>
      <c r="X412" s="224">
        <f t="shared" si="68"/>
        <v>0</v>
      </c>
      <c r="Y412" s="224">
        <f t="shared" si="69"/>
        <v>0</v>
      </c>
      <c r="Z412" s="225">
        <f t="shared" si="70"/>
        <v>0</v>
      </c>
      <c r="AA412" s="264"/>
    </row>
    <row r="413" spans="1:27" s="217" customFormat="1" ht="12">
      <c r="A413" s="259">
        <v>15306</v>
      </c>
      <c r="B413" s="260" t="s">
        <v>985</v>
      </c>
      <c r="C413" s="260" t="s">
        <v>116</v>
      </c>
      <c r="D413" s="260" t="s">
        <v>526</v>
      </c>
      <c r="E413" s="221">
        <f t="shared" si="71"/>
        <v>22.5</v>
      </c>
      <c r="F413" s="246">
        <f>IF($E$12=1,VALUE(VLOOKUP($D413,'Pricing Reference'!$A$2:$E$68,2,FALSE))," ")</f>
        <v>22.5</v>
      </c>
      <c r="G413" s="246" t="str">
        <f>IF($E$12=2,VALUE(VLOOKUP($D413,'Pricing Reference'!$A$2:$E$68,3,FALSE))," ")</f>
        <v xml:space="preserve"> </v>
      </c>
      <c r="H413" s="246" t="str">
        <f>IF($E$12=3,VALUE(VLOOKUP($D413,'Pricing Reference'!$A$2:$E$68,4,FALSE))," ")</f>
        <v xml:space="preserve"> </v>
      </c>
      <c r="I413" s="254">
        <f>VALUE(VLOOKUP($D413,'Pricing Reference'!$A$2:$E$68,5,FALSE))</f>
        <v>45</v>
      </c>
      <c r="J413" s="220"/>
      <c r="K413" s="220"/>
      <c r="L413" s="220"/>
      <c r="M413" s="220"/>
      <c r="N413" s="220"/>
      <c r="O413" s="254">
        <f t="shared" si="63"/>
        <v>0</v>
      </c>
      <c r="P413" s="226"/>
      <c r="Q413" s="222"/>
      <c r="R413" s="215" t="s">
        <v>986</v>
      </c>
      <c r="S413" s="223" t="str">
        <f t="shared" si="64"/>
        <v xml:space="preserve"> </v>
      </c>
      <c r="U413" s="224">
        <f t="shared" si="65"/>
        <v>0</v>
      </c>
      <c r="V413" s="224">
        <f t="shared" si="66"/>
        <v>0</v>
      </c>
      <c r="W413" s="224">
        <f t="shared" si="67"/>
        <v>0</v>
      </c>
      <c r="X413" s="224">
        <f t="shared" si="68"/>
        <v>0</v>
      </c>
      <c r="Y413" s="224">
        <f t="shared" si="69"/>
        <v>0</v>
      </c>
      <c r="Z413" s="225">
        <f t="shared" si="70"/>
        <v>0</v>
      </c>
      <c r="AA413" s="264"/>
    </row>
    <row r="414" spans="1:27" s="217" customFormat="1" ht="12">
      <c r="A414" s="259">
        <v>15307</v>
      </c>
      <c r="B414" s="260" t="s">
        <v>987</v>
      </c>
      <c r="C414" s="260" t="s">
        <v>116</v>
      </c>
      <c r="D414" s="260" t="s">
        <v>526</v>
      </c>
      <c r="E414" s="221">
        <f t="shared" si="71"/>
        <v>22.5</v>
      </c>
      <c r="F414" s="246">
        <f>IF($E$12=1,VALUE(VLOOKUP($D414,'Pricing Reference'!$A$2:$E$68,2,FALSE))," ")</f>
        <v>22.5</v>
      </c>
      <c r="G414" s="246" t="str">
        <f>IF($E$12=2,VALUE(VLOOKUP($D414,'Pricing Reference'!$A$2:$E$68,3,FALSE))," ")</f>
        <v xml:space="preserve"> </v>
      </c>
      <c r="H414" s="246" t="str">
        <f>IF($E$12=3,VALUE(VLOOKUP($D414,'Pricing Reference'!$A$2:$E$68,4,FALSE))," ")</f>
        <v xml:space="preserve"> </v>
      </c>
      <c r="I414" s="254">
        <f>VALUE(VLOOKUP($D414,'Pricing Reference'!$A$2:$E$68,5,FALSE))</f>
        <v>45</v>
      </c>
      <c r="J414" s="220"/>
      <c r="K414" s="220"/>
      <c r="L414" s="220"/>
      <c r="M414" s="220"/>
      <c r="N414" s="220"/>
      <c r="O414" s="254">
        <f t="shared" si="63"/>
        <v>0</v>
      </c>
      <c r="P414" s="226"/>
      <c r="Q414" s="222"/>
      <c r="R414" s="215" t="s">
        <v>988</v>
      </c>
      <c r="S414" s="223" t="str">
        <f t="shared" si="64"/>
        <v xml:space="preserve"> </v>
      </c>
      <c r="U414" s="224">
        <f t="shared" si="65"/>
        <v>0</v>
      </c>
      <c r="V414" s="224">
        <f t="shared" si="66"/>
        <v>0</v>
      </c>
      <c r="W414" s="224">
        <f t="shared" si="67"/>
        <v>0</v>
      </c>
      <c r="X414" s="224">
        <f t="shared" si="68"/>
        <v>0</v>
      </c>
      <c r="Y414" s="224">
        <f t="shared" si="69"/>
        <v>0</v>
      </c>
      <c r="Z414" s="225">
        <f t="shared" si="70"/>
        <v>0</v>
      </c>
      <c r="AA414" s="264"/>
    </row>
    <row r="415" spans="1:27" s="217" customFormat="1" ht="12">
      <c r="A415" s="259">
        <v>15322</v>
      </c>
      <c r="B415" s="260" t="s">
        <v>455</v>
      </c>
      <c r="C415" s="260" t="s">
        <v>116</v>
      </c>
      <c r="D415" s="260" t="s">
        <v>528</v>
      </c>
      <c r="E415" s="221">
        <f t="shared" si="71"/>
        <v>22.5</v>
      </c>
      <c r="F415" s="246">
        <f>IF($E$12=1,VALUE(VLOOKUP($D415,'Pricing Reference'!$A$2:$E$68,2,FALSE))," ")</f>
        <v>22.5</v>
      </c>
      <c r="G415" s="246" t="str">
        <f>IF($E$12=2,VALUE(VLOOKUP($D415,'Pricing Reference'!$A$2:$E$68,3,FALSE))," ")</f>
        <v xml:space="preserve"> </v>
      </c>
      <c r="H415" s="246" t="str">
        <f>IF($E$12=3,VALUE(VLOOKUP($D415,'Pricing Reference'!$A$2:$E$68,4,FALSE))," ")</f>
        <v xml:space="preserve"> </v>
      </c>
      <c r="I415" s="254">
        <f>VALUE(VLOOKUP($D415,'Pricing Reference'!$A$2:$E$68,5,FALSE))</f>
        <v>45</v>
      </c>
      <c r="J415" s="220"/>
      <c r="K415" s="220"/>
      <c r="L415" s="220"/>
      <c r="M415" s="220"/>
      <c r="N415" s="220"/>
      <c r="O415" s="254">
        <f t="shared" si="63"/>
        <v>0</v>
      </c>
      <c r="P415" s="226"/>
      <c r="Q415" s="222"/>
      <c r="R415" s="215" t="s">
        <v>989</v>
      </c>
      <c r="S415" s="223" t="str">
        <f t="shared" si="64"/>
        <v xml:space="preserve"> </v>
      </c>
      <c r="U415" s="224">
        <f t="shared" si="65"/>
        <v>0</v>
      </c>
      <c r="V415" s="224">
        <f t="shared" si="66"/>
        <v>0</v>
      </c>
      <c r="W415" s="224">
        <f t="shared" si="67"/>
        <v>0</v>
      </c>
      <c r="X415" s="224">
        <f t="shared" si="68"/>
        <v>0</v>
      </c>
      <c r="Y415" s="224">
        <f t="shared" si="69"/>
        <v>0</v>
      </c>
      <c r="Z415" s="225">
        <f t="shared" si="70"/>
        <v>0</v>
      </c>
      <c r="AA415" s="264"/>
    </row>
    <row r="416" spans="1:27" s="217" customFormat="1" ht="12">
      <c r="A416" s="259">
        <v>15323</v>
      </c>
      <c r="B416" s="260" t="s">
        <v>456</v>
      </c>
      <c r="C416" s="260" t="s">
        <v>116</v>
      </c>
      <c r="D416" s="260" t="s">
        <v>528</v>
      </c>
      <c r="E416" s="221">
        <f t="shared" si="71"/>
        <v>22.5</v>
      </c>
      <c r="F416" s="246">
        <f>IF($E$12=1,VALUE(VLOOKUP($D416,'Pricing Reference'!$A$2:$E$68,2,FALSE))," ")</f>
        <v>22.5</v>
      </c>
      <c r="G416" s="246" t="str">
        <f>IF($E$12=2,VALUE(VLOOKUP($D416,'Pricing Reference'!$A$2:$E$68,3,FALSE))," ")</f>
        <v xml:space="preserve"> </v>
      </c>
      <c r="H416" s="246" t="str">
        <f>IF($E$12=3,VALUE(VLOOKUP($D416,'Pricing Reference'!$A$2:$E$68,4,FALSE))," ")</f>
        <v xml:space="preserve"> </v>
      </c>
      <c r="I416" s="254">
        <f>VALUE(VLOOKUP($D416,'Pricing Reference'!$A$2:$E$68,5,FALSE))</f>
        <v>45</v>
      </c>
      <c r="J416" s="220"/>
      <c r="K416" s="220"/>
      <c r="L416" s="220"/>
      <c r="M416" s="220"/>
      <c r="N416" s="220"/>
      <c r="O416" s="254">
        <f t="shared" si="63"/>
        <v>0</v>
      </c>
      <c r="P416" s="226"/>
      <c r="Q416" s="222"/>
      <c r="R416" s="215" t="s">
        <v>990</v>
      </c>
      <c r="S416" s="223" t="str">
        <f t="shared" si="64"/>
        <v xml:space="preserve"> </v>
      </c>
      <c r="U416" s="224">
        <f t="shared" si="65"/>
        <v>0</v>
      </c>
      <c r="V416" s="224">
        <f t="shared" si="66"/>
        <v>0</v>
      </c>
      <c r="W416" s="224">
        <f t="shared" si="67"/>
        <v>0</v>
      </c>
      <c r="X416" s="224">
        <f t="shared" si="68"/>
        <v>0</v>
      </c>
      <c r="Y416" s="224">
        <f t="shared" si="69"/>
        <v>0</v>
      </c>
      <c r="Z416" s="225">
        <f t="shared" si="70"/>
        <v>0</v>
      </c>
      <c r="AA416" s="264"/>
    </row>
    <row r="417" spans="1:27" s="217" customFormat="1" ht="12">
      <c r="A417" s="259">
        <v>15324</v>
      </c>
      <c r="B417" s="260" t="s">
        <v>457</v>
      </c>
      <c r="C417" s="260" t="s">
        <v>116</v>
      </c>
      <c r="D417" s="260" t="s">
        <v>528</v>
      </c>
      <c r="E417" s="221">
        <f t="shared" si="71"/>
        <v>22.5</v>
      </c>
      <c r="F417" s="246">
        <f>IF($E$12=1,VALUE(VLOOKUP($D417,'Pricing Reference'!$A$2:$E$68,2,FALSE))," ")</f>
        <v>22.5</v>
      </c>
      <c r="G417" s="246" t="str">
        <f>IF($E$12=2,VALUE(VLOOKUP($D417,'Pricing Reference'!$A$2:$E$68,3,FALSE))," ")</f>
        <v xml:space="preserve"> </v>
      </c>
      <c r="H417" s="246" t="str">
        <f>IF($E$12=3,VALUE(VLOOKUP($D417,'Pricing Reference'!$A$2:$E$68,4,FALSE))," ")</f>
        <v xml:space="preserve"> </v>
      </c>
      <c r="I417" s="254">
        <f>VALUE(VLOOKUP($D417,'Pricing Reference'!$A$2:$E$68,5,FALSE))</f>
        <v>45</v>
      </c>
      <c r="J417" s="220"/>
      <c r="K417" s="220"/>
      <c r="L417" s="220"/>
      <c r="M417" s="220"/>
      <c r="N417" s="220"/>
      <c r="O417" s="254">
        <f t="shared" si="63"/>
        <v>0</v>
      </c>
      <c r="P417" s="226"/>
      <c r="Q417" s="222"/>
      <c r="R417" s="215" t="s">
        <v>991</v>
      </c>
      <c r="S417" s="223" t="str">
        <f t="shared" si="64"/>
        <v xml:space="preserve"> </v>
      </c>
      <c r="U417" s="224">
        <f t="shared" si="65"/>
        <v>0</v>
      </c>
      <c r="V417" s="224">
        <f t="shared" si="66"/>
        <v>0</v>
      </c>
      <c r="W417" s="224">
        <f t="shared" si="67"/>
        <v>0</v>
      </c>
      <c r="X417" s="224">
        <f t="shared" si="68"/>
        <v>0</v>
      </c>
      <c r="Y417" s="224">
        <f t="shared" si="69"/>
        <v>0</v>
      </c>
      <c r="Z417" s="225">
        <f t="shared" si="70"/>
        <v>0</v>
      </c>
      <c r="AA417" s="264"/>
    </row>
    <row r="418" spans="1:27" s="217" customFormat="1" ht="12">
      <c r="A418" s="259">
        <v>15325</v>
      </c>
      <c r="B418" s="260" t="s">
        <v>458</v>
      </c>
      <c r="C418" s="260" t="s">
        <v>116</v>
      </c>
      <c r="D418" s="260" t="s">
        <v>528</v>
      </c>
      <c r="E418" s="221">
        <f t="shared" si="71"/>
        <v>22.5</v>
      </c>
      <c r="F418" s="246">
        <f>IF($E$12=1,VALUE(VLOOKUP($D418,'Pricing Reference'!$A$2:$E$68,2,FALSE))," ")</f>
        <v>22.5</v>
      </c>
      <c r="G418" s="246" t="str">
        <f>IF($E$12=2,VALUE(VLOOKUP($D418,'Pricing Reference'!$A$2:$E$68,3,FALSE))," ")</f>
        <v xml:space="preserve"> </v>
      </c>
      <c r="H418" s="246" t="str">
        <f>IF($E$12=3,VALUE(VLOOKUP($D418,'Pricing Reference'!$A$2:$E$68,4,FALSE))," ")</f>
        <v xml:space="preserve"> </v>
      </c>
      <c r="I418" s="254">
        <f>VALUE(VLOOKUP($D418,'Pricing Reference'!$A$2:$E$68,5,FALSE))</f>
        <v>45</v>
      </c>
      <c r="J418" s="220"/>
      <c r="K418" s="220"/>
      <c r="L418" s="220"/>
      <c r="M418" s="220"/>
      <c r="N418" s="220"/>
      <c r="O418" s="254">
        <f t="shared" si="63"/>
        <v>0</v>
      </c>
      <c r="P418" s="226"/>
      <c r="Q418" s="222"/>
      <c r="R418" s="215" t="s">
        <v>992</v>
      </c>
      <c r="S418" s="223" t="str">
        <f t="shared" si="64"/>
        <v xml:space="preserve"> </v>
      </c>
      <c r="U418" s="224">
        <f t="shared" si="65"/>
        <v>0</v>
      </c>
      <c r="V418" s="224">
        <f t="shared" si="66"/>
        <v>0</v>
      </c>
      <c r="W418" s="224">
        <f t="shared" si="67"/>
        <v>0</v>
      </c>
      <c r="X418" s="224">
        <f t="shared" si="68"/>
        <v>0</v>
      </c>
      <c r="Y418" s="224">
        <f t="shared" si="69"/>
        <v>0</v>
      </c>
      <c r="Z418" s="225">
        <f t="shared" si="70"/>
        <v>0</v>
      </c>
      <c r="AA418" s="264"/>
    </row>
    <row r="419" spans="1:27" s="217" customFormat="1" ht="12">
      <c r="A419" s="259">
        <v>15326</v>
      </c>
      <c r="B419" s="260" t="s">
        <v>451</v>
      </c>
      <c r="C419" s="260" t="s">
        <v>116</v>
      </c>
      <c r="D419" s="260" t="s">
        <v>527</v>
      </c>
      <c r="E419" s="221">
        <f t="shared" si="71"/>
        <v>22.5</v>
      </c>
      <c r="F419" s="246">
        <f>IF($E$12=1,VALUE(VLOOKUP($D419,'Pricing Reference'!$A$2:$E$68,2,FALSE))," ")</f>
        <v>22.5</v>
      </c>
      <c r="G419" s="246" t="str">
        <f>IF($E$12=2,VALUE(VLOOKUP($D419,'Pricing Reference'!$A$2:$E$68,3,FALSE))," ")</f>
        <v xml:space="preserve"> </v>
      </c>
      <c r="H419" s="246" t="str">
        <f>IF($E$12=3,VALUE(VLOOKUP($D419,'Pricing Reference'!$A$2:$E$68,4,FALSE))," ")</f>
        <v xml:space="preserve"> </v>
      </c>
      <c r="I419" s="254">
        <f>VALUE(VLOOKUP($D419,'Pricing Reference'!$A$2:$E$68,5,FALSE))</f>
        <v>45</v>
      </c>
      <c r="J419" s="220"/>
      <c r="K419" s="220"/>
      <c r="L419" s="220"/>
      <c r="M419" s="220"/>
      <c r="N419" s="220"/>
      <c r="O419" s="254">
        <f t="shared" si="63"/>
        <v>0</v>
      </c>
      <c r="P419" s="226"/>
      <c r="Q419" s="222"/>
      <c r="R419" s="215" t="s">
        <v>993</v>
      </c>
      <c r="S419" s="223" t="str">
        <f t="shared" si="64"/>
        <v xml:space="preserve"> </v>
      </c>
      <c r="U419" s="224">
        <f t="shared" si="65"/>
        <v>0</v>
      </c>
      <c r="V419" s="224">
        <f t="shared" si="66"/>
        <v>0</v>
      </c>
      <c r="W419" s="224">
        <f t="shared" si="67"/>
        <v>0</v>
      </c>
      <c r="X419" s="224">
        <f t="shared" si="68"/>
        <v>0</v>
      </c>
      <c r="Y419" s="224">
        <f t="shared" si="69"/>
        <v>0</v>
      </c>
      <c r="Z419" s="225">
        <f t="shared" si="70"/>
        <v>0</v>
      </c>
      <c r="AA419" s="264"/>
    </row>
    <row r="420" spans="1:27" s="217" customFormat="1" ht="12">
      <c r="A420" s="259">
        <v>15327</v>
      </c>
      <c r="B420" s="260" t="s">
        <v>452</v>
      </c>
      <c r="C420" s="260" t="s">
        <v>116</v>
      </c>
      <c r="D420" s="260" t="s">
        <v>527</v>
      </c>
      <c r="E420" s="221">
        <f t="shared" si="71"/>
        <v>22.5</v>
      </c>
      <c r="F420" s="246">
        <f>IF($E$12=1,VALUE(VLOOKUP($D420,'Pricing Reference'!$A$2:$E$68,2,FALSE))," ")</f>
        <v>22.5</v>
      </c>
      <c r="G420" s="246" t="str">
        <f>IF($E$12=2,VALUE(VLOOKUP($D420,'Pricing Reference'!$A$2:$E$68,3,FALSE))," ")</f>
        <v xml:space="preserve"> </v>
      </c>
      <c r="H420" s="246" t="str">
        <f>IF($E$12=3,VALUE(VLOOKUP($D420,'Pricing Reference'!$A$2:$E$68,4,FALSE))," ")</f>
        <v xml:space="preserve"> </v>
      </c>
      <c r="I420" s="254">
        <f>VALUE(VLOOKUP($D420,'Pricing Reference'!$A$2:$E$68,5,FALSE))</f>
        <v>45</v>
      </c>
      <c r="J420" s="220"/>
      <c r="K420" s="220"/>
      <c r="L420" s="220"/>
      <c r="M420" s="220"/>
      <c r="N420" s="220"/>
      <c r="O420" s="254">
        <f t="shared" si="63"/>
        <v>0</v>
      </c>
      <c r="P420" s="226"/>
      <c r="Q420" s="222"/>
      <c r="R420" s="215" t="s">
        <v>994</v>
      </c>
      <c r="S420" s="223" t="str">
        <f t="shared" si="64"/>
        <v xml:space="preserve"> </v>
      </c>
      <c r="U420" s="224">
        <f t="shared" si="65"/>
        <v>0</v>
      </c>
      <c r="V420" s="224">
        <f t="shared" si="66"/>
        <v>0</v>
      </c>
      <c r="W420" s="224">
        <f t="shared" si="67"/>
        <v>0</v>
      </c>
      <c r="X420" s="224">
        <f t="shared" si="68"/>
        <v>0</v>
      </c>
      <c r="Y420" s="224">
        <f t="shared" si="69"/>
        <v>0</v>
      </c>
      <c r="Z420" s="225">
        <f t="shared" si="70"/>
        <v>0</v>
      </c>
      <c r="AA420" s="264"/>
    </row>
    <row r="421" spans="1:27" s="217" customFormat="1" ht="12">
      <c r="A421" s="259">
        <v>15328</v>
      </c>
      <c r="B421" s="260" t="s">
        <v>453</v>
      </c>
      <c r="C421" s="260" t="s">
        <v>116</v>
      </c>
      <c r="D421" s="260" t="s">
        <v>527</v>
      </c>
      <c r="E421" s="221">
        <f t="shared" si="71"/>
        <v>22.5</v>
      </c>
      <c r="F421" s="246">
        <f>IF($E$12=1,VALUE(VLOOKUP($D421,'Pricing Reference'!$A$2:$E$68,2,FALSE))," ")</f>
        <v>22.5</v>
      </c>
      <c r="G421" s="246" t="str">
        <f>IF($E$12=2,VALUE(VLOOKUP($D421,'Pricing Reference'!$A$2:$E$68,3,FALSE))," ")</f>
        <v xml:space="preserve"> </v>
      </c>
      <c r="H421" s="246" t="str">
        <f>IF($E$12=3,VALUE(VLOOKUP($D421,'Pricing Reference'!$A$2:$E$68,4,FALSE))," ")</f>
        <v xml:space="preserve"> </v>
      </c>
      <c r="I421" s="254">
        <f>VALUE(VLOOKUP($D421,'Pricing Reference'!$A$2:$E$68,5,FALSE))</f>
        <v>45</v>
      </c>
      <c r="J421" s="220"/>
      <c r="K421" s="220"/>
      <c r="L421" s="220"/>
      <c r="M421" s="220"/>
      <c r="N421" s="220"/>
      <c r="O421" s="254">
        <f t="shared" si="63"/>
        <v>0</v>
      </c>
      <c r="P421" s="226"/>
      <c r="Q421" s="222"/>
      <c r="R421" s="215" t="s">
        <v>995</v>
      </c>
      <c r="S421" s="223" t="str">
        <f t="shared" si="64"/>
        <v xml:space="preserve"> </v>
      </c>
      <c r="U421" s="224">
        <f t="shared" si="65"/>
        <v>0</v>
      </c>
      <c r="V421" s="224">
        <f t="shared" si="66"/>
        <v>0</v>
      </c>
      <c r="W421" s="224">
        <f t="shared" si="67"/>
        <v>0</v>
      </c>
      <c r="X421" s="224">
        <f t="shared" si="68"/>
        <v>0</v>
      </c>
      <c r="Y421" s="224">
        <f t="shared" si="69"/>
        <v>0</v>
      </c>
      <c r="Z421" s="225">
        <f t="shared" si="70"/>
        <v>0</v>
      </c>
      <c r="AA421" s="264"/>
    </row>
    <row r="422" spans="1:27" s="217" customFormat="1" ht="12">
      <c r="A422" s="259">
        <v>15329</v>
      </c>
      <c r="B422" s="260" t="s">
        <v>454</v>
      </c>
      <c r="C422" s="260" t="s">
        <v>116</v>
      </c>
      <c r="D422" s="260" t="s">
        <v>527</v>
      </c>
      <c r="E422" s="221">
        <f t="shared" si="71"/>
        <v>22.5</v>
      </c>
      <c r="F422" s="246">
        <f>IF($E$12=1,VALUE(VLOOKUP($D422,'Pricing Reference'!$A$2:$E$68,2,FALSE))," ")</f>
        <v>22.5</v>
      </c>
      <c r="G422" s="246" t="str">
        <f>IF($E$12=2,VALUE(VLOOKUP($D422,'Pricing Reference'!$A$2:$E$68,3,FALSE))," ")</f>
        <v xml:space="preserve"> </v>
      </c>
      <c r="H422" s="246" t="str">
        <f>IF($E$12=3,VALUE(VLOOKUP($D422,'Pricing Reference'!$A$2:$E$68,4,FALSE))," ")</f>
        <v xml:space="preserve"> </v>
      </c>
      <c r="I422" s="254">
        <f>VALUE(VLOOKUP($D422,'Pricing Reference'!$A$2:$E$68,5,FALSE))</f>
        <v>45</v>
      </c>
      <c r="J422" s="220"/>
      <c r="K422" s="220"/>
      <c r="L422" s="220"/>
      <c r="M422" s="220"/>
      <c r="N422" s="220"/>
      <c r="O422" s="254">
        <f t="shared" si="63"/>
        <v>0</v>
      </c>
      <c r="P422" s="226"/>
      <c r="Q422" s="222"/>
      <c r="R422" s="215" t="s">
        <v>996</v>
      </c>
      <c r="S422" s="223" t="str">
        <f t="shared" si="64"/>
        <v xml:space="preserve"> </v>
      </c>
      <c r="U422" s="224">
        <f t="shared" si="65"/>
        <v>0</v>
      </c>
      <c r="V422" s="224">
        <f t="shared" si="66"/>
        <v>0</v>
      </c>
      <c r="W422" s="224">
        <f t="shared" si="67"/>
        <v>0</v>
      </c>
      <c r="X422" s="224">
        <f t="shared" si="68"/>
        <v>0</v>
      </c>
      <c r="Y422" s="224">
        <f t="shared" si="69"/>
        <v>0</v>
      </c>
      <c r="Z422" s="225">
        <f t="shared" si="70"/>
        <v>0</v>
      </c>
      <c r="AA422" s="264"/>
    </row>
    <row r="423" spans="1:27" s="217" customFormat="1" ht="12">
      <c r="A423" s="259">
        <v>15311</v>
      </c>
      <c r="B423" s="260" t="s">
        <v>997</v>
      </c>
      <c r="C423" s="260" t="s">
        <v>1160</v>
      </c>
      <c r="D423" s="260" t="s">
        <v>529</v>
      </c>
      <c r="E423" s="221">
        <f t="shared" si="71"/>
        <v>22.5</v>
      </c>
      <c r="F423" s="246">
        <f>IF($E$12=1,VALUE(VLOOKUP($D423,'Pricing Reference'!$A$2:$E$68,2,FALSE))," ")</f>
        <v>22.5</v>
      </c>
      <c r="G423" s="246" t="str">
        <f>IF($E$12=2,VALUE(VLOOKUP($D423,'Pricing Reference'!$A$2:$E$68,3,FALSE))," ")</f>
        <v xml:space="preserve"> </v>
      </c>
      <c r="H423" s="246" t="str">
        <f>IF($E$12=3,VALUE(VLOOKUP($D423,'Pricing Reference'!$A$2:$E$68,4,FALSE))," ")</f>
        <v xml:space="preserve"> </v>
      </c>
      <c r="I423" s="254">
        <f>VALUE(VLOOKUP($D423,'Pricing Reference'!$A$2:$E$68,5,FALSE))</f>
        <v>45</v>
      </c>
      <c r="J423" s="220"/>
      <c r="K423" s="220"/>
      <c r="L423" s="220"/>
      <c r="M423" s="220"/>
      <c r="N423" s="220"/>
      <c r="O423" s="254">
        <f t="shared" si="63"/>
        <v>0</v>
      </c>
      <c r="P423" s="226"/>
      <c r="Q423" s="222"/>
      <c r="R423" s="215" t="s">
        <v>998</v>
      </c>
      <c r="S423" s="223" t="str">
        <f t="shared" si="64"/>
        <v xml:space="preserve"> </v>
      </c>
      <c r="U423" s="224">
        <f t="shared" si="65"/>
        <v>0</v>
      </c>
      <c r="V423" s="224">
        <f t="shared" si="66"/>
        <v>0</v>
      </c>
      <c r="W423" s="224">
        <f t="shared" si="67"/>
        <v>0</v>
      </c>
      <c r="X423" s="224">
        <f t="shared" si="68"/>
        <v>0</v>
      </c>
      <c r="Y423" s="224">
        <f t="shared" si="69"/>
        <v>0</v>
      </c>
      <c r="Z423" s="225">
        <f t="shared" si="70"/>
        <v>0</v>
      </c>
      <c r="AA423" s="264"/>
    </row>
    <row r="424" spans="1:27" s="217" customFormat="1" ht="12">
      <c r="A424" s="259">
        <v>15312</v>
      </c>
      <c r="B424" s="260" t="s">
        <v>999</v>
      </c>
      <c r="C424" s="260" t="s">
        <v>1160</v>
      </c>
      <c r="D424" s="260" t="s">
        <v>529</v>
      </c>
      <c r="E424" s="221">
        <f t="shared" si="71"/>
        <v>22.5</v>
      </c>
      <c r="F424" s="246">
        <f>IF($E$12=1,VALUE(VLOOKUP($D424,'Pricing Reference'!$A$2:$E$68,2,FALSE))," ")</f>
        <v>22.5</v>
      </c>
      <c r="G424" s="246" t="str">
        <f>IF($E$12=2,VALUE(VLOOKUP($D424,'Pricing Reference'!$A$2:$E$68,3,FALSE))," ")</f>
        <v xml:space="preserve"> </v>
      </c>
      <c r="H424" s="246" t="str">
        <f>IF($E$12=3,VALUE(VLOOKUP($D424,'Pricing Reference'!$A$2:$E$68,4,FALSE))," ")</f>
        <v xml:space="preserve"> </v>
      </c>
      <c r="I424" s="254">
        <f>VALUE(VLOOKUP($D424,'Pricing Reference'!$A$2:$E$68,5,FALSE))</f>
        <v>45</v>
      </c>
      <c r="J424" s="220"/>
      <c r="K424" s="220"/>
      <c r="L424" s="220"/>
      <c r="M424" s="220"/>
      <c r="N424" s="220"/>
      <c r="O424" s="254">
        <f t="shared" si="63"/>
        <v>0</v>
      </c>
      <c r="P424" s="226"/>
      <c r="Q424" s="222"/>
      <c r="R424" s="215" t="s">
        <v>1000</v>
      </c>
      <c r="S424" s="223" t="str">
        <f t="shared" si="64"/>
        <v xml:space="preserve"> </v>
      </c>
      <c r="U424" s="224">
        <f t="shared" si="65"/>
        <v>0</v>
      </c>
      <c r="V424" s="224">
        <f t="shared" si="66"/>
        <v>0</v>
      </c>
      <c r="W424" s="224">
        <f t="shared" si="67"/>
        <v>0</v>
      </c>
      <c r="X424" s="224">
        <f t="shared" si="68"/>
        <v>0</v>
      </c>
      <c r="Y424" s="224">
        <f t="shared" si="69"/>
        <v>0</v>
      </c>
      <c r="Z424" s="225">
        <f t="shared" si="70"/>
        <v>0</v>
      </c>
      <c r="AA424" s="264"/>
    </row>
    <row r="425" spans="1:27" s="217" customFormat="1" ht="12">
      <c r="A425" s="259">
        <v>15313</v>
      </c>
      <c r="B425" s="260" t="s">
        <v>1001</v>
      </c>
      <c r="C425" s="260" t="s">
        <v>1160</v>
      </c>
      <c r="D425" s="260" t="s">
        <v>529</v>
      </c>
      <c r="E425" s="221">
        <f t="shared" si="71"/>
        <v>22.5</v>
      </c>
      <c r="F425" s="246">
        <f>IF($E$12=1,VALUE(VLOOKUP($D425,'Pricing Reference'!$A$2:$E$68,2,FALSE))," ")</f>
        <v>22.5</v>
      </c>
      <c r="G425" s="246" t="str">
        <f>IF($E$12=2,VALUE(VLOOKUP($D425,'Pricing Reference'!$A$2:$E$68,3,FALSE))," ")</f>
        <v xml:space="preserve"> </v>
      </c>
      <c r="H425" s="246" t="str">
        <f>IF($E$12=3,VALUE(VLOOKUP($D425,'Pricing Reference'!$A$2:$E$68,4,FALSE))," ")</f>
        <v xml:space="preserve"> </v>
      </c>
      <c r="I425" s="254">
        <f>VALUE(VLOOKUP($D425,'Pricing Reference'!$A$2:$E$68,5,FALSE))</f>
        <v>45</v>
      </c>
      <c r="J425" s="220"/>
      <c r="K425" s="220"/>
      <c r="L425" s="220"/>
      <c r="M425" s="220"/>
      <c r="N425" s="220"/>
      <c r="O425" s="254">
        <f t="shared" si="63"/>
        <v>0</v>
      </c>
      <c r="P425" s="226"/>
      <c r="Q425" s="222"/>
      <c r="R425" s="215" t="s">
        <v>1002</v>
      </c>
      <c r="S425" s="223" t="str">
        <f t="shared" si="64"/>
        <v xml:space="preserve"> </v>
      </c>
      <c r="U425" s="224">
        <f t="shared" si="65"/>
        <v>0</v>
      </c>
      <c r="V425" s="224">
        <f t="shared" si="66"/>
        <v>0</v>
      </c>
      <c r="W425" s="224">
        <f t="shared" si="67"/>
        <v>0</v>
      </c>
      <c r="X425" s="224">
        <f t="shared" si="68"/>
        <v>0</v>
      </c>
      <c r="Y425" s="224">
        <f t="shared" si="69"/>
        <v>0</v>
      </c>
      <c r="Z425" s="225">
        <f t="shared" si="70"/>
        <v>0</v>
      </c>
      <c r="AA425" s="264"/>
    </row>
    <row r="426" spans="1:27" s="217" customFormat="1" ht="12">
      <c r="A426" s="259">
        <v>15308</v>
      </c>
      <c r="B426" s="260" t="s">
        <v>1003</v>
      </c>
      <c r="C426" s="260" t="s">
        <v>1160</v>
      </c>
      <c r="D426" s="260" t="s">
        <v>529</v>
      </c>
      <c r="E426" s="221">
        <f t="shared" si="71"/>
        <v>22.5</v>
      </c>
      <c r="F426" s="246">
        <f>IF($E$12=1,VALUE(VLOOKUP($D426,'Pricing Reference'!$A$2:$E$68,2,FALSE))," ")</f>
        <v>22.5</v>
      </c>
      <c r="G426" s="246" t="str">
        <f>IF($E$12=2,VALUE(VLOOKUP($D426,'Pricing Reference'!$A$2:$E$68,3,FALSE))," ")</f>
        <v xml:space="preserve"> </v>
      </c>
      <c r="H426" s="246" t="str">
        <f>IF($E$12=3,VALUE(VLOOKUP($D426,'Pricing Reference'!$A$2:$E$68,4,FALSE))," ")</f>
        <v xml:space="preserve"> </v>
      </c>
      <c r="I426" s="254">
        <f>VALUE(VLOOKUP($D426,'Pricing Reference'!$A$2:$E$68,5,FALSE))</f>
        <v>45</v>
      </c>
      <c r="J426" s="220"/>
      <c r="K426" s="220"/>
      <c r="L426" s="220"/>
      <c r="M426" s="220"/>
      <c r="N426" s="220"/>
      <c r="O426" s="254">
        <f t="shared" si="63"/>
        <v>0</v>
      </c>
      <c r="P426" s="226"/>
      <c r="Q426" s="222"/>
      <c r="R426" s="215" t="s">
        <v>1004</v>
      </c>
      <c r="S426" s="223" t="str">
        <f t="shared" si="64"/>
        <v xml:space="preserve"> </v>
      </c>
      <c r="U426" s="224">
        <f t="shared" si="65"/>
        <v>0</v>
      </c>
      <c r="V426" s="224">
        <f t="shared" si="66"/>
        <v>0</v>
      </c>
      <c r="W426" s="224">
        <f t="shared" si="67"/>
        <v>0</v>
      </c>
      <c r="X426" s="224">
        <f t="shared" si="68"/>
        <v>0</v>
      </c>
      <c r="Y426" s="224">
        <f t="shared" si="69"/>
        <v>0</v>
      </c>
      <c r="Z426" s="225">
        <f t="shared" si="70"/>
        <v>0</v>
      </c>
      <c r="AA426" s="264"/>
    </row>
    <row r="427" spans="1:27" s="217" customFormat="1" ht="12">
      <c r="A427" s="259">
        <v>15309</v>
      </c>
      <c r="B427" s="260" t="s">
        <v>1005</v>
      </c>
      <c r="C427" s="260" t="s">
        <v>1160</v>
      </c>
      <c r="D427" s="260" t="s">
        <v>529</v>
      </c>
      <c r="E427" s="221">
        <f t="shared" si="71"/>
        <v>22.5</v>
      </c>
      <c r="F427" s="246">
        <f>IF($E$12=1,VALUE(VLOOKUP($D427,'Pricing Reference'!$A$2:$E$68,2,FALSE))," ")</f>
        <v>22.5</v>
      </c>
      <c r="G427" s="246" t="str">
        <f>IF($E$12=2,VALUE(VLOOKUP($D427,'Pricing Reference'!$A$2:$E$68,3,FALSE))," ")</f>
        <v xml:space="preserve"> </v>
      </c>
      <c r="H427" s="246" t="str">
        <f>IF($E$12=3,VALUE(VLOOKUP($D427,'Pricing Reference'!$A$2:$E$68,4,FALSE))," ")</f>
        <v xml:space="preserve"> </v>
      </c>
      <c r="I427" s="254">
        <f>VALUE(VLOOKUP($D427,'Pricing Reference'!$A$2:$E$68,5,FALSE))</f>
        <v>45</v>
      </c>
      <c r="J427" s="220"/>
      <c r="K427" s="220"/>
      <c r="L427" s="220"/>
      <c r="M427" s="220"/>
      <c r="N427" s="220"/>
      <c r="O427" s="254">
        <f t="shared" si="63"/>
        <v>0</v>
      </c>
      <c r="P427" s="226"/>
      <c r="Q427" s="222"/>
      <c r="R427" s="215" t="s">
        <v>1006</v>
      </c>
      <c r="S427" s="223" t="str">
        <f t="shared" si="64"/>
        <v xml:space="preserve"> </v>
      </c>
      <c r="U427" s="224">
        <f t="shared" si="65"/>
        <v>0</v>
      </c>
      <c r="V427" s="224">
        <f t="shared" si="66"/>
        <v>0</v>
      </c>
      <c r="W427" s="224">
        <f t="shared" si="67"/>
        <v>0</v>
      </c>
      <c r="X427" s="224">
        <f t="shared" si="68"/>
        <v>0</v>
      </c>
      <c r="Y427" s="224">
        <f t="shared" si="69"/>
        <v>0</v>
      </c>
      <c r="Z427" s="225">
        <f t="shared" si="70"/>
        <v>0</v>
      </c>
      <c r="AA427" s="264"/>
    </row>
    <row r="428" spans="1:27" s="217" customFormat="1" ht="12">
      <c r="A428" s="259">
        <v>15310</v>
      </c>
      <c r="B428" s="260" t="s">
        <v>1007</v>
      </c>
      <c r="C428" s="260" t="s">
        <v>1160</v>
      </c>
      <c r="D428" s="260" t="s">
        <v>529</v>
      </c>
      <c r="E428" s="221">
        <f t="shared" si="71"/>
        <v>22.5</v>
      </c>
      <c r="F428" s="246">
        <f>IF($E$12=1,VALUE(VLOOKUP($D428,'Pricing Reference'!$A$2:$E$68,2,FALSE))," ")</f>
        <v>22.5</v>
      </c>
      <c r="G428" s="246" t="str">
        <f>IF($E$12=2,VALUE(VLOOKUP($D428,'Pricing Reference'!$A$2:$E$68,3,FALSE))," ")</f>
        <v xml:space="preserve"> </v>
      </c>
      <c r="H428" s="246" t="str">
        <f>IF($E$12=3,VALUE(VLOOKUP($D428,'Pricing Reference'!$A$2:$E$68,4,FALSE))," ")</f>
        <v xml:space="preserve"> </v>
      </c>
      <c r="I428" s="254">
        <f>VALUE(VLOOKUP($D428,'Pricing Reference'!$A$2:$E$68,5,FALSE))</f>
        <v>45</v>
      </c>
      <c r="J428" s="220"/>
      <c r="K428" s="220"/>
      <c r="L428" s="220"/>
      <c r="M428" s="220"/>
      <c r="N428" s="220"/>
      <c r="O428" s="254">
        <f t="shared" si="63"/>
        <v>0</v>
      </c>
      <c r="P428" s="226"/>
      <c r="Q428" s="222"/>
      <c r="R428" s="215" t="s">
        <v>1008</v>
      </c>
      <c r="S428" s="223" t="str">
        <f t="shared" si="64"/>
        <v xml:space="preserve"> </v>
      </c>
      <c r="U428" s="224">
        <f t="shared" si="65"/>
        <v>0</v>
      </c>
      <c r="V428" s="224">
        <f t="shared" si="66"/>
        <v>0</v>
      </c>
      <c r="W428" s="224">
        <f t="shared" si="67"/>
        <v>0</v>
      </c>
      <c r="X428" s="224">
        <f t="shared" si="68"/>
        <v>0</v>
      </c>
      <c r="Y428" s="224">
        <f t="shared" si="69"/>
        <v>0</v>
      </c>
      <c r="Z428" s="225">
        <f t="shared" si="70"/>
        <v>0</v>
      </c>
      <c r="AA428" s="264"/>
    </row>
    <row r="429" spans="1:27" s="217" customFormat="1" ht="12">
      <c r="A429" s="259">
        <v>15330</v>
      </c>
      <c r="B429" s="260" t="s">
        <v>459</v>
      </c>
      <c r="C429" s="260" t="s">
        <v>1160</v>
      </c>
      <c r="D429" s="260" t="s">
        <v>529</v>
      </c>
      <c r="E429" s="221">
        <f t="shared" si="71"/>
        <v>22.5</v>
      </c>
      <c r="F429" s="246">
        <f>IF($E$12=1,VALUE(VLOOKUP($D429,'Pricing Reference'!$A$2:$E$68,2,FALSE))," ")</f>
        <v>22.5</v>
      </c>
      <c r="G429" s="246" t="str">
        <f>IF($E$12=2,VALUE(VLOOKUP($D429,'Pricing Reference'!$A$2:$E$68,3,FALSE))," ")</f>
        <v xml:space="preserve"> </v>
      </c>
      <c r="H429" s="246" t="str">
        <f>IF($E$12=3,VALUE(VLOOKUP($D429,'Pricing Reference'!$A$2:$E$68,4,FALSE))," ")</f>
        <v xml:space="preserve"> </v>
      </c>
      <c r="I429" s="254">
        <f>VALUE(VLOOKUP($D429,'Pricing Reference'!$A$2:$E$68,5,FALSE))</f>
        <v>45</v>
      </c>
      <c r="J429" s="220"/>
      <c r="K429" s="220"/>
      <c r="L429" s="220"/>
      <c r="M429" s="220"/>
      <c r="N429" s="220"/>
      <c r="O429" s="254">
        <f t="shared" si="63"/>
        <v>0</v>
      </c>
      <c r="P429" s="226"/>
      <c r="Q429" s="222"/>
      <c r="R429" s="215" t="s">
        <v>1009</v>
      </c>
      <c r="S429" s="223" t="str">
        <f t="shared" si="64"/>
        <v xml:space="preserve"> </v>
      </c>
      <c r="U429" s="224">
        <f t="shared" si="65"/>
        <v>0</v>
      </c>
      <c r="V429" s="224">
        <f t="shared" si="66"/>
        <v>0</v>
      </c>
      <c r="W429" s="224">
        <f t="shared" si="67"/>
        <v>0</v>
      </c>
      <c r="X429" s="224">
        <f t="shared" si="68"/>
        <v>0</v>
      </c>
      <c r="Y429" s="224">
        <f t="shared" si="69"/>
        <v>0</v>
      </c>
      <c r="Z429" s="225">
        <f t="shared" si="70"/>
        <v>0</v>
      </c>
      <c r="AA429" s="264"/>
    </row>
    <row r="430" spans="1:27" s="217" customFormat="1" ht="12">
      <c r="A430" s="259">
        <v>15331</v>
      </c>
      <c r="B430" s="260" t="s">
        <v>460</v>
      </c>
      <c r="C430" s="260" t="s">
        <v>1160</v>
      </c>
      <c r="D430" s="260" t="s">
        <v>529</v>
      </c>
      <c r="E430" s="221">
        <f t="shared" si="71"/>
        <v>22.5</v>
      </c>
      <c r="F430" s="246">
        <f>IF($E$12=1,VALUE(VLOOKUP($D430,'Pricing Reference'!$A$2:$E$68,2,FALSE))," ")</f>
        <v>22.5</v>
      </c>
      <c r="G430" s="246" t="str">
        <f>IF($E$12=2,VALUE(VLOOKUP($D430,'Pricing Reference'!$A$2:$E$68,3,FALSE))," ")</f>
        <v xml:space="preserve"> </v>
      </c>
      <c r="H430" s="246" t="str">
        <f>IF($E$12=3,VALUE(VLOOKUP($D430,'Pricing Reference'!$A$2:$E$68,4,FALSE))," ")</f>
        <v xml:space="preserve"> </v>
      </c>
      <c r="I430" s="254">
        <f>VALUE(VLOOKUP($D430,'Pricing Reference'!$A$2:$E$68,5,FALSE))</f>
        <v>45</v>
      </c>
      <c r="J430" s="220"/>
      <c r="K430" s="220"/>
      <c r="L430" s="220"/>
      <c r="M430" s="220"/>
      <c r="N430" s="220"/>
      <c r="O430" s="254">
        <f t="shared" si="63"/>
        <v>0</v>
      </c>
      <c r="P430" s="226"/>
      <c r="Q430" s="222"/>
      <c r="R430" s="215" t="s">
        <v>1010</v>
      </c>
      <c r="S430" s="223" t="str">
        <f t="shared" si="64"/>
        <v xml:space="preserve"> </v>
      </c>
      <c r="U430" s="224">
        <f t="shared" si="65"/>
        <v>0</v>
      </c>
      <c r="V430" s="224">
        <f t="shared" si="66"/>
        <v>0</v>
      </c>
      <c r="W430" s="224">
        <f t="shared" si="67"/>
        <v>0</v>
      </c>
      <c r="X430" s="224">
        <f t="shared" si="68"/>
        <v>0</v>
      </c>
      <c r="Y430" s="224">
        <f t="shared" si="69"/>
        <v>0</v>
      </c>
      <c r="Z430" s="225">
        <f t="shared" si="70"/>
        <v>0</v>
      </c>
      <c r="AA430" s="264"/>
    </row>
    <row r="431" spans="1:27" s="217" customFormat="1" ht="12">
      <c r="A431" s="259">
        <v>15332</v>
      </c>
      <c r="B431" s="260" t="s">
        <v>461</v>
      </c>
      <c r="C431" s="260" t="s">
        <v>1160</v>
      </c>
      <c r="D431" s="260" t="s">
        <v>529</v>
      </c>
      <c r="E431" s="221">
        <f t="shared" si="71"/>
        <v>22.5</v>
      </c>
      <c r="F431" s="246">
        <f>IF($E$12=1,VALUE(VLOOKUP($D431,'Pricing Reference'!$A$2:$E$68,2,FALSE))," ")</f>
        <v>22.5</v>
      </c>
      <c r="G431" s="246" t="str">
        <f>IF($E$12=2,VALUE(VLOOKUP($D431,'Pricing Reference'!$A$2:$E$68,3,FALSE))," ")</f>
        <v xml:space="preserve"> </v>
      </c>
      <c r="H431" s="246" t="str">
        <f>IF($E$12=3,VALUE(VLOOKUP($D431,'Pricing Reference'!$A$2:$E$68,4,FALSE))," ")</f>
        <v xml:space="preserve"> </v>
      </c>
      <c r="I431" s="254">
        <f>VALUE(VLOOKUP($D431,'Pricing Reference'!$A$2:$E$68,5,FALSE))</f>
        <v>45</v>
      </c>
      <c r="J431" s="220"/>
      <c r="K431" s="220"/>
      <c r="L431" s="220"/>
      <c r="M431" s="220"/>
      <c r="N431" s="220"/>
      <c r="O431" s="254">
        <f t="shared" si="63"/>
        <v>0</v>
      </c>
      <c r="P431" s="226"/>
      <c r="Q431" s="222"/>
      <c r="R431" s="215" t="s">
        <v>1011</v>
      </c>
      <c r="S431" s="223" t="str">
        <f t="shared" si="64"/>
        <v xml:space="preserve"> </v>
      </c>
      <c r="U431" s="224">
        <f t="shared" si="65"/>
        <v>0</v>
      </c>
      <c r="V431" s="224">
        <f t="shared" si="66"/>
        <v>0</v>
      </c>
      <c r="W431" s="224">
        <f t="shared" si="67"/>
        <v>0</v>
      </c>
      <c r="X431" s="224">
        <f t="shared" si="68"/>
        <v>0</v>
      </c>
      <c r="Y431" s="224">
        <f t="shared" si="69"/>
        <v>0</v>
      </c>
      <c r="Z431" s="225">
        <f t="shared" si="70"/>
        <v>0</v>
      </c>
      <c r="AA431" s="264"/>
    </row>
    <row r="432" spans="1:27" s="217" customFormat="1" ht="12">
      <c r="A432" s="259">
        <v>15318</v>
      </c>
      <c r="B432" s="260" t="s">
        <v>1012</v>
      </c>
      <c r="C432" s="260" t="s">
        <v>116</v>
      </c>
      <c r="D432" s="260" t="s">
        <v>530</v>
      </c>
      <c r="E432" s="221">
        <f t="shared" si="71"/>
        <v>14.5</v>
      </c>
      <c r="F432" s="246">
        <f>IF($E$12=1,VALUE(VLOOKUP($D432,'Pricing Reference'!$A$2:$E$68,2,FALSE))," ")</f>
        <v>14.5</v>
      </c>
      <c r="G432" s="246" t="str">
        <f>IF($E$12=2,VALUE(VLOOKUP($D432,'Pricing Reference'!$A$2:$E$68,3,FALSE))," ")</f>
        <v xml:space="preserve"> </v>
      </c>
      <c r="H432" s="246" t="str">
        <f>IF($E$12=3,VALUE(VLOOKUP($D432,'Pricing Reference'!$A$2:$E$68,4,FALSE))," ")</f>
        <v xml:space="preserve"> </v>
      </c>
      <c r="I432" s="254">
        <f>VALUE(VLOOKUP($D432,'Pricing Reference'!$A$2:$E$68,5,FALSE))</f>
        <v>29</v>
      </c>
      <c r="J432" s="220"/>
      <c r="K432" s="220"/>
      <c r="L432" s="220"/>
      <c r="M432" s="220"/>
      <c r="N432" s="220"/>
      <c r="O432" s="254">
        <f t="shared" si="63"/>
        <v>0</v>
      </c>
      <c r="P432" s="226"/>
      <c r="Q432" s="222"/>
      <c r="R432" s="215" t="s">
        <v>1013</v>
      </c>
      <c r="S432" s="223" t="str">
        <f t="shared" si="64"/>
        <v xml:space="preserve"> </v>
      </c>
      <c r="U432" s="224">
        <f t="shared" si="65"/>
        <v>0</v>
      </c>
      <c r="V432" s="224">
        <f t="shared" si="66"/>
        <v>0</v>
      </c>
      <c r="W432" s="224">
        <f t="shared" si="67"/>
        <v>0</v>
      </c>
      <c r="X432" s="224">
        <f t="shared" si="68"/>
        <v>0</v>
      </c>
      <c r="Y432" s="224">
        <f t="shared" si="69"/>
        <v>0</v>
      </c>
      <c r="Z432" s="225">
        <f t="shared" si="70"/>
        <v>0</v>
      </c>
      <c r="AA432" s="264"/>
    </row>
    <row r="433" spans="1:27" s="217" customFormat="1" ht="12">
      <c r="A433" s="259">
        <v>15319</v>
      </c>
      <c r="B433" s="260" t="s">
        <v>1014</v>
      </c>
      <c r="C433" s="260" t="s">
        <v>116</v>
      </c>
      <c r="D433" s="260" t="s">
        <v>530</v>
      </c>
      <c r="E433" s="221">
        <f t="shared" si="71"/>
        <v>14.5</v>
      </c>
      <c r="F433" s="246">
        <f>IF($E$12=1,VALUE(VLOOKUP($D433,'Pricing Reference'!$A$2:$E$68,2,FALSE))," ")</f>
        <v>14.5</v>
      </c>
      <c r="G433" s="246" t="str">
        <f>IF($E$12=2,VALUE(VLOOKUP($D433,'Pricing Reference'!$A$2:$E$68,3,FALSE))," ")</f>
        <v xml:space="preserve"> </v>
      </c>
      <c r="H433" s="246" t="str">
        <f>IF($E$12=3,VALUE(VLOOKUP($D433,'Pricing Reference'!$A$2:$E$68,4,FALSE))," ")</f>
        <v xml:space="preserve"> </v>
      </c>
      <c r="I433" s="254">
        <f>VALUE(VLOOKUP($D433,'Pricing Reference'!$A$2:$E$68,5,FALSE))</f>
        <v>29</v>
      </c>
      <c r="J433" s="220"/>
      <c r="K433" s="220"/>
      <c r="L433" s="220"/>
      <c r="M433" s="220"/>
      <c r="N433" s="220"/>
      <c r="O433" s="254">
        <f t="shared" si="63"/>
        <v>0</v>
      </c>
      <c r="P433" s="226"/>
      <c r="Q433" s="222"/>
      <c r="R433" s="215" t="s">
        <v>1015</v>
      </c>
      <c r="S433" s="223" t="str">
        <f t="shared" si="64"/>
        <v xml:space="preserve"> </v>
      </c>
      <c r="U433" s="224">
        <f t="shared" si="65"/>
        <v>0</v>
      </c>
      <c r="V433" s="224">
        <f t="shared" si="66"/>
        <v>0</v>
      </c>
      <c r="W433" s="224">
        <f t="shared" si="67"/>
        <v>0</v>
      </c>
      <c r="X433" s="224">
        <f t="shared" si="68"/>
        <v>0</v>
      </c>
      <c r="Y433" s="224">
        <f t="shared" si="69"/>
        <v>0</v>
      </c>
      <c r="Z433" s="225">
        <f t="shared" si="70"/>
        <v>0</v>
      </c>
      <c r="AA433" s="264"/>
    </row>
    <row r="434" spans="1:27" s="217" customFormat="1" ht="12">
      <c r="A434" s="259">
        <v>15320</v>
      </c>
      <c r="B434" s="260" t="s">
        <v>1016</v>
      </c>
      <c r="C434" s="260" t="s">
        <v>116</v>
      </c>
      <c r="D434" s="260" t="s">
        <v>530</v>
      </c>
      <c r="E434" s="221">
        <f t="shared" si="71"/>
        <v>14.5</v>
      </c>
      <c r="F434" s="246">
        <f>IF($E$12=1,VALUE(VLOOKUP($D434,'Pricing Reference'!$A$2:$E$68,2,FALSE))," ")</f>
        <v>14.5</v>
      </c>
      <c r="G434" s="246" t="str">
        <f>IF($E$12=2,VALUE(VLOOKUP($D434,'Pricing Reference'!$A$2:$E$68,3,FALSE))," ")</f>
        <v xml:space="preserve"> </v>
      </c>
      <c r="H434" s="246" t="str">
        <f>IF($E$12=3,VALUE(VLOOKUP($D434,'Pricing Reference'!$A$2:$E$68,4,FALSE))," ")</f>
        <v xml:space="preserve"> </v>
      </c>
      <c r="I434" s="254">
        <f>VALUE(VLOOKUP($D434,'Pricing Reference'!$A$2:$E$68,5,FALSE))</f>
        <v>29</v>
      </c>
      <c r="J434" s="220"/>
      <c r="K434" s="220"/>
      <c r="L434" s="220"/>
      <c r="M434" s="220"/>
      <c r="N434" s="220"/>
      <c r="O434" s="254">
        <f t="shared" si="63"/>
        <v>0</v>
      </c>
      <c r="P434" s="226"/>
      <c r="Q434" s="222"/>
      <c r="R434" s="215" t="s">
        <v>1017</v>
      </c>
      <c r="S434" s="223" t="str">
        <f t="shared" si="64"/>
        <v xml:space="preserve"> </v>
      </c>
      <c r="U434" s="224">
        <f t="shared" si="65"/>
        <v>0</v>
      </c>
      <c r="V434" s="224">
        <f t="shared" si="66"/>
        <v>0</v>
      </c>
      <c r="W434" s="224">
        <f t="shared" si="67"/>
        <v>0</v>
      </c>
      <c r="X434" s="224">
        <f t="shared" si="68"/>
        <v>0</v>
      </c>
      <c r="Y434" s="224">
        <f t="shared" si="69"/>
        <v>0</v>
      </c>
      <c r="Z434" s="225">
        <f t="shared" si="70"/>
        <v>0</v>
      </c>
      <c r="AA434" s="264"/>
    </row>
    <row r="435" spans="1:27" s="217" customFormat="1" ht="12">
      <c r="A435" s="259">
        <v>15321</v>
      </c>
      <c r="B435" s="260" t="s">
        <v>1018</v>
      </c>
      <c r="C435" s="260" t="s">
        <v>116</v>
      </c>
      <c r="D435" s="260" t="s">
        <v>530</v>
      </c>
      <c r="E435" s="221">
        <f t="shared" si="71"/>
        <v>14.5</v>
      </c>
      <c r="F435" s="246">
        <f>IF($E$12=1,VALUE(VLOOKUP($D435,'Pricing Reference'!$A$2:$E$68,2,FALSE))," ")</f>
        <v>14.5</v>
      </c>
      <c r="G435" s="246" t="str">
        <f>IF($E$12=2,VALUE(VLOOKUP($D435,'Pricing Reference'!$A$2:$E$68,3,FALSE))," ")</f>
        <v xml:space="preserve"> </v>
      </c>
      <c r="H435" s="246" t="str">
        <f>IF($E$12=3,VALUE(VLOOKUP($D435,'Pricing Reference'!$A$2:$E$68,4,FALSE))," ")</f>
        <v xml:space="preserve"> </v>
      </c>
      <c r="I435" s="254">
        <f>VALUE(VLOOKUP($D435,'Pricing Reference'!$A$2:$E$68,5,FALSE))</f>
        <v>29</v>
      </c>
      <c r="J435" s="220"/>
      <c r="K435" s="220"/>
      <c r="L435" s="220"/>
      <c r="M435" s="220"/>
      <c r="N435" s="220"/>
      <c r="O435" s="254">
        <f t="shared" si="63"/>
        <v>0</v>
      </c>
      <c r="P435" s="226"/>
      <c r="Q435" s="222"/>
      <c r="R435" s="215" t="s">
        <v>1019</v>
      </c>
      <c r="S435" s="223" t="str">
        <f t="shared" si="64"/>
        <v xml:space="preserve"> </v>
      </c>
      <c r="U435" s="224">
        <f t="shared" si="65"/>
        <v>0</v>
      </c>
      <c r="V435" s="224">
        <f t="shared" si="66"/>
        <v>0</v>
      </c>
      <c r="W435" s="224">
        <f t="shared" si="67"/>
        <v>0</v>
      </c>
      <c r="X435" s="224">
        <f t="shared" si="68"/>
        <v>0</v>
      </c>
      <c r="Y435" s="224">
        <f t="shared" si="69"/>
        <v>0</v>
      </c>
      <c r="Z435" s="225">
        <f t="shared" si="70"/>
        <v>0</v>
      </c>
      <c r="AA435" s="264"/>
    </row>
    <row r="436" spans="1:27" s="217" customFormat="1" ht="12">
      <c r="A436" s="259">
        <v>15314</v>
      </c>
      <c r="B436" s="260" t="s">
        <v>472</v>
      </c>
      <c r="C436" s="260" t="s">
        <v>116</v>
      </c>
      <c r="D436" s="260" t="s">
        <v>531</v>
      </c>
      <c r="E436" s="221">
        <f t="shared" si="71"/>
        <v>14.5</v>
      </c>
      <c r="F436" s="246">
        <f>IF($E$12=1,VALUE(VLOOKUP($D436,'Pricing Reference'!$A$2:$E$68,2,FALSE))," ")</f>
        <v>14.5</v>
      </c>
      <c r="G436" s="246" t="str">
        <f>IF($E$12=2,VALUE(VLOOKUP($D436,'Pricing Reference'!$A$2:$E$68,3,FALSE))," ")</f>
        <v xml:space="preserve"> </v>
      </c>
      <c r="H436" s="246" t="str">
        <f>IF($E$12=3,VALUE(VLOOKUP($D436,'Pricing Reference'!$A$2:$E$68,4,FALSE))," ")</f>
        <v xml:space="preserve"> </v>
      </c>
      <c r="I436" s="254">
        <f>VALUE(VLOOKUP($D436,'Pricing Reference'!$A$2:$E$68,5,FALSE))</f>
        <v>29</v>
      </c>
      <c r="J436" s="220"/>
      <c r="K436" s="220"/>
      <c r="L436" s="220"/>
      <c r="M436" s="220"/>
      <c r="N436" s="220"/>
      <c r="O436" s="254">
        <f t="shared" si="63"/>
        <v>0</v>
      </c>
      <c r="P436" s="226"/>
      <c r="Q436" s="222"/>
      <c r="R436" s="215" t="s">
        <v>1020</v>
      </c>
      <c r="S436" s="223" t="str">
        <f t="shared" si="64"/>
        <v xml:space="preserve"> </v>
      </c>
      <c r="U436" s="224">
        <f t="shared" si="65"/>
        <v>0</v>
      </c>
      <c r="V436" s="224">
        <f t="shared" si="66"/>
        <v>0</v>
      </c>
      <c r="W436" s="224">
        <f t="shared" si="67"/>
        <v>0</v>
      </c>
      <c r="X436" s="224">
        <f t="shared" si="68"/>
        <v>0</v>
      </c>
      <c r="Y436" s="224">
        <f t="shared" si="69"/>
        <v>0</v>
      </c>
      <c r="Z436" s="225">
        <f t="shared" si="70"/>
        <v>0</v>
      </c>
      <c r="AA436" s="264"/>
    </row>
    <row r="437" spans="1:27" s="217" customFormat="1" ht="12">
      <c r="A437" s="259">
        <v>15315</v>
      </c>
      <c r="B437" s="260" t="s">
        <v>120</v>
      </c>
      <c r="C437" s="260" t="s">
        <v>116</v>
      </c>
      <c r="D437" s="260" t="s">
        <v>531</v>
      </c>
      <c r="E437" s="221">
        <f t="shared" si="71"/>
        <v>14.5</v>
      </c>
      <c r="F437" s="246">
        <f>IF($E$12=1,VALUE(VLOOKUP($D437,'Pricing Reference'!$A$2:$E$68,2,FALSE))," ")</f>
        <v>14.5</v>
      </c>
      <c r="G437" s="246" t="str">
        <f>IF($E$12=2,VALUE(VLOOKUP($D437,'Pricing Reference'!$A$2:$E$68,3,FALSE))," ")</f>
        <v xml:space="preserve"> </v>
      </c>
      <c r="H437" s="246" t="str">
        <f>IF($E$12=3,VALUE(VLOOKUP($D437,'Pricing Reference'!$A$2:$E$68,4,FALSE))," ")</f>
        <v xml:space="preserve"> </v>
      </c>
      <c r="I437" s="254">
        <f>VALUE(VLOOKUP($D437,'Pricing Reference'!$A$2:$E$68,5,FALSE))</f>
        <v>29</v>
      </c>
      <c r="J437" s="220"/>
      <c r="K437" s="220"/>
      <c r="L437" s="220"/>
      <c r="M437" s="220"/>
      <c r="N437" s="220"/>
      <c r="O437" s="254">
        <f t="shared" si="63"/>
        <v>0</v>
      </c>
      <c r="P437" s="226"/>
      <c r="Q437" s="222"/>
      <c r="R437" s="215" t="s">
        <v>1021</v>
      </c>
      <c r="S437" s="223" t="str">
        <f t="shared" si="64"/>
        <v xml:space="preserve"> </v>
      </c>
      <c r="U437" s="224">
        <f t="shared" si="65"/>
        <v>0</v>
      </c>
      <c r="V437" s="224">
        <f t="shared" si="66"/>
        <v>0</v>
      </c>
      <c r="W437" s="224">
        <f t="shared" si="67"/>
        <v>0</v>
      </c>
      <c r="X437" s="224">
        <f t="shared" si="68"/>
        <v>0</v>
      </c>
      <c r="Y437" s="224">
        <f t="shared" si="69"/>
        <v>0</v>
      </c>
      <c r="Z437" s="225">
        <f t="shared" si="70"/>
        <v>0</v>
      </c>
      <c r="AA437" s="264"/>
    </row>
    <row r="438" spans="1:27" s="217" customFormat="1" ht="12">
      <c r="A438" s="259">
        <v>15316</v>
      </c>
      <c r="B438" s="260" t="s">
        <v>473</v>
      </c>
      <c r="C438" s="260" t="s">
        <v>116</v>
      </c>
      <c r="D438" s="260" t="s">
        <v>531</v>
      </c>
      <c r="E438" s="221">
        <f t="shared" si="71"/>
        <v>14.5</v>
      </c>
      <c r="F438" s="246">
        <f>IF($E$12=1,VALUE(VLOOKUP($D438,'Pricing Reference'!$A$2:$E$68,2,FALSE))," ")</f>
        <v>14.5</v>
      </c>
      <c r="G438" s="246" t="str">
        <f>IF($E$12=2,VALUE(VLOOKUP($D438,'Pricing Reference'!$A$2:$E$68,3,FALSE))," ")</f>
        <v xml:space="preserve"> </v>
      </c>
      <c r="H438" s="246" t="str">
        <f>IF($E$12=3,VALUE(VLOOKUP($D438,'Pricing Reference'!$A$2:$E$68,4,FALSE))," ")</f>
        <v xml:space="preserve"> </v>
      </c>
      <c r="I438" s="254">
        <f>VALUE(VLOOKUP($D438,'Pricing Reference'!$A$2:$E$68,5,FALSE))</f>
        <v>29</v>
      </c>
      <c r="J438" s="220"/>
      <c r="K438" s="220"/>
      <c r="L438" s="220"/>
      <c r="M438" s="220"/>
      <c r="N438" s="220"/>
      <c r="O438" s="254">
        <f t="shared" si="63"/>
        <v>0</v>
      </c>
      <c r="P438" s="226"/>
      <c r="Q438" s="222"/>
      <c r="R438" s="215" t="s">
        <v>1022</v>
      </c>
      <c r="S438" s="223" t="str">
        <f t="shared" si="64"/>
        <v xml:space="preserve"> </v>
      </c>
      <c r="U438" s="224">
        <f t="shared" si="65"/>
        <v>0</v>
      </c>
      <c r="V438" s="224">
        <f t="shared" si="66"/>
        <v>0</v>
      </c>
      <c r="W438" s="224">
        <f t="shared" si="67"/>
        <v>0</v>
      </c>
      <c r="X438" s="224">
        <f t="shared" si="68"/>
        <v>0</v>
      </c>
      <c r="Y438" s="224">
        <f t="shared" si="69"/>
        <v>0</v>
      </c>
      <c r="Z438" s="225">
        <f t="shared" si="70"/>
        <v>0</v>
      </c>
      <c r="AA438" s="264"/>
    </row>
    <row r="439" spans="1:27" s="217" customFormat="1" ht="12">
      <c r="A439" s="259">
        <v>15317</v>
      </c>
      <c r="B439" s="260" t="s">
        <v>121</v>
      </c>
      <c r="C439" s="260" t="s">
        <v>116</v>
      </c>
      <c r="D439" s="260" t="s">
        <v>531</v>
      </c>
      <c r="E439" s="221">
        <f t="shared" si="71"/>
        <v>14.5</v>
      </c>
      <c r="F439" s="246">
        <f>IF($E$12=1,VALUE(VLOOKUP($D439,'Pricing Reference'!$A$2:$E$68,2,FALSE))," ")</f>
        <v>14.5</v>
      </c>
      <c r="G439" s="246" t="str">
        <f>IF($E$12=2,VALUE(VLOOKUP($D439,'Pricing Reference'!$A$2:$E$68,3,FALSE))," ")</f>
        <v xml:space="preserve"> </v>
      </c>
      <c r="H439" s="246" t="str">
        <f>IF($E$12=3,VALUE(VLOOKUP($D439,'Pricing Reference'!$A$2:$E$68,4,FALSE))," ")</f>
        <v xml:space="preserve"> </v>
      </c>
      <c r="I439" s="254">
        <f>VALUE(VLOOKUP($D439,'Pricing Reference'!$A$2:$E$68,5,FALSE))</f>
        <v>29</v>
      </c>
      <c r="J439" s="220"/>
      <c r="K439" s="220"/>
      <c r="L439" s="220"/>
      <c r="M439" s="220"/>
      <c r="N439" s="220"/>
      <c r="O439" s="254">
        <f t="shared" si="63"/>
        <v>0</v>
      </c>
      <c r="P439" s="226"/>
      <c r="Q439" s="222"/>
      <c r="R439" s="215" t="s">
        <v>1023</v>
      </c>
      <c r="S439" s="223" t="str">
        <f t="shared" si="64"/>
        <v xml:space="preserve"> </v>
      </c>
      <c r="U439" s="224">
        <f t="shared" si="65"/>
        <v>0</v>
      </c>
      <c r="V439" s="224">
        <f t="shared" si="66"/>
        <v>0</v>
      </c>
      <c r="W439" s="224">
        <f t="shared" si="67"/>
        <v>0</v>
      </c>
      <c r="X439" s="224">
        <f t="shared" si="68"/>
        <v>0</v>
      </c>
      <c r="Y439" s="224">
        <f t="shared" si="69"/>
        <v>0</v>
      </c>
      <c r="Z439" s="225">
        <f t="shared" si="70"/>
        <v>0</v>
      </c>
      <c r="AA439" s="264"/>
    </row>
    <row r="440" spans="1:27" s="217" customFormat="1" ht="12">
      <c r="A440" s="259">
        <v>15361</v>
      </c>
      <c r="B440" s="260" t="s">
        <v>474</v>
      </c>
      <c r="C440" s="260" t="s">
        <v>116</v>
      </c>
      <c r="D440" s="260" t="s">
        <v>531</v>
      </c>
      <c r="E440" s="221">
        <f t="shared" si="71"/>
        <v>14.5</v>
      </c>
      <c r="F440" s="246">
        <f>IF($E$12=1,VALUE(VLOOKUP($D440,'Pricing Reference'!$A$2:$E$68,2,FALSE))," ")</f>
        <v>14.5</v>
      </c>
      <c r="G440" s="246" t="str">
        <f>IF($E$12=2,VALUE(VLOOKUP($D440,'Pricing Reference'!$A$2:$E$68,3,FALSE))," ")</f>
        <v xml:space="preserve"> </v>
      </c>
      <c r="H440" s="246" t="str">
        <f>IF($E$12=3,VALUE(VLOOKUP($D440,'Pricing Reference'!$A$2:$E$68,4,FALSE))," ")</f>
        <v xml:space="preserve"> </v>
      </c>
      <c r="I440" s="254">
        <f>VALUE(VLOOKUP($D440,'Pricing Reference'!$A$2:$E$68,5,FALSE))</f>
        <v>29</v>
      </c>
      <c r="J440" s="220"/>
      <c r="K440" s="220"/>
      <c r="L440" s="220"/>
      <c r="M440" s="220"/>
      <c r="N440" s="220"/>
      <c r="O440" s="254">
        <f t="shared" si="63"/>
        <v>0</v>
      </c>
      <c r="P440" s="226"/>
      <c r="Q440" s="222"/>
      <c r="R440" s="215" t="s">
        <v>1024</v>
      </c>
      <c r="S440" s="223" t="str">
        <f t="shared" si="64"/>
        <v xml:space="preserve"> </v>
      </c>
      <c r="U440" s="224">
        <f t="shared" si="65"/>
        <v>0</v>
      </c>
      <c r="V440" s="224">
        <f t="shared" si="66"/>
        <v>0</v>
      </c>
      <c r="W440" s="224">
        <f t="shared" si="67"/>
        <v>0</v>
      </c>
      <c r="X440" s="224">
        <f t="shared" si="68"/>
        <v>0</v>
      </c>
      <c r="Y440" s="224">
        <f t="shared" si="69"/>
        <v>0</v>
      </c>
      <c r="Z440" s="225">
        <f t="shared" si="70"/>
        <v>0</v>
      </c>
      <c r="AA440" s="264"/>
    </row>
    <row r="441" spans="1:27" s="217" customFormat="1" ht="12">
      <c r="A441" s="259">
        <v>15362</v>
      </c>
      <c r="B441" s="260" t="s">
        <v>475</v>
      </c>
      <c r="C441" s="260" t="s">
        <v>116</v>
      </c>
      <c r="D441" s="260" t="s">
        <v>531</v>
      </c>
      <c r="E441" s="221">
        <f t="shared" si="71"/>
        <v>14.5</v>
      </c>
      <c r="F441" s="246">
        <f>IF($E$12=1,VALUE(VLOOKUP($D441,'Pricing Reference'!$A$2:$E$68,2,FALSE))," ")</f>
        <v>14.5</v>
      </c>
      <c r="G441" s="246" t="str">
        <f>IF($E$12=2,VALUE(VLOOKUP($D441,'Pricing Reference'!$A$2:$E$68,3,FALSE))," ")</f>
        <v xml:space="preserve"> </v>
      </c>
      <c r="H441" s="246" t="str">
        <f>IF($E$12=3,VALUE(VLOOKUP($D441,'Pricing Reference'!$A$2:$E$68,4,FALSE))," ")</f>
        <v xml:space="preserve"> </v>
      </c>
      <c r="I441" s="254">
        <f>VALUE(VLOOKUP($D441,'Pricing Reference'!$A$2:$E$68,5,FALSE))</f>
        <v>29</v>
      </c>
      <c r="J441" s="220"/>
      <c r="K441" s="220"/>
      <c r="L441" s="220"/>
      <c r="M441" s="220"/>
      <c r="N441" s="220"/>
      <c r="O441" s="254">
        <f t="shared" si="63"/>
        <v>0</v>
      </c>
      <c r="P441" s="226"/>
      <c r="Q441" s="222"/>
      <c r="R441" s="215" t="s">
        <v>1025</v>
      </c>
      <c r="S441" s="223" t="str">
        <f t="shared" si="64"/>
        <v xml:space="preserve"> </v>
      </c>
      <c r="U441" s="224">
        <f t="shared" si="65"/>
        <v>0</v>
      </c>
      <c r="V441" s="224">
        <f t="shared" si="66"/>
        <v>0</v>
      </c>
      <c r="W441" s="224">
        <f t="shared" si="67"/>
        <v>0</v>
      </c>
      <c r="X441" s="224">
        <f t="shared" si="68"/>
        <v>0</v>
      </c>
      <c r="Y441" s="224">
        <f t="shared" si="69"/>
        <v>0</v>
      </c>
      <c r="Z441" s="225">
        <f t="shared" si="70"/>
        <v>0</v>
      </c>
      <c r="AA441" s="264"/>
    </row>
    <row r="442" spans="1:27" s="217" customFormat="1" ht="12">
      <c r="A442" s="259">
        <v>15363</v>
      </c>
      <c r="B442" s="260" t="s">
        <v>1026</v>
      </c>
      <c r="C442" s="260" t="s">
        <v>116</v>
      </c>
      <c r="D442" s="260" t="s">
        <v>531</v>
      </c>
      <c r="E442" s="221">
        <f t="shared" si="71"/>
        <v>14.5</v>
      </c>
      <c r="F442" s="246">
        <f>IF($E$12=1,VALUE(VLOOKUP($D442,'Pricing Reference'!$A$2:$E$68,2,FALSE))," ")</f>
        <v>14.5</v>
      </c>
      <c r="G442" s="246" t="str">
        <f>IF($E$12=2,VALUE(VLOOKUP($D442,'Pricing Reference'!$A$2:$E$68,3,FALSE))," ")</f>
        <v xml:space="preserve"> </v>
      </c>
      <c r="H442" s="246" t="str">
        <f>IF($E$12=3,VALUE(VLOOKUP($D442,'Pricing Reference'!$A$2:$E$68,4,FALSE))," ")</f>
        <v xml:space="preserve"> </v>
      </c>
      <c r="I442" s="254">
        <f>VALUE(VLOOKUP($D442,'Pricing Reference'!$A$2:$E$68,5,FALSE))</f>
        <v>29</v>
      </c>
      <c r="J442" s="220"/>
      <c r="K442" s="220"/>
      <c r="L442" s="220"/>
      <c r="M442" s="220"/>
      <c r="N442" s="220"/>
      <c r="O442" s="254">
        <f t="shared" si="63"/>
        <v>0</v>
      </c>
      <c r="P442" s="226"/>
      <c r="Q442" s="222"/>
      <c r="R442" s="215" t="s">
        <v>1027</v>
      </c>
      <c r="S442" s="223" t="str">
        <f t="shared" si="64"/>
        <v xml:space="preserve"> </v>
      </c>
      <c r="U442" s="224">
        <f t="shared" si="65"/>
        <v>0</v>
      </c>
      <c r="V442" s="224">
        <f t="shared" si="66"/>
        <v>0</v>
      </c>
      <c r="W442" s="224">
        <f t="shared" si="67"/>
        <v>0</v>
      </c>
      <c r="X442" s="224">
        <f t="shared" si="68"/>
        <v>0</v>
      </c>
      <c r="Y442" s="224">
        <f t="shared" si="69"/>
        <v>0</v>
      </c>
      <c r="Z442" s="225">
        <f t="shared" si="70"/>
        <v>0</v>
      </c>
      <c r="AA442" s="264"/>
    </row>
    <row r="443" spans="1:27" s="217" customFormat="1" ht="12">
      <c r="A443" s="261">
        <v>15364</v>
      </c>
      <c r="B443" s="262" t="s">
        <v>476</v>
      </c>
      <c r="C443" s="260" t="s">
        <v>116</v>
      </c>
      <c r="D443" s="262" t="s">
        <v>531</v>
      </c>
      <c r="E443" s="221">
        <f t="shared" si="71"/>
        <v>14.5</v>
      </c>
      <c r="F443" s="246">
        <f>IF($E$12=1,VALUE(VLOOKUP($D443,'Pricing Reference'!$A$2:$E$68,2,FALSE))," ")</f>
        <v>14.5</v>
      </c>
      <c r="G443" s="246" t="str">
        <f>IF($E$12=2,VALUE(VLOOKUP($D443,'Pricing Reference'!$A$2:$E$68,3,FALSE))," ")</f>
        <v xml:space="preserve"> </v>
      </c>
      <c r="H443" s="246" t="str">
        <f>IF($E$12=3,VALUE(VLOOKUP($D443,'Pricing Reference'!$A$2:$E$68,4,FALSE))," ")</f>
        <v xml:space="preserve"> </v>
      </c>
      <c r="I443" s="254">
        <f>VALUE(VLOOKUP($D443,'Pricing Reference'!$A$2:$E$68,5,FALSE))</f>
        <v>29</v>
      </c>
      <c r="J443" s="220"/>
      <c r="K443" s="220"/>
      <c r="L443" s="220"/>
      <c r="M443" s="220"/>
      <c r="N443" s="220"/>
      <c r="O443" s="254">
        <f t="shared" si="63"/>
        <v>0</v>
      </c>
      <c r="P443" s="226"/>
      <c r="Q443" s="222"/>
      <c r="R443" s="215" t="s">
        <v>1028</v>
      </c>
      <c r="S443" s="223" t="str">
        <f t="shared" si="64"/>
        <v xml:space="preserve"> </v>
      </c>
      <c r="U443" s="224">
        <f t="shared" si="65"/>
        <v>0</v>
      </c>
      <c r="V443" s="224">
        <f t="shared" si="66"/>
        <v>0</v>
      </c>
      <c r="W443" s="224">
        <f t="shared" si="67"/>
        <v>0</v>
      </c>
      <c r="X443" s="224">
        <f t="shared" si="68"/>
        <v>0</v>
      </c>
      <c r="Y443" s="224">
        <f t="shared" si="69"/>
        <v>0</v>
      </c>
      <c r="Z443" s="225">
        <f t="shared" si="70"/>
        <v>0</v>
      </c>
      <c r="AA443" s="264"/>
    </row>
    <row r="444" spans="1:27" s="217" customFormat="1" ht="12">
      <c r="A444" s="257">
        <v>15365</v>
      </c>
      <c r="B444" s="258" t="s">
        <v>477</v>
      </c>
      <c r="C444" s="260" t="s">
        <v>116</v>
      </c>
      <c r="D444" s="258" t="s">
        <v>531</v>
      </c>
      <c r="E444" s="221">
        <f t="shared" si="71"/>
        <v>14.5</v>
      </c>
      <c r="F444" s="246">
        <f>IF($E$12=1,VALUE(VLOOKUP($D444,'Pricing Reference'!$A$2:$E$68,2,FALSE))," ")</f>
        <v>14.5</v>
      </c>
      <c r="G444" s="246" t="str">
        <f>IF($E$12=2,VALUE(VLOOKUP($D444,'Pricing Reference'!$A$2:$E$68,3,FALSE))," ")</f>
        <v xml:space="preserve"> </v>
      </c>
      <c r="H444" s="246" t="str">
        <f>IF($E$12=3,VALUE(VLOOKUP($D444,'Pricing Reference'!$A$2:$E$68,4,FALSE))," ")</f>
        <v xml:space="preserve"> </v>
      </c>
      <c r="I444" s="254">
        <f>VALUE(VLOOKUP($D444,'Pricing Reference'!$A$2:$E$68,5,FALSE))</f>
        <v>29</v>
      </c>
      <c r="J444" s="220"/>
      <c r="K444" s="220"/>
      <c r="L444" s="220"/>
      <c r="M444" s="220"/>
      <c r="N444" s="220"/>
      <c r="O444" s="254">
        <f t="shared" si="63"/>
        <v>0</v>
      </c>
      <c r="P444" s="226"/>
      <c r="Q444" s="222"/>
      <c r="R444" s="215" t="s">
        <v>1029</v>
      </c>
      <c r="S444" s="223" t="str">
        <f t="shared" si="64"/>
        <v xml:space="preserve"> </v>
      </c>
      <c r="U444" s="224">
        <f t="shared" si="65"/>
        <v>0</v>
      </c>
      <c r="V444" s="224">
        <f t="shared" si="66"/>
        <v>0</v>
      </c>
      <c r="W444" s="224">
        <f t="shared" si="67"/>
        <v>0</v>
      </c>
      <c r="X444" s="224">
        <f t="shared" si="68"/>
        <v>0</v>
      </c>
      <c r="Y444" s="224">
        <f t="shared" si="69"/>
        <v>0</v>
      </c>
      <c r="Z444" s="225">
        <f t="shared" si="70"/>
        <v>0</v>
      </c>
      <c r="AA444" s="264"/>
    </row>
    <row r="445" spans="1:27" s="217" customFormat="1" ht="12">
      <c r="A445" s="259">
        <v>15366</v>
      </c>
      <c r="B445" s="260" t="s">
        <v>478</v>
      </c>
      <c r="C445" s="260" t="s">
        <v>116</v>
      </c>
      <c r="D445" s="260" t="s">
        <v>531</v>
      </c>
      <c r="E445" s="221">
        <f t="shared" si="71"/>
        <v>14.5</v>
      </c>
      <c r="F445" s="246">
        <f>IF($E$12=1,VALUE(VLOOKUP($D445,'Pricing Reference'!$A$2:$E$68,2,FALSE))," ")</f>
        <v>14.5</v>
      </c>
      <c r="G445" s="246" t="str">
        <f>IF($E$12=2,VALUE(VLOOKUP($D445,'Pricing Reference'!$A$2:$E$68,3,FALSE))," ")</f>
        <v xml:space="preserve"> </v>
      </c>
      <c r="H445" s="246" t="str">
        <f>IF($E$12=3,VALUE(VLOOKUP($D445,'Pricing Reference'!$A$2:$E$68,4,FALSE))," ")</f>
        <v xml:space="preserve"> </v>
      </c>
      <c r="I445" s="254">
        <f>VALUE(VLOOKUP($D445,'Pricing Reference'!$A$2:$E$68,5,FALSE))</f>
        <v>29</v>
      </c>
      <c r="J445" s="220"/>
      <c r="K445" s="220"/>
      <c r="L445" s="220"/>
      <c r="M445" s="220"/>
      <c r="N445" s="220"/>
      <c r="O445" s="254">
        <f t="shared" si="63"/>
        <v>0</v>
      </c>
      <c r="P445" s="226"/>
      <c r="Q445" s="222"/>
      <c r="R445" s="215" t="s">
        <v>1030</v>
      </c>
      <c r="S445" s="223" t="str">
        <f t="shared" si="64"/>
        <v xml:space="preserve"> </v>
      </c>
      <c r="U445" s="224">
        <f t="shared" si="65"/>
        <v>0</v>
      </c>
      <c r="V445" s="224">
        <f t="shared" si="66"/>
        <v>0</v>
      </c>
      <c r="W445" s="224">
        <f t="shared" si="67"/>
        <v>0</v>
      </c>
      <c r="X445" s="224">
        <f t="shared" si="68"/>
        <v>0</v>
      </c>
      <c r="Y445" s="224">
        <f t="shared" si="69"/>
        <v>0</v>
      </c>
      <c r="Z445" s="225">
        <f t="shared" si="70"/>
        <v>0</v>
      </c>
      <c r="AA445" s="264"/>
    </row>
    <row r="446" spans="1:27" s="217" customFormat="1" ht="12">
      <c r="A446" s="259">
        <v>15367</v>
      </c>
      <c r="B446" s="260" t="s">
        <v>479</v>
      </c>
      <c r="C446" s="260" t="s">
        <v>116</v>
      </c>
      <c r="D446" s="260" t="s">
        <v>531</v>
      </c>
      <c r="E446" s="221">
        <f t="shared" si="71"/>
        <v>14.5</v>
      </c>
      <c r="F446" s="246">
        <f>IF($E$12=1,VALUE(VLOOKUP($D446,'Pricing Reference'!$A$2:$E$68,2,FALSE))," ")</f>
        <v>14.5</v>
      </c>
      <c r="G446" s="246" t="str">
        <f>IF($E$12=2,VALUE(VLOOKUP($D446,'Pricing Reference'!$A$2:$E$68,3,FALSE))," ")</f>
        <v xml:space="preserve"> </v>
      </c>
      <c r="H446" s="246" t="str">
        <f>IF($E$12=3,VALUE(VLOOKUP($D446,'Pricing Reference'!$A$2:$E$68,4,FALSE))," ")</f>
        <v xml:space="preserve"> </v>
      </c>
      <c r="I446" s="254">
        <f>VALUE(VLOOKUP($D446,'Pricing Reference'!$A$2:$E$68,5,FALSE))</f>
        <v>29</v>
      </c>
      <c r="J446" s="220"/>
      <c r="K446" s="220"/>
      <c r="L446" s="220"/>
      <c r="M446" s="220"/>
      <c r="N446" s="220"/>
      <c r="O446" s="254">
        <f t="shared" si="63"/>
        <v>0</v>
      </c>
      <c r="P446" s="226"/>
      <c r="Q446" s="222"/>
      <c r="R446" s="215" t="s">
        <v>1031</v>
      </c>
      <c r="S446" s="223" t="str">
        <f t="shared" si="64"/>
        <v xml:space="preserve"> </v>
      </c>
      <c r="U446" s="224">
        <f t="shared" si="65"/>
        <v>0</v>
      </c>
      <c r="V446" s="224">
        <f t="shared" si="66"/>
        <v>0</v>
      </c>
      <c r="W446" s="224">
        <f t="shared" si="67"/>
        <v>0</v>
      </c>
      <c r="X446" s="224">
        <f t="shared" si="68"/>
        <v>0</v>
      </c>
      <c r="Y446" s="224">
        <f t="shared" si="69"/>
        <v>0</v>
      </c>
      <c r="Z446" s="225">
        <f t="shared" si="70"/>
        <v>0</v>
      </c>
      <c r="AA446" s="264"/>
    </row>
    <row r="447" spans="1:27" s="217" customFormat="1" ht="12">
      <c r="A447" s="259">
        <v>15368</v>
      </c>
      <c r="B447" s="260" t="s">
        <v>480</v>
      </c>
      <c r="C447" s="260" t="s">
        <v>116</v>
      </c>
      <c r="D447" s="260" t="s">
        <v>531</v>
      </c>
      <c r="E447" s="221">
        <f t="shared" si="71"/>
        <v>14.5</v>
      </c>
      <c r="F447" s="246">
        <f>IF($E$12=1,VALUE(VLOOKUP($D447,'Pricing Reference'!$A$2:$E$68,2,FALSE))," ")</f>
        <v>14.5</v>
      </c>
      <c r="G447" s="246" t="str">
        <f>IF($E$12=2,VALUE(VLOOKUP($D447,'Pricing Reference'!$A$2:$E$68,3,FALSE))," ")</f>
        <v xml:space="preserve"> </v>
      </c>
      <c r="H447" s="246" t="str">
        <f>IF($E$12=3,VALUE(VLOOKUP($D447,'Pricing Reference'!$A$2:$E$68,4,FALSE))," ")</f>
        <v xml:space="preserve"> </v>
      </c>
      <c r="I447" s="254">
        <f>VALUE(VLOOKUP($D447,'Pricing Reference'!$A$2:$E$68,5,FALSE))</f>
        <v>29</v>
      </c>
      <c r="J447" s="220"/>
      <c r="K447" s="220"/>
      <c r="L447" s="220"/>
      <c r="M447" s="220"/>
      <c r="N447" s="220"/>
      <c r="O447" s="254">
        <f t="shared" si="63"/>
        <v>0</v>
      </c>
      <c r="P447" s="226"/>
      <c r="Q447" s="222"/>
      <c r="R447" s="215" t="s">
        <v>1032</v>
      </c>
      <c r="S447" s="223" t="str">
        <f t="shared" si="64"/>
        <v xml:space="preserve"> </v>
      </c>
      <c r="U447" s="224">
        <f t="shared" si="65"/>
        <v>0</v>
      </c>
      <c r="V447" s="224">
        <f t="shared" si="66"/>
        <v>0</v>
      </c>
      <c r="W447" s="224">
        <f t="shared" si="67"/>
        <v>0</v>
      </c>
      <c r="X447" s="224">
        <f t="shared" si="68"/>
        <v>0</v>
      </c>
      <c r="Y447" s="224">
        <f t="shared" si="69"/>
        <v>0</v>
      </c>
      <c r="Z447" s="225">
        <f t="shared" si="70"/>
        <v>0</v>
      </c>
      <c r="AA447" s="264"/>
    </row>
    <row r="448" spans="1:27" s="217" customFormat="1" ht="12">
      <c r="A448" s="259">
        <v>15353</v>
      </c>
      <c r="B448" s="260" t="s">
        <v>1033</v>
      </c>
      <c r="C448" s="260" t="s">
        <v>116</v>
      </c>
      <c r="D448" s="260" t="s">
        <v>531</v>
      </c>
      <c r="E448" s="221">
        <f t="shared" si="71"/>
        <v>14.5</v>
      </c>
      <c r="F448" s="246">
        <f>IF($E$12=1,VALUE(VLOOKUP($D448,'Pricing Reference'!$A$2:$E$68,2,FALSE))," ")</f>
        <v>14.5</v>
      </c>
      <c r="G448" s="246" t="str">
        <f>IF($E$12=2,VALUE(VLOOKUP($D448,'Pricing Reference'!$A$2:$E$68,3,FALSE))," ")</f>
        <v xml:space="preserve"> </v>
      </c>
      <c r="H448" s="246" t="str">
        <f>IF($E$12=3,VALUE(VLOOKUP($D448,'Pricing Reference'!$A$2:$E$68,4,FALSE))," ")</f>
        <v xml:space="preserve"> </v>
      </c>
      <c r="I448" s="254">
        <f>VALUE(VLOOKUP($D448,'Pricing Reference'!$A$2:$E$68,5,FALSE))</f>
        <v>29</v>
      </c>
      <c r="J448" s="220"/>
      <c r="K448" s="220"/>
      <c r="L448" s="220"/>
      <c r="M448" s="220"/>
      <c r="N448" s="220"/>
      <c r="O448" s="254">
        <f t="shared" si="63"/>
        <v>0</v>
      </c>
      <c r="P448" s="226"/>
      <c r="Q448" s="222"/>
      <c r="R448" s="215" t="s">
        <v>1034</v>
      </c>
      <c r="S448" s="223" t="str">
        <f t="shared" si="64"/>
        <v xml:space="preserve"> </v>
      </c>
      <c r="U448" s="224">
        <f t="shared" si="65"/>
        <v>0</v>
      </c>
      <c r="V448" s="224">
        <f t="shared" si="66"/>
        <v>0</v>
      </c>
      <c r="W448" s="224">
        <f t="shared" si="67"/>
        <v>0</v>
      </c>
      <c r="X448" s="224">
        <f t="shared" si="68"/>
        <v>0</v>
      </c>
      <c r="Y448" s="224">
        <f t="shared" si="69"/>
        <v>0</v>
      </c>
      <c r="Z448" s="225">
        <f t="shared" si="70"/>
        <v>0</v>
      </c>
      <c r="AA448" s="264"/>
    </row>
    <row r="449" spans="1:27" s="217" customFormat="1" ht="12">
      <c r="A449" s="259">
        <v>15354</v>
      </c>
      <c r="B449" s="260" t="s">
        <v>1035</v>
      </c>
      <c r="C449" s="260" t="s">
        <v>116</v>
      </c>
      <c r="D449" s="260" t="s">
        <v>531</v>
      </c>
      <c r="E449" s="221">
        <f t="shared" si="71"/>
        <v>14.5</v>
      </c>
      <c r="F449" s="246">
        <f>IF($E$12=1,VALUE(VLOOKUP($D449,'Pricing Reference'!$A$2:$E$68,2,FALSE))," ")</f>
        <v>14.5</v>
      </c>
      <c r="G449" s="246" t="str">
        <f>IF($E$12=2,VALUE(VLOOKUP($D449,'Pricing Reference'!$A$2:$E$68,3,FALSE))," ")</f>
        <v xml:space="preserve"> </v>
      </c>
      <c r="H449" s="246" t="str">
        <f>IF($E$12=3,VALUE(VLOOKUP($D449,'Pricing Reference'!$A$2:$E$68,4,FALSE))," ")</f>
        <v xml:space="preserve"> </v>
      </c>
      <c r="I449" s="254">
        <f>VALUE(VLOOKUP($D449,'Pricing Reference'!$A$2:$E$68,5,FALSE))</f>
        <v>29</v>
      </c>
      <c r="J449" s="220"/>
      <c r="K449" s="220"/>
      <c r="L449" s="220"/>
      <c r="M449" s="220"/>
      <c r="N449" s="220"/>
      <c r="O449" s="254">
        <f t="shared" si="63"/>
        <v>0</v>
      </c>
      <c r="P449" s="226"/>
      <c r="Q449" s="222"/>
      <c r="R449" s="215" t="s">
        <v>1036</v>
      </c>
      <c r="S449" s="223" t="str">
        <f t="shared" si="64"/>
        <v xml:space="preserve"> </v>
      </c>
      <c r="U449" s="224">
        <f t="shared" si="65"/>
        <v>0</v>
      </c>
      <c r="V449" s="224">
        <f t="shared" si="66"/>
        <v>0</v>
      </c>
      <c r="W449" s="224">
        <f t="shared" si="67"/>
        <v>0</v>
      </c>
      <c r="X449" s="224">
        <f t="shared" si="68"/>
        <v>0</v>
      </c>
      <c r="Y449" s="224">
        <f t="shared" si="69"/>
        <v>0</v>
      </c>
      <c r="Z449" s="225">
        <f t="shared" si="70"/>
        <v>0</v>
      </c>
      <c r="AA449" s="264"/>
    </row>
    <row r="450" spans="1:27" s="217" customFormat="1" ht="12">
      <c r="A450" s="259">
        <v>15355</v>
      </c>
      <c r="B450" s="260" t="s">
        <v>1037</v>
      </c>
      <c r="C450" s="260" t="s">
        <v>116</v>
      </c>
      <c r="D450" s="260" t="s">
        <v>531</v>
      </c>
      <c r="E450" s="221">
        <f t="shared" si="71"/>
        <v>14.5</v>
      </c>
      <c r="F450" s="246">
        <f>IF($E$12=1,VALUE(VLOOKUP($D450,'Pricing Reference'!$A$2:$E$68,2,FALSE))," ")</f>
        <v>14.5</v>
      </c>
      <c r="G450" s="246" t="str">
        <f>IF($E$12=2,VALUE(VLOOKUP($D450,'Pricing Reference'!$A$2:$E$68,3,FALSE))," ")</f>
        <v xml:space="preserve"> </v>
      </c>
      <c r="H450" s="246" t="str">
        <f>IF($E$12=3,VALUE(VLOOKUP($D450,'Pricing Reference'!$A$2:$E$68,4,FALSE))," ")</f>
        <v xml:space="preserve"> </v>
      </c>
      <c r="I450" s="254">
        <f>VALUE(VLOOKUP($D450,'Pricing Reference'!$A$2:$E$68,5,FALSE))</f>
        <v>29</v>
      </c>
      <c r="J450" s="220"/>
      <c r="K450" s="220"/>
      <c r="L450" s="220"/>
      <c r="M450" s="220"/>
      <c r="N450" s="220"/>
      <c r="O450" s="254">
        <f t="shared" si="63"/>
        <v>0</v>
      </c>
      <c r="P450" s="226"/>
      <c r="Q450" s="222"/>
      <c r="R450" s="215" t="s">
        <v>1038</v>
      </c>
      <c r="S450" s="223" t="str">
        <f t="shared" si="64"/>
        <v xml:space="preserve"> </v>
      </c>
      <c r="U450" s="224">
        <f t="shared" si="65"/>
        <v>0</v>
      </c>
      <c r="V450" s="224">
        <f t="shared" si="66"/>
        <v>0</v>
      </c>
      <c r="W450" s="224">
        <f t="shared" si="67"/>
        <v>0</v>
      </c>
      <c r="X450" s="224">
        <f t="shared" si="68"/>
        <v>0</v>
      </c>
      <c r="Y450" s="224">
        <f t="shared" si="69"/>
        <v>0</v>
      </c>
      <c r="Z450" s="225">
        <f t="shared" si="70"/>
        <v>0</v>
      </c>
      <c r="AA450" s="264"/>
    </row>
    <row r="451" spans="1:27" s="217" customFormat="1" ht="12">
      <c r="A451" s="259">
        <v>15356</v>
      </c>
      <c r="B451" s="260" t="s">
        <v>1039</v>
      </c>
      <c r="C451" s="260" t="s">
        <v>116</v>
      </c>
      <c r="D451" s="260" t="s">
        <v>531</v>
      </c>
      <c r="E451" s="221">
        <f t="shared" si="71"/>
        <v>14.5</v>
      </c>
      <c r="F451" s="246">
        <f>IF($E$12=1,VALUE(VLOOKUP($D451,'Pricing Reference'!$A$2:$E$68,2,FALSE))," ")</f>
        <v>14.5</v>
      </c>
      <c r="G451" s="246" t="str">
        <f>IF($E$12=2,VALUE(VLOOKUP($D451,'Pricing Reference'!$A$2:$E$68,3,FALSE))," ")</f>
        <v xml:space="preserve"> </v>
      </c>
      <c r="H451" s="246" t="str">
        <f>IF($E$12=3,VALUE(VLOOKUP($D451,'Pricing Reference'!$A$2:$E$68,4,FALSE))," ")</f>
        <v xml:space="preserve"> </v>
      </c>
      <c r="I451" s="254">
        <f>VALUE(VLOOKUP($D451,'Pricing Reference'!$A$2:$E$68,5,FALSE))</f>
        <v>29</v>
      </c>
      <c r="J451" s="220"/>
      <c r="K451" s="220"/>
      <c r="L451" s="220"/>
      <c r="M451" s="220"/>
      <c r="N451" s="220"/>
      <c r="O451" s="254">
        <f t="shared" si="63"/>
        <v>0</v>
      </c>
      <c r="P451" s="226"/>
      <c r="Q451" s="222"/>
      <c r="R451" s="215" t="s">
        <v>1040</v>
      </c>
      <c r="S451" s="223" t="str">
        <f t="shared" si="64"/>
        <v xml:space="preserve"> </v>
      </c>
      <c r="U451" s="224">
        <f t="shared" si="65"/>
        <v>0</v>
      </c>
      <c r="V451" s="224">
        <f t="shared" si="66"/>
        <v>0</v>
      </c>
      <c r="W451" s="224">
        <f t="shared" si="67"/>
        <v>0</v>
      </c>
      <c r="X451" s="224">
        <f t="shared" si="68"/>
        <v>0</v>
      </c>
      <c r="Y451" s="224">
        <f t="shared" si="69"/>
        <v>0</v>
      </c>
      <c r="Z451" s="225">
        <f t="shared" si="70"/>
        <v>0</v>
      </c>
      <c r="AA451" s="264"/>
    </row>
    <row r="452" spans="1:27" s="217" customFormat="1" ht="12">
      <c r="A452" s="259">
        <v>15357</v>
      </c>
      <c r="B452" s="260" t="s">
        <v>1041</v>
      </c>
      <c r="C452" s="260" t="s">
        <v>116</v>
      </c>
      <c r="D452" s="260" t="s">
        <v>531</v>
      </c>
      <c r="E452" s="221">
        <f t="shared" si="71"/>
        <v>14.5</v>
      </c>
      <c r="F452" s="246">
        <f>IF($E$12=1,VALUE(VLOOKUP($D452,'Pricing Reference'!$A$2:$E$68,2,FALSE))," ")</f>
        <v>14.5</v>
      </c>
      <c r="G452" s="246" t="str">
        <f>IF($E$12=2,VALUE(VLOOKUP($D452,'Pricing Reference'!$A$2:$E$68,3,FALSE))," ")</f>
        <v xml:space="preserve"> </v>
      </c>
      <c r="H452" s="246" t="str">
        <f>IF($E$12=3,VALUE(VLOOKUP($D452,'Pricing Reference'!$A$2:$E$68,4,FALSE))," ")</f>
        <v xml:space="preserve"> </v>
      </c>
      <c r="I452" s="254">
        <f>VALUE(VLOOKUP($D452,'Pricing Reference'!$A$2:$E$68,5,FALSE))</f>
        <v>29</v>
      </c>
      <c r="J452" s="220"/>
      <c r="K452" s="220"/>
      <c r="L452" s="220"/>
      <c r="M452" s="220"/>
      <c r="N452" s="220"/>
      <c r="O452" s="254">
        <f t="shared" si="63"/>
        <v>0</v>
      </c>
      <c r="P452" s="226"/>
      <c r="Q452" s="222"/>
      <c r="R452" s="215" t="s">
        <v>1042</v>
      </c>
      <c r="S452" s="223" t="str">
        <f t="shared" si="64"/>
        <v xml:space="preserve"> </v>
      </c>
      <c r="U452" s="224">
        <f t="shared" si="65"/>
        <v>0</v>
      </c>
      <c r="V452" s="224">
        <f t="shared" si="66"/>
        <v>0</v>
      </c>
      <c r="W452" s="224">
        <f t="shared" si="67"/>
        <v>0</v>
      </c>
      <c r="X452" s="224">
        <f t="shared" si="68"/>
        <v>0</v>
      </c>
      <c r="Y452" s="224">
        <f t="shared" si="69"/>
        <v>0</v>
      </c>
      <c r="Z452" s="225">
        <f t="shared" si="70"/>
        <v>0</v>
      </c>
      <c r="AA452" s="264"/>
    </row>
    <row r="453" spans="1:27" s="217" customFormat="1" ht="12">
      <c r="A453" s="259">
        <v>15358</v>
      </c>
      <c r="B453" s="260" t="s">
        <v>1043</v>
      </c>
      <c r="C453" s="260" t="s">
        <v>116</v>
      </c>
      <c r="D453" s="260" t="s">
        <v>531</v>
      </c>
      <c r="E453" s="221">
        <f t="shared" si="71"/>
        <v>14.5</v>
      </c>
      <c r="F453" s="246">
        <f>IF($E$12=1,VALUE(VLOOKUP($D453,'Pricing Reference'!$A$2:$E$68,2,FALSE))," ")</f>
        <v>14.5</v>
      </c>
      <c r="G453" s="246" t="str">
        <f>IF($E$12=2,VALUE(VLOOKUP($D453,'Pricing Reference'!$A$2:$E$68,3,FALSE))," ")</f>
        <v xml:space="preserve"> </v>
      </c>
      <c r="H453" s="246" t="str">
        <f>IF($E$12=3,VALUE(VLOOKUP($D453,'Pricing Reference'!$A$2:$E$68,4,FALSE))," ")</f>
        <v xml:space="preserve"> </v>
      </c>
      <c r="I453" s="254">
        <f>VALUE(VLOOKUP($D453,'Pricing Reference'!$A$2:$E$68,5,FALSE))</f>
        <v>29</v>
      </c>
      <c r="J453" s="220"/>
      <c r="K453" s="220"/>
      <c r="L453" s="220"/>
      <c r="M453" s="220"/>
      <c r="N453" s="220"/>
      <c r="O453" s="254">
        <f t="shared" si="63"/>
        <v>0</v>
      </c>
      <c r="P453" s="226"/>
      <c r="Q453" s="222"/>
      <c r="R453" s="215" t="s">
        <v>1044</v>
      </c>
      <c r="S453" s="223" t="str">
        <f t="shared" si="64"/>
        <v xml:space="preserve"> </v>
      </c>
      <c r="U453" s="224">
        <f t="shared" si="65"/>
        <v>0</v>
      </c>
      <c r="V453" s="224">
        <f t="shared" si="66"/>
        <v>0</v>
      </c>
      <c r="W453" s="224">
        <f t="shared" si="67"/>
        <v>0</v>
      </c>
      <c r="X453" s="224">
        <f t="shared" si="68"/>
        <v>0</v>
      </c>
      <c r="Y453" s="224">
        <f t="shared" si="69"/>
        <v>0</v>
      </c>
      <c r="Z453" s="225">
        <f t="shared" si="70"/>
        <v>0</v>
      </c>
      <c r="AA453" s="264"/>
    </row>
    <row r="454" spans="1:27" s="217" customFormat="1" ht="12">
      <c r="A454" s="259">
        <v>15359</v>
      </c>
      <c r="B454" s="260" t="s">
        <v>1045</v>
      </c>
      <c r="C454" s="260" t="s">
        <v>116</v>
      </c>
      <c r="D454" s="260" t="s">
        <v>531</v>
      </c>
      <c r="E454" s="221">
        <f t="shared" si="71"/>
        <v>14.5</v>
      </c>
      <c r="F454" s="246">
        <f>IF($E$12=1,VALUE(VLOOKUP($D454,'Pricing Reference'!$A$2:$E$68,2,FALSE))," ")</f>
        <v>14.5</v>
      </c>
      <c r="G454" s="246" t="str">
        <f>IF($E$12=2,VALUE(VLOOKUP($D454,'Pricing Reference'!$A$2:$E$68,3,FALSE))," ")</f>
        <v xml:space="preserve"> </v>
      </c>
      <c r="H454" s="246" t="str">
        <f>IF($E$12=3,VALUE(VLOOKUP($D454,'Pricing Reference'!$A$2:$E$68,4,FALSE))," ")</f>
        <v xml:space="preserve"> </v>
      </c>
      <c r="I454" s="254">
        <f>VALUE(VLOOKUP($D454,'Pricing Reference'!$A$2:$E$68,5,FALSE))</f>
        <v>29</v>
      </c>
      <c r="J454" s="220"/>
      <c r="K454" s="220"/>
      <c r="L454" s="220"/>
      <c r="M454" s="220"/>
      <c r="N454" s="220"/>
      <c r="O454" s="254">
        <f t="shared" si="63"/>
        <v>0</v>
      </c>
      <c r="P454" s="226"/>
      <c r="Q454" s="222"/>
      <c r="R454" s="215" t="s">
        <v>1046</v>
      </c>
      <c r="S454" s="223" t="str">
        <f t="shared" si="64"/>
        <v xml:space="preserve"> </v>
      </c>
      <c r="U454" s="224">
        <f t="shared" si="65"/>
        <v>0</v>
      </c>
      <c r="V454" s="224">
        <f t="shared" si="66"/>
        <v>0</v>
      </c>
      <c r="W454" s="224">
        <f t="shared" si="67"/>
        <v>0</v>
      </c>
      <c r="X454" s="224">
        <f t="shared" si="68"/>
        <v>0</v>
      </c>
      <c r="Y454" s="224">
        <f t="shared" si="69"/>
        <v>0</v>
      </c>
      <c r="Z454" s="225">
        <f t="shared" si="70"/>
        <v>0</v>
      </c>
      <c r="AA454" s="264"/>
    </row>
    <row r="455" spans="1:27" s="217" customFormat="1" ht="12">
      <c r="A455" s="259">
        <v>15360</v>
      </c>
      <c r="B455" s="260" t="s">
        <v>1047</v>
      </c>
      <c r="C455" s="260" t="s">
        <v>116</v>
      </c>
      <c r="D455" s="260" t="s">
        <v>531</v>
      </c>
      <c r="E455" s="221">
        <f t="shared" si="71"/>
        <v>14.5</v>
      </c>
      <c r="F455" s="246">
        <f>IF($E$12=1,VALUE(VLOOKUP($D455,'Pricing Reference'!$A$2:$E$68,2,FALSE))," ")</f>
        <v>14.5</v>
      </c>
      <c r="G455" s="246" t="str">
        <f>IF($E$12=2,VALUE(VLOOKUP($D455,'Pricing Reference'!$A$2:$E$68,3,FALSE))," ")</f>
        <v xml:space="preserve"> </v>
      </c>
      <c r="H455" s="246" t="str">
        <f>IF($E$12=3,VALUE(VLOOKUP($D455,'Pricing Reference'!$A$2:$E$68,4,FALSE))," ")</f>
        <v xml:space="preserve"> </v>
      </c>
      <c r="I455" s="254">
        <f>VALUE(VLOOKUP($D455,'Pricing Reference'!$A$2:$E$68,5,FALSE))</f>
        <v>29</v>
      </c>
      <c r="J455" s="220"/>
      <c r="K455" s="220"/>
      <c r="L455" s="220"/>
      <c r="M455" s="220"/>
      <c r="N455" s="220"/>
      <c r="O455" s="254">
        <f t="shared" si="63"/>
        <v>0</v>
      </c>
      <c r="P455" s="226"/>
      <c r="Q455" s="222"/>
      <c r="R455" s="215" t="s">
        <v>1048</v>
      </c>
      <c r="S455" s="223" t="str">
        <f t="shared" si="64"/>
        <v xml:space="preserve"> </v>
      </c>
      <c r="U455" s="224">
        <f t="shared" si="65"/>
        <v>0</v>
      </c>
      <c r="V455" s="224">
        <f t="shared" si="66"/>
        <v>0</v>
      </c>
      <c r="W455" s="224">
        <f t="shared" si="67"/>
        <v>0</v>
      </c>
      <c r="X455" s="224">
        <f t="shared" si="68"/>
        <v>0</v>
      </c>
      <c r="Y455" s="224">
        <f t="shared" si="69"/>
        <v>0</v>
      </c>
      <c r="Z455" s="225">
        <f t="shared" si="70"/>
        <v>0</v>
      </c>
      <c r="AA455" s="264"/>
    </row>
    <row r="456" spans="1:27" s="217" customFormat="1" ht="12">
      <c r="A456" s="259">
        <v>15349</v>
      </c>
      <c r="B456" s="260" t="s">
        <v>462</v>
      </c>
      <c r="C456" s="260" t="s">
        <v>116</v>
      </c>
      <c r="D456" s="260" t="s">
        <v>533</v>
      </c>
      <c r="E456" s="221">
        <f t="shared" si="71"/>
        <v>18.5</v>
      </c>
      <c r="F456" s="246">
        <f>IF($E$12=1,VALUE(VLOOKUP($D456,'Pricing Reference'!$A$2:$E$68,2,FALSE))," ")</f>
        <v>18.5</v>
      </c>
      <c r="G456" s="246" t="str">
        <f>IF($E$12=2,VALUE(VLOOKUP($D456,'Pricing Reference'!$A$2:$E$68,3,FALSE))," ")</f>
        <v xml:space="preserve"> </v>
      </c>
      <c r="H456" s="246" t="str">
        <f>IF($E$12=3,VALUE(VLOOKUP($D456,'Pricing Reference'!$A$2:$E$68,4,FALSE))," ")</f>
        <v xml:space="preserve"> </v>
      </c>
      <c r="I456" s="254">
        <f>VALUE(VLOOKUP($D456,'Pricing Reference'!$A$2:$E$68,5,FALSE))</f>
        <v>37</v>
      </c>
      <c r="J456" s="220"/>
      <c r="K456" s="220"/>
      <c r="L456" s="220"/>
      <c r="M456" s="220"/>
      <c r="N456" s="220"/>
      <c r="O456" s="254">
        <f t="shared" si="63"/>
        <v>0</v>
      </c>
      <c r="P456" s="226"/>
      <c r="Q456" s="222"/>
      <c r="R456" s="215" t="s">
        <v>1049</v>
      </c>
      <c r="S456" s="223" t="str">
        <f t="shared" si="64"/>
        <v xml:space="preserve"> </v>
      </c>
      <c r="U456" s="224">
        <f t="shared" si="65"/>
        <v>0</v>
      </c>
      <c r="V456" s="224">
        <f t="shared" si="66"/>
        <v>0</v>
      </c>
      <c r="W456" s="224">
        <f t="shared" si="67"/>
        <v>0</v>
      </c>
      <c r="X456" s="224">
        <f t="shared" si="68"/>
        <v>0</v>
      </c>
      <c r="Y456" s="224">
        <f t="shared" si="69"/>
        <v>0</v>
      </c>
      <c r="Z456" s="225">
        <f t="shared" si="70"/>
        <v>0</v>
      </c>
      <c r="AA456" s="264"/>
    </row>
    <row r="457" spans="1:27" s="217" customFormat="1" ht="12">
      <c r="A457" s="259">
        <v>15350</v>
      </c>
      <c r="B457" s="260" t="s">
        <v>439</v>
      </c>
      <c r="C457" s="260" t="s">
        <v>116</v>
      </c>
      <c r="D457" s="260" t="s">
        <v>533</v>
      </c>
      <c r="E457" s="221">
        <f t="shared" si="71"/>
        <v>18.5</v>
      </c>
      <c r="F457" s="246">
        <f>IF($E$12=1,VALUE(VLOOKUP($D457,'Pricing Reference'!$A$2:$E$68,2,FALSE))," ")</f>
        <v>18.5</v>
      </c>
      <c r="G457" s="246" t="str">
        <f>IF($E$12=2,VALUE(VLOOKUP($D457,'Pricing Reference'!$A$2:$E$68,3,FALSE))," ")</f>
        <v xml:space="preserve"> </v>
      </c>
      <c r="H457" s="246" t="str">
        <f>IF($E$12=3,VALUE(VLOOKUP($D457,'Pricing Reference'!$A$2:$E$68,4,FALSE))," ")</f>
        <v xml:space="preserve"> </v>
      </c>
      <c r="I457" s="254">
        <f>VALUE(VLOOKUP($D457,'Pricing Reference'!$A$2:$E$68,5,FALSE))</f>
        <v>37</v>
      </c>
      <c r="J457" s="220"/>
      <c r="K457" s="220"/>
      <c r="L457" s="220"/>
      <c r="M457" s="220"/>
      <c r="N457" s="220"/>
      <c r="O457" s="254">
        <f t="shared" si="63"/>
        <v>0</v>
      </c>
      <c r="P457" s="226"/>
      <c r="Q457" s="222"/>
      <c r="R457" s="215" t="s">
        <v>1050</v>
      </c>
      <c r="S457" s="223" t="str">
        <f t="shared" si="64"/>
        <v xml:space="preserve"> </v>
      </c>
      <c r="U457" s="224">
        <f t="shared" si="65"/>
        <v>0</v>
      </c>
      <c r="V457" s="224">
        <f t="shared" si="66"/>
        <v>0</v>
      </c>
      <c r="W457" s="224">
        <f t="shared" si="67"/>
        <v>0</v>
      </c>
      <c r="X457" s="224">
        <f t="shared" si="68"/>
        <v>0</v>
      </c>
      <c r="Y457" s="224">
        <f t="shared" si="69"/>
        <v>0</v>
      </c>
      <c r="Z457" s="225">
        <f t="shared" si="70"/>
        <v>0</v>
      </c>
      <c r="AA457" s="264"/>
    </row>
    <row r="458" spans="1:27" s="217" customFormat="1" ht="12">
      <c r="A458" s="259">
        <v>15351</v>
      </c>
      <c r="B458" s="260" t="s">
        <v>440</v>
      </c>
      <c r="C458" s="260" t="s">
        <v>116</v>
      </c>
      <c r="D458" s="260" t="s">
        <v>533</v>
      </c>
      <c r="E458" s="221">
        <f t="shared" si="71"/>
        <v>18.5</v>
      </c>
      <c r="F458" s="246">
        <f>IF($E$12=1,VALUE(VLOOKUP($D458,'Pricing Reference'!$A$2:$E$68,2,FALSE))," ")</f>
        <v>18.5</v>
      </c>
      <c r="G458" s="246" t="str">
        <f>IF($E$12=2,VALUE(VLOOKUP($D458,'Pricing Reference'!$A$2:$E$68,3,FALSE))," ")</f>
        <v xml:space="preserve"> </v>
      </c>
      <c r="H458" s="246" t="str">
        <f>IF($E$12=3,VALUE(VLOOKUP($D458,'Pricing Reference'!$A$2:$E$68,4,FALSE))," ")</f>
        <v xml:space="preserve"> </v>
      </c>
      <c r="I458" s="254">
        <f>VALUE(VLOOKUP($D458,'Pricing Reference'!$A$2:$E$68,5,FALSE))</f>
        <v>37</v>
      </c>
      <c r="J458" s="220"/>
      <c r="K458" s="220"/>
      <c r="L458" s="220"/>
      <c r="M458" s="220"/>
      <c r="N458" s="220"/>
      <c r="O458" s="254">
        <f t="shared" si="63"/>
        <v>0</v>
      </c>
      <c r="P458" s="226"/>
      <c r="Q458" s="222"/>
      <c r="R458" s="215" t="s">
        <v>1051</v>
      </c>
      <c r="S458" s="223" t="str">
        <f t="shared" si="64"/>
        <v xml:space="preserve"> </v>
      </c>
      <c r="U458" s="224">
        <f t="shared" si="65"/>
        <v>0</v>
      </c>
      <c r="V458" s="224">
        <f t="shared" si="66"/>
        <v>0</v>
      </c>
      <c r="W458" s="224">
        <f t="shared" si="67"/>
        <v>0</v>
      </c>
      <c r="X458" s="224">
        <f t="shared" si="68"/>
        <v>0</v>
      </c>
      <c r="Y458" s="224">
        <f t="shared" si="69"/>
        <v>0</v>
      </c>
      <c r="Z458" s="225">
        <f t="shared" si="70"/>
        <v>0</v>
      </c>
      <c r="AA458" s="264"/>
    </row>
    <row r="459" spans="1:27" s="217" customFormat="1" ht="12">
      <c r="A459" s="259">
        <v>15352</v>
      </c>
      <c r="B459" s="260" t="s">
        <v>463</v>
      </c>
      <c r="C459" s="260" t="s">
        <v>116</v>
      </c>
      <c r="D459" s="260" t="s">
        <v>533</v>
      </c>
      <c r="E459" s="221">
        <f t="shared" si="71"/>
        <v>18.5</v>
      </c>
      <c r="F459" s="246">
        <f>IF($E$12=1,VALUE(VLOOKUP($D459,'Pricing Reference'!$A$2:$E$68,2,FALSE))," ")</f>
        <v>18.5</v>
      </c>
      <c r="G459" s="246" t="str">
        <f>IF($E$12=2,VALUE(VLOOKUP($D459,'Pricing Reference'!$A$2:$E$68,3,FALSE))," ")</f>
        <v xml:space="preserve"> </v>
      </c>
      <c r="H459" s="246" t="str">
        <f>IF($E$12=3,VALUE(VLOOKUP($D459,'Pricing Reference'!$A$2:$E$68,4,FALSE))," ")</f>
        <v xml:space="preserve"> </v>
      </c>
      <c r="I459" s="254">
        <f>VALUE(VLOOKUP($D459,'Pricing Reference'!$A$2:$E$68,5,FALSE))</f>
        <v>37</v>
      </c>
      <c r="J459" s="220"/>
      <c r="K459" s="220"/>
      <c r="L459" s="220"/>
      <c r="M459" s="220"/>
      <c r="N459" s="220"/>
      <c r="O459" s="254">
        <f t="shared" ref="O459:O521" si="72">SUM(U459,V459,W459,X459,Y459)</f>
        <v>0</v>
      </c>
      <c r="P459" s="226"/>
      <c r="Q459" s="222"/>
      <c r="R459" s="215" t="s">
        <v>1052</v>
      </c>
      <c r="S459" s="223" t="str">
        <f t="shared" ref="S459:S521" si="73">IF(Z459&gt;0.01,"X"," ")</f>
        <v xml:space="preserve"> </v>
      </c>
      <c r="U459" s="224">
        <f t="shared" ref="U459:U521" si="74">J459*$E459</f>
        <v>0</v>
      </c>
      <c r="V459" s="224">
        <f t="shared" ref="V459:V521" si="75">K459*$E459</f>
        <v>0</v>
      </c>
      <c r="W459" s="224">
        <f t="shared" ref="W459:W521" si="76">L459*$E459</f>
        <v>0</v>
      </c>
      <c r="X459" s="224">
        <f t="shared" ref="X459:X521" si="77">M459*$E459</f>
        <v>0</v>
      </c>
      <c r="Y459" s="224">
        <f t="shared" ref="Y459:Y521" si="78">N459*$E459</f>
        <v>0</v>
      </c>
      <c r="Z459" s="225">
        <f t="shared" ref="Z459:Z521" si="79">SUM(J459,K459,L459,M459,N459)</f>
        <v>0</v>
      </c>
      <c r="AA459" s="264"/>
    </row>
    <row r="460" spans="1:27" s="217" customFormat="1" ht="12">
      <c r="A460" s="259">
        <v>15345</v>
      </c>
      <c r="B460" s="260" t="s">
        <v>1053</v>
      </c>
      <c r="C460" s="260" t="s">
        <v>116</v>
      </c>
      <c r="D460" s="260" t="s">
        <v>532</v>
      </c>
      <c r="E460" s="221">
        <f t="shared" si="71"/>
        <v>18.5</v>
      </c>
      <c r="F460" s="246">
        <f>IF($E$12=1,VALUE(VLOOKUP($D460,'Pricing Reference'!$A$2:$E$68,2,FALSE))," ")</f>
        <v>18.5</v>
      </c>
      <c r="G460" s="246" t="str">
        <f>IF($E$12=2,VALUE(VLOOKUP($D460,'Pricing Reference'!$A$2:$E$68,3,FALSE))," ")</f>
        <v xml:space="preserve"> </v>
      </c>
      <c r="H460" s="246" t="str">
        <f>IF($E$12=3,VALUE(VLOOKUP($D460,'Pricing Reference'!$A$2:$E$68,4,FALSE))," ")</f>
        <v xml:space="preserve"> </v>
      </c>
      <c r="I460" s="254">
        <f>VALUE(VLOOKUP($D460,'Pricing Reference'!$A$2:$E$68,5,FALSE))</f>
        <v>37</v>
      </c>
      <c r="J460" s="220"/>
      <c r="K460" s="220"/>
      <c r="L460" s="220"/>
      <c r="M460" s="220"/>
      <c r="N460" s="220"/>
      <c r="O460" s="254">
        <f t="shared" si="72"/>
        <v>0</v>
      </c>
      <c r="P460" s="226"/>
      <c r="Q460" s="222"/>
      <c r="R460" s="215" t="s">
        <v>1054</v>
      </c>
      <c r="S460" s="223" t="str">
        <f t="shared" si="73"/>
        <v xml:space="preserve"> </v>
      </c>
      <c r="U460" s="224">
        <f t="shared" si="74"/>
        <v>0</v>
      </c>
      <c r="V460" s="224">
        <f t="shared" si="75"/>
        <v>0</v>
      </c>
      <c r="W460" s="224">
        <f t="shared" si="76"/>
        <v>0</v>
      </c>
      <c r="X460" s="224">
        <f t="shared" si="77"/>
        <v>0</v>
      </c>
      <c r="Y460" s="224">
        <f t="shared" si="78"/>
        <v>0</v>
      </c>
      <c r="Z460" s="225">
        <f t="shared" si="79"/>
        <v>0</v>
      </c>
      <c r="AA460" s="264"/>
    </row>
    <row r="461" spans="1:27" s="217" customFormat="1" ht="12">
      <c r="A461" s="259">
        <v>15346</v>
      </c>
      <c r="B461" s="260" t="s">
        <v>120</v>
      </c>
      <c r="C461" s="260" t="s">
        <v>116</v>
      </c>
      <c r="D461" s="260" t="s">
        <v>532</v>
      </c>
      <c r="E461" s="221">
        <f t="shared" si="71"/>
        <v>18.5</v>
      </c>
      <c r="F461" s="246">
        <f>IF($E$12=1,VALUE(VLOOKUP($D461,'Pricing Reference'!$A$2:$E$68,2,FALSE))," ")</f>
        <v>18.5</v>
      </c>
      <c r="G461" s="246" t="str">
        <f>IF($E$12=2,VALUE(VLOOKUP($D461,'Pricing Reference'!$A$2:$E$68,3,FALSE))," ")</f>
        <v xml:space="preserve"> </v>
      </c>
      <c r="H461" s="246" t="str">
        <f>IF($E$12=3,VALUE(VLOOKUP($D461,'Pricing Reference'!$A$2:$E$68,4,FALSE))," ")</f>
        <v xml:space="preserve"> </v>
      </c>
      <c r="I461" s="254">
        <f>VALUE(VLOOKUP($D461,'Pricing Reference'!$A$2:$E$68,5,FALSE))</f>
        <v>37</v>
      </c>
      <c r="J461" s="220"/>
      <c r="K461" s="220"/>
      <c r="L461" s="220"/>
      <c r="M461" s="220"/>
      <c r="N461" s="220"/>
      <c r="O461" s="254">
        <f t="shared" si="72"/>
        <v>0</v>
      </c>
      <c r="P461" s="226"/>
      <c r="Q461" s="222"/>
      <c r="R461" s="215" t="s">
        <v>1055</v>
      </c>
      <c r="S461" s="223" t="str">
        <f t="shared" si="73"/>
        <v xml:space="preserve"> </v>
      </c>
      <c r="U461" s="224">
        <f t="shared" si="74"/>
        <v>0</v>
      </c>
      <c r="V461" s="224">
        <f t="shared" si="75"/>
        <v>0</v>
      </c>
      <c r="W461" s="224">
        <f t="shared" si="76"/>
        <v>0</v>
      </c>
      <c r="X461" s="224">
        <f t="shared" si="77"/>
        <v>0</v>
      </c>
      <c r="Y461" s="224">
        <f t="shared" si="78"/>
        <v>0</v>
      </c>
      <c r="Z461" s="225">
        <f t="shared" si="79"/>
        <v>0</v>
      </c>
      <c r="AA461" s="264"/>
    </row>
    <row r="462" spans="1:27" s="217" customFormat="1" ht="12">
      <c r="A462" s="259">
        <v>15347</v>
      </c>
      <c r="B462" s="260" t="s">
        <v>473</v>
      </c>
      <c r="C462" s="260" t="s">
        <v>116</v>
      </c>
      <c r="D462" s="260" t="s">
        <v>532</v>
      </c>
      <c r="E462" s="221">
        <f t="shared" si="71"/>
        <v>18.5</v>
      </c>
      <c r="F462" s="246">
        <f>IF($E$12=1,VALUE(VLOOKUP($D462,'Pricing Reference'!$A$2:$E$68,2,FALSE))," ")</f>
        <v>18.5</v>
      </c>
      <c r="G462" s="246" t="str">
        <f>IF($E$12=2,VALUE(VLOOKUP($D462,'Pricing Reference'!$A$2:$E$68,3,FALSE))," ")</f>
        <v xml:space="preserve"> </v>
      </c>
      <c r="H462" s="246" t="str">
        <f>IF($E$12=3,VALUE(VLOOKUP($D462,'Pricing Reference'!$A$2:$E$68,4,FALSE))," ")</f>
        <v xml:space="preserve"> </v>
      </c>
      <c r="I462" s="254">
        <f>VALUE(VLOOKUP($D462,'Pricing Reference'!$A$2:$E$68,5,FALSE))</f>
        <v>37</v>
      </c>
      <c r="J462" s="220"/>
      <c r="K462" s="220"/>
      <c r="L462" s="220"/>
      <c r="M462" s="220"/>
      <c r="N462" s="220"/>
      <c r="O462" s="254">
        <f t="shared" si="72"/>
        <v>0</v>
      </c>
      <c r="P462" s="226"/>
      <c r="Q462" s="222"/>
      <c r="R462" s="215" t="s">
        <v>1056</v>
      </c>
      <c r="S462" s="223" t="str">
        <f t="shared" si="73"/>
        <v xml:space="preserve"> </v>
      </c>
      <c r="U462" s="224">
        <f t="shared" si="74"/>
        <v>0</v>
      </c>
      <c r="V462" s="224">
        <f t="shared" si="75"/>
        <v>0</v>
      </c>
      <c r="W462" s="224">
        <f t="shared" si="76"/>
        <v>0</v>
      </c>
      <c r="X462" s="224">
        <f t="shared" si="77"/>
        <v>0</v>
      </c>
      <c r="Y462" s="224">
        <f t="shared" si="78"/>
        <v>0</v>
      </c>
      <c r="Z462" s="225">
        <f t="shared" si="79"/>
        <v>0</v>
      </c>
      <c r="AA462" s="264"/>
    </row>
    <row r="463" spans="1:27" s="217" customFormat="1" ht="12">
      <c r="A463" s="259">
        <v>15348</v>
      </c>
      <c r="B463" s="260" t="s">
        <v>121</v>
      </c>
      <c r="C463" s="260" t="s">
        <v>116</v>
      </c>
      <c r="D463" s="260" t="s">
        <v>532</v>
      </c>
      <c r="E463" s="221">
        <f t="shared" si="71"/>
        <v>18.5</v>
      </c>
      <c r="F463" s="246">
        <f>IF($E$12=1,VALUE(VLOOKUP($D463,'Pricing Reference'!$A$2:$E$68,2,FALSE))," ")</f>
        <v>18.5</v>
      </c>
      <c r="G463" s="246" t="str">
        <f>IF($E$12=2,VALUE(VLOOKUP($D463,'Pricing Reference'!$A$2:$E$68,3,FALSE))," ")</f>
        <v xml:space="preserve"> </v>
      </c>
      <c r="H463" s="246" t="str">
        <f>IF($E$12=3,VALUE(VLOOKUP($D463,'Pricing Reference'!$A$2:$E$68,4,FALSE))," ")</f>
        <v xml:space="preserve"> </v>
      </c>
      <c r="I463" s="254">
        <f>VALUE(VLOOKUP($D463,'Pricing Reference'!$A$2:$E$68,5,FALSE))</f>
        <v>37</v>
      </c>
      <c r="J463" s="220"/>
      <c r="K463" s="220"/>
      <c r="L463" s="220"/>
      <c r="M463" s="220"/>
      <c r="N463" s="220"/>
      <c r="O463" s="254">
        <f t="shared" si="72"/>
        <v>0</v>
      </c>
      <c r="P463" s="226"/>
      <c r="Q463" s="222"/>
      <c r="R463" s="215" t="s">
        <v>1057</v>
      </c>
      <c r="S463" s="223" t="str">
        <f t="shared" si="73"/>
        <v xml:space="preserve"> </v>
      </c>
      <c r="U463" s="224">
        <f t="shared" si="74"/>
        <v>0</v>
      </c>
      <c r="V463" s="224">
        <f t="shared" si="75"/>
        <v>0</v>
      </c>
      <c r="W463" s="224">
        <f t="shared" si="76"/>
        <v>0</v>
      </c>
      <c r="X463" s="224">
        <f t="shared" si="77"/>
        <v>0</v>
      </c>
      <c r="Y463" s="224">
        <f t="shared" si="78"/>
        <v>0</v>
      </c>
      <c r="Z463" s="225">
        <f t="shared" si="79"/>
        <v>0</v>
      </c>
      <c r="AA463" s="264"/>
    </row>
    <row r="464" spans="1:27" s="217" customFormat="1" ht="12">
      <c r="A464" s="259">
        <v>15341</v>
      </c>
      <c r="B464" s="260" t="s">
        <v>1058</v>
      </c>
      <c r="C464" s="260" t="s">
        <v>116</v>
      </c>
      <c r="D464" s="260" t="s">
        <v>532</v>
      </c>
      <c r="E464" s="221">
        <f t="shared" si="71"/>
        <v>18.5</v>
      </c>
      <c r="F464" s="246">
        <f>IF($E$12=1,VALUE(VLOOKUP($D464,'Pricing Reference'!$A$2:$E$68,2,FALSE))," ")</f>
        <v>18.5</v>
      </c>
      <c r="G464" s="246" t="str">
        <f>IF($E$12=2,VALUE(VLOOKUP($D464,'Pricing Reference'!$A$2:$E$68,3,FALSE))," ")</f>
        <v xml:space="preserve"> </v>
      </c>
      <c r="H464" s="246" t="str">
        <f>IF($E$12=3,VALUE(VLOOKUP($D464,'Pricing Reference'!$A$2:$E$68,4,FALSE))," ")</f>
        <v xml:space="preserve"> </v>
      </c>
      <c r="I464" s="254">
        <f>VALUE(VLOOKUP($D464,'Pricing Reference'!$A$2:$E$68,5,FALSE))</f>
        <v>37</v>
      </c>
      <c r="J464" s="220"/>
      <c r="K464" s="220"/>
      <c r="L464" s="220"/>
      <c r="M464" s="220"/>
      <c r="N464" s="220"/>
      <c r="O464" s="254">
        <f t="shared" si="72"/>
        <v>0</v>
      </c>
      <c r="P464" s="226"/>
      <c r="Q464" s="222"/>
      <c r="R464" s="215" t="s">
        <v>1059</v>
      </c>
      <c r="S464" s="223" t="str">
        <f t="shared" si="73"/>
        <v xml:space="preserve"> </v>
      </c>
      <c r="U464" s="224">
        <f t="shared" si="74"/>
        <v>0</v>
      </c>
      <c r="V464" s="224">
        <f t="shared" si="75"/>
        <v>0</v>
      </c>
      <c r="W464" s="224">
        <f t="shared" si="76"/>
        <v>0</v>
      </c>
      <c r="X464" s="224">
        <f t="shared" si="77"/>
        <v>0</v>
      </c>
      <c r="Y464" s="224">
        <f t="shared" si="78"/>
        <v>0</v>
      </c>
      <c r="Z464" s="225">
        <f t="shared" si="79"/>
        <v>0</v>
      </c>
      <c r="AA464" s="264"/>
    </row>
    <row r="465" spans="1:27" s="217" customFormat="1" ht="12">
      <c r="A465" s="259">
        <v>15342</v>
      </c>
      <c r="B465" s="260" t="s">
        <v>469</v>
      </c>
      <c r="C465" s="260" t="s">
        <v>116</v>
      </c>
      <c r="D465" s="260" t="s">
        <v>532</v>
      </c>
      <c r="E465" s="221">
        <f t="shared" si="71"/>
        <v>18.5</v>
      </c>
      <c r="F465" s="246">
        <f>IF($E$12=1,VALUE(VLOOKUP($D465,'Pricing Reference'!$A$2:$E$68,2,FALSE))," ")</f>
        <v>18.5</v>
      </c>
      <c r="G465" s="246" t="str">
        <f>IF($E$12=2,VALUE(VLOOKUP($D465,'Pricing Reference'!$A$2:$E$68,3,FALSE))," ")</f>
        <v xml:space="preserve"> </v>
      </c>
      <c r="H465" s="246" t="str">
        <f>IF($E$12=3,VALUE(VLOOKUP($D465,'Pricing Reference'!$A$2:$E$68,4,FALSE))," ")</f>
        <v xml:space="preserve"> </v>
      </c>
      <c r="I465" s="254">
        <f>VALUE(VLOOKUP($D465,'Pricing Reference'!$A$2:$E$68,5,FALSE))</f>
        <v>37</v>
      </c>
      <c r="J465" s="220"/>
      <c r="K465" s="220"/>
      <c r="L465" s="220"/>
      <c r="M465" s="220"/>
      <c r="N465" s="220"/>
      <c r="O465" s="254">
        <f t="shared" si="72"/>
        <v>0</v>
      </c>
      <c r="P465" s="226"/>
      <c r="Q465" s="222"/>
      <c r="R465" s="215" t="s">
        <v>1060</v>
      </c>
      <c r="S465" s="223" t="str">
        <f t="shared" si="73"/>
        <v xml:space="preserve"> </v>
      </c>
      <c r="U465" s="224">
        <f t="shared" si="74"/>
        <v>0</v>
      </c>
      <c r="V465" s="224">
        <f t="shared" si="75"/>
        <v>0</v>
      </c>
      <c r="W465" s="224">
        <f t="shared" si="76"/>
        <v>0</v>
      </c>
      <c r="X465" s="224">
        <f t="shared" si="77"/>
        <v>0</v>
      </c>
      <c r="Y465" s="224">
        <f t="shared" si="78"/>
        <v>0</v>
      </c>
      <c r="Z465" s="225">
        <f t="shared" si="79"/>
        <v>0</v>
      </c>
      <c r="AA465" s="264"/>
    </row>
    <row r="466" spans="1:27" s="217" customFormat="1" ht="12">
      <c r="A466" s="259">
        <v>15343</v>
      </c>
      <c r="B466" s="260" t="s">
        <v>470</v>
      </c>
      <c r="C466" s="260" t="s">
        <v>116</v>
      </c>
      <c r="D466" s="260" t="s">
        <v>532</v>
      </c>
      <c r="E466" s="221">
        <f t="shared" ref="E466:E528" si="80">SUM(F466:H466)</f>
        <v>18.5</v>
      </c>
      <c r="F466" s="246">
        <f>IF($E$12=1,VALUE(VLOOKUP($D466,'Pricing Reference'!$A$2:$E$68,2,FALSE))," ")</f>
        <v>18.5</v>
      </c>
      <c r="G466" s="246" t="str">
        <f>IF($E$12=2,VALUE(VLOOKUP($D466,'Pricing Reference'!$A$2:$E$68,3,FALSE))," ")</f>
        <v xml:space="preserve"> </v>
      </c>
      <c r="H466" s="246" t="str">
        <f>IF($E$12=3,VALUE(VLOOKUP($D466,'Pricing Reference'!$A$2:$E$68,4,FALSE))," ")</f>
        <v xml:space="preserve"> </v>
      </c>
      <c r="I466" s="254">
        <f>VALUE(VLOOKUP($D466,'Pricing Reference'!$A$2:$E$68,5,FALSE))</f>
        <v>37</v>
      </c>
      <c r="J466" s="220"/>
      <c r="K466" s="220"/>
      <c r="L466" s="220"/>
      <c r="M466" s="220"/>
      <c r="N466" s="220"/>
      <c r="O466" s="254">
        <f t="shared" si="72"/>
        <v>0</v>
      </c>
      <c r="P466" s="226"/>
      <c r="Q466" s="222"/>
      <c r="R466" s="215" t="s">
        <v>1061</v>
      </c>
      <c r="S466" s="223" t="str">
        <f t="shared" si="73"/>
        <v xml:space="preserve"> </v>
      </c>
      <c r="U466" s="224">
        <f t="shared" si="74"/>
        <v>0</v>
      </c>
      <c r="V466" s="224">
        <f t="shared" si="75"/>
        <v>0</v>
      </c>
      <c r="W466" s="224">
        <f t="shared" si="76"/>
        <v>0</v>
      </c>
      <c r="X466" s="224">
        <f t="shared" si="77"/>
        <v>0</v>
      </c>
      <c r="Y466" s="224">
        <f t="shared" si="78"/>
        <v>0</v>
      </c>
      <c r="Z466" s="225">
        <f t="shared" si="79"/>
        <v>0</v>
      </c>
      <c r="AA466" s="264"/>
    </row>
    <row r="467" spans="1:27" s="217" customFormat="1" ht="12">
      <c r="A467" s="259">
        <v>15344</v>
      </c>
      <c r="B467" s="260" t="s">
        <v>471</v>
      </c>
      <c r="C467" s="260" t="s">
        <v>116</v>
      </c>
      <c r="D467" s="260" t="s">
        <v>532</v>
      </c>
      <c r="E467" s="221">
        <f t="shared" si="80"/>
        <v>18.5</v>
      </c>
      <c r="F467" s="246">
        <f>IF($E$12=1,VALUE(VLOOKUP($D467,'Pricing Reference'!$A$2:$E$68,2,FALSE))," ")</f>
        <v>18.5</v>
      </c>
      <c r="G467" s="246" t="str">
        <f>IF($E$12=2,VALUE(VLOOKUP($D467,'Pricing Reference'!$A$2:$E$68,3,FALSE))," ")</f>
        <v xml:space="preserve"> </v>
      </c>
      <c r="H467" s="246" t="str">
        <f>IF($E$12=3,VALUE(VLOOKUP($D467,'Pricing Reference'!$A$2:$E$68,4,FALSE))," ")</f>
        <v xml:space="preserve"> </v>
      </c>
      <c r="I467" s="254">
        <f>VALUE(VLOOKUP($D467,'Pricing Reference'!$A$2:$E$68,5,FALSE))</f>
        <v>37</v>
      </c>
      <c r="J467" s="220"/>
      <c r="K467" s="220"/>
      <c r="L467" s="220"/>
      <c r="M467" s="220"/>
      <c r="N467" s="220"/>
      <c r="O467" s="254">
        <f t="shared" si="72"/>
        <v>0</v>
      </c>
      <c r="P467" s="226"/>
      <c r="Q467" s="222"/>
      <c r="R467" s="215" t="s">
        <v>1062</v>
      </c>
      <c r="S467" s="223" t="str">
        <f t="shared" si="73"/>
        <v xml:space="preserve"> </v>
      </c>
      <c r="U467" s="224">
        <f t="shared" si="74"/>
        <v>0</v>
      </c>
      <c r="V467" s="224">
        <f t="shared" si="75"/>
        <v>0</v>
      </c>
      <c r="W467" s="224">
        <f t="shared" si="76"/>
        <v>0</v>
      </c>
      <c r="X467" s="224">
        <f t="shared" si="77"/>
        <v>0</v>
      </c>
      <c r="Y467" s="224">
        <f t="shared" si="78"/>
        <v>0</v>
      </c>
      <c r="Z467" s="225">
        <f t="shared" si="79"/>
        <v>0</v>
      </c>
      <c r="AA467" s="264"/>
    </row>
    <row r="468" spans="1:27" s="217" customFormat="1" ht="12">
      <c r="A468" s="259">
        <v>15337</v>
      </c>
      <c r="B468" s="260" t="s">
        <v>1063</v>
      </c>
      <c r="C468" s="260" t="s">
        <v>116</v>
      </c>
      <c r="D468" s="260" t="s">
        <v>534</v>
      </c>
      <c r="E468" s="221">
        <f t="shared" si="80"/>
        <v>18.5</v>
      </c>
      <c r="F468" s="246">
        <f>IF($E$12=1,VALUE(VLOOKUP($D468,'Pricing Reference'!$A$2:$E$68,2,FALSE))," ")</f>
        <v>18.5</v>
      </c>
      <c r="G468" s="246" t="str">
        <f>IF($E$12=2,VALUE(VLOOKUP($D468,'Pricing Reference'!$A$2:$E$68,3,FALSE))," ")</f>
        <v xml:space="preserve"> </v>
      </c>
      <c r="H468" s="246" t="str">
        <f>IF($E$12=3,VALUE(VLOOKUP($D468,'Pricing Reference'!$A$2:$E$68,4,FALSE))," ")</f>
        <v xml:space="preserve"> </v>
      </c>
      <c r="I468" s="254">
        <f>VALUE(VLOOKUP($D468,'Pricing Reference'!$A$2:$E$68,5,FALSE))</f>
        <v>37</v>
      </c>
      <c r="J468" s="220"/>
      <c r="K468" s="220"/>
      <c r="L468" s="220"/>
      <c r="M468" s="220"/>
      <c r="N468" s="220"/>
      <c r="O468" s="254">
        <f t="shared" si="72"/>
        <v>0</v>
      </c>
      <c r="P468" s="226"/>
      <c r="Q468" s="222"/>
      <c r="R468" s="215" t="s">
        <v>1064</v>
      </c>
      <c r="S468" s="223" t="str">
        <f t="shared" si="73"/>
        <v xml:space="preserve"> </v>
      </c>
      <c r="U468" s="224">
        <f t="shared" si="74"/>
        <v>0</v>
      </c>
      <c r="V468" s="224">
        <f t="shared" si="75"/>
        <v>0</v>
      </c>
      <c r="W468" s="224">
        <f t="shared" si="76"/>
        <v>0</v>
      </c>
      <c r="X468" s="224">
        <f t="shared" si="77"/>
        <v>0</v>
      </c>
      <c r="Y468" s="224">
        <f t="shared" si="78"/>
        <v>0</v>
      </c>
      <c r="Z468" s="225">
        <f t="shared" si="79"/>
        <v>0</v>
      </c>
      <c r="AA468" s="264"/>
    </row>
    <row r="469" spans="1:27" s="217" customFormat="1" ht="12">
      <c r="A469" s="259">
        <v>15338</v>
      </c>
      <c r="B469" s="260" t="s">
        <v>1065</v>
      </c>
      <c r="C469" s="260" t="s">
        <v>116</v>
      </c>
      <c r="D469" s="260" t="s">
        <v>534</v>
      </c>
      <c r="E469" s="221">
        <f t="shared" si="80"/>
        <v>18.5</v>
      </c>
      <c r="F469" s="246">
        <f>IF($E$12=1,VALUE(VLOOKUP($D469,'Pricing Reference'!$A$2:$E$68,2,FALSE))," ")</f>
        <v>18.5</v>
      </c>
      <c r="G469" s="246" t="str">
        <f>IF($E$12=2,VALUE(VLOOKUP($D469,'Pricing Reference'!$A$2:$E$68,3,FALSE))," ")</f>
        <v xml:space="preserve"> </v>
      </c>
      <c r="H469" s="246" t="str">
        <f>IF($E$12=3,VALUE(VLOOKUP($D469,'Pricing Reference'!$A$2:$E$68,4,FALSE))," ")</f>
        <v xml:space="preserve"> </v>
      </c>
      <c r="I469" s="254">
        <f>VALUE(VLOOKUP($D469,'Pricing Reference'!$A$2:$E$68,5,FALSE))</f>
        <v>37</v>
      </c>
      <c r="J469" s="220"/>
      <c r="K469" s="220"/>
      <c r="L469" s="220"/>
      <c r="M469" s="220"/>
      <c r="N469" s="220"/>
      <c r="O469" s="254">
        <f t="shared" si="72"/>
        <v>0</v>
      </c>
      <c r="P469" s="226"/>
      <c r="Q469" s="222"/>
      <c r="R469" s="215" t="s">
        <v>1066</v>
      </c>
      <c r="S469" s="223" t="str">
        <f t="shared" si="73"/>
        <v xml:space="preserve"> </v>
      </c>
      <c r="U469" s="224">
        <f t="shared" si="74"/>
        <v>0</v>
      </c>
      <c r="V469" s="224">
        <f t="shared" si="75"/>
        <v>0</v>
      </c>
      <c r="W469" s="224">
        <f t="shared" si="76"/>
        <v>0</v>
      </c>
      <c r="X469" s="224">
        <f t="shared" si="77"/>
        <v>0</v>
      </c>
      <c r="Y469" s="224">
        <f t="shared" si="78"/>
        <v>0</v>
      </c>
      <c r="Z469" s="225">
        <f t="shared" si="79"/>
        <v>0</v>
      </c>
      <c r="AA469" s="264"/>
    </row>
    <row r="470" spans="1:27" s="217" customFormat="1" ht="12">
      <c r="A470" s="259">
        <v>15339</v>
      </c>
      <c r="B470" s="260" t="s">
        <v>467</v>
      </c>
      <c r="C470" s="260" t="s">
        <v>116</v>
      </c>
      <c r="D470" s="260" t="s">
        <v>534</v>
      </c>
      <c r="E470" s="221">
        <f t="shared" si="80"/>
        <v>18.5</v>
      </c>
      <c r="F470" s="246">
        <f>IF($E$12=1,VALUE(VLOOKUP($D470,'Pricing Reference'!$A$2:$E$68,2,FALSE))," ")</f>
        <v>18.5</v>
      </c>
      <c r="G470" s="246" t="str">
        <f>IF($E$12=2,VALUE(VLOOKUP($D470,'Pricing Reference'!$A$2:$E$68,3,FALSE))," ")</f>
        <v xml:space="preserve"> </v>
      </c>
      <c r="H470" s="246" t="str">
        <f>IF($E$12=3,VALUE(VLOOKUP($D470,'Pricing Reference'!$A$2:$E$68,4,FALSE))," ")</f>
        <v xml:space="preserve"> </v>
      </c>
      <c r="I470" s="254">
        <f>VALUE(VLOOKUP($D470,'Pricing Reference'!$A$2:$E$68,5,FALSE))</f>
        <v>37</v>
      </c>
      <c r="J470" s="220"/>
      <c r="K470" s="220"/>
      <c r="L470" s="220"/>
      <c r="M470" s="220"/>
      <c r="N470" s="220"/>
      <c r="O470" s="254">
        <f t="shared" si="72"/>
        <v>0</v>
      </c>
      <c r="P470" s="226"/>
      <c r="Q470" s="222"/>
      <c r="R470" s="215" t="s">
        <v>1067</v>
      </c>
      <c r="S470" s="223" t="str">
        <f t="shared" si="73"/>
        <v xml:space="preserve"> </v>
      </c>
      <c r="U470" s="224">
        <f t="shared" si="74"/>
        <v>0</v>
      </c>
      <c r="V470" s="224">
        <f t="shared" si="75"/>
        <v>0</v>
      </c>
      <c r="W470" s="224">
        <f t="shared" si="76"/>
        <v>0</v>
      </c>
      <c r="X470" s="224">
        <f t="shared" si="77"/>
        <v>0</v>
      </c>
      <c r="Y470" s="224">
        <f t="shared" si="78"/>
        <v>0</v>
      </c>
      <c r="Z470" s="225">
        <f t="shared" si="79"/>
        <v>0</v>
      </c>
      <c r="AA470" s="264"/>
    </row>
    <row r="471" spans="1:27" s="217" customFormat="1" ht="12">
      <c r="A471" s="259">
        <v>15340</v>
      </c>
      <c r="B471" s="260" t="s">
        <v>468</v>
      </c>
      <c r="C471" s="260" t="s">
        <v>116</v>
      </c>
      <c r="D471" s="260" t="s">
        <v>534</v>
      </c>
      <c r="E471" s="221">
        <f t="shared" si="80"/>
        <v>18.5</v>
      </c>
      <c r="F471" s="246">
        <f>IF($E$12=1,VALUE(VLOOKUP($D471,'Pricing Reference'!$A$2:$E$68,2,FALSE))," ")</f>
        <v>18.5</v>
      </c>
      <c r="G471" s="246" t="str">
        <f>IF($E$12=2,VALUE(VLOOKUP($D471,'Pricing Reference'!$A$2:$E$68,3,FALSE))," ")</f>
        <v xml:space="preserve"> </v>
      </c>
      <c r="H471" s="246" t="str">
        <f>IF($E$12=3,VALUE(VLOOKUP($D471,'Pricing Reference'!$A$2:$E$68,4,FALSE))," ")</f>
        <v xml:space="preserve"> </v>
      </c>
      <c r="I471" s="254">
        <f>VALUE(VLOOKUP($D471,'Pricing Reference'!$A$2:$E$68,5,FALSE))</f>
        <v>37</v>
      </c>
      <c r="J471" s="220"/>
      <c r="K471" s="220"/>
      <c r="L471" s="220"/>
      <c r="M471" s="220"/>
      <c r="N471" s="220"/>
      <c r="O471" s="254">
        <f t="shared" si="72"/>
        <v>0</v>
      </c>
      <c r="P471" s="226"/>
      <c r="Q471" s="222"/>
      <c r="R471" s="215" t="s">
        <v>1068</v>
      </c>
      <c r="S471" s="223" t="str">
        <f t="shared" si="73"/>
        <v xml:space="preserve"> </v>
      </c>
      <c r="U471" s="224">
        <f t="shared" si="74"/>
        <v>0</v>
      </c>
      <c r="V471" s="224">
        <f t="shared" si="75"/>
        <v>0</v>
      </c>
      <c r="W471" s="224">
        <f t="shared" si="76"/>
        <v>0</v>
      </c>
      <c r="X471" s="224">
        <f t="shared" si="77"/>
        <v>0</v>
      </c>
      <c r="Y471" s="224">
        <f t="shared" si="78"/>
        <v>0</v>
      </c>
      <c r="Z471" s="225">
        <f t="shared" si="79"/>
        <v>0</v>
      </c>
      <c r="AA471" s="264"/>
    </row>
    <row r="472" spans="1:27" s="217" customFormat="1" ht="12">
      <c r="A472" s="259">
        <v>15333</v>
      </c>
      <c r="B472" s="260" t="s">
        <v>1069</v>
      </c>
      <c r="C472" s="260" t="s">
        <v>116</v>
      </c>
      <c r="D472" s="260" t="s">
        <v>534</v>
      </c>
      <c r="E472" s="221">
        <f t="shared" si="80"/>
        <v>18.5</v>
      </c>
      <c r="F472" s="246">
        <f>IF($E$12=1,VALUE(VLOOKUP($D472,'Pricing Reference'!$A$2:$E$68,2,FALSE))," ")</f>
        <v>18.5</v>
      </c>
      <c r="G472" s="246" t="str">
        <f>IF($E$12=2,VALUE(VLOOKUP($D472,'Pricing Reference'!$A$2:$E$68,3,FALSE))," ")</f>
        <v xml:space="preserve"> </v>
      </c>
      <c r="H472" s="246" t="str">
        <f>IF($E$12=3,VALUE(VLOOKUP($D472,'Pricing Reference'!$A$2:$E$68,4,FALSE))," ")</f>
        <v xml:space="preserve"> </v>
      </c>
      <c r="I472" s="254">
        <f>VALUE(VLOOKUP($D472,'Pricing Reference'!$A$2:$E$68,5,FALSE))</f>
        <v>37</v>
      </c>
      <c r="J472" s="220"/>
      <c r="K472" s="220"/>
      <c r="L472" s="220"/>
      <c r="M472" s="220"/>
      <c r="N472" s="220"/>
      <c r="O472" s="254">
        <f t="shared" si="72"/>
        <v>0</v>
      </c>
      <c r="P472" s="226"/>
      <c r="Q472" s="222"/>
      <c r="R472" s="215" t="s">
        <v>1070</v>
      </c>
      <c r="S472" s="223" t="str">
        <f t="shared" si="73"/>
        <v xml:space="preserve"> </v>
      </c>
      <c r="U472" s="224">
        <f t="shared" si="74"/>
        <v>0</v>
      </c>
      <c r="V472" s="224">
        <f t="shared" si="75"/>
        <v>0</v>
      </c>
      <c r="W472" s="224">
        <f t="shared" si="76"/>
        <v>0</v>
      </c>
      <c r="X472" s="224">
        <f t="shared" si="77"/>
        <v>0</v>
      </c>
      <c r="Y472" s="224">
        <f t="shared" si="78"/>
        <v>0</v>
      </c>
      <c r="Z472" s="225">
        <f t="shared" si="79"/>
        <v>0</v>
      </c>
      <c r="AA472" s="264"/>
    </row>
    <row r="473" spans="1:27" s="217" customFormat="1" ht="12">
      <c r="A473" s="259">
        <v>15334</v>
      </c>
      <c r="B473" s="260" t="s">
        <v>464</v>
      </c>
      <c r="C473" s="260" t="s">
        <v>116</v>
      </c>
      <c r="D473" s="260" t="s">
        <v>534</v>
      </c>
      <c r="E473" s="221">
        <f t="shared" si="80"/>
        <v>18.5</v>
      </c>
      <c r="F473" s="246">
        <f>IF($E$12=1,VALUE(VLOOKUP($D473,'Pricing Reference'!$A$2:$E$68,2,FALSE))," ")</f>
        <v>18.5</v>
      </c>
      <c r="G473" s="246" t="str">
        <f>IF($E$12=2,VALUE(VLOOKUP($D473,'Pricing Reference'!$A$2:$E$68,3,FALSE))," ")</f>
        <v xml:space="preserve"> </v>
      </c>
      <c r="H473" s="246" t="str">
        <f>IF($E$12=3,VALUE(VLOOKUP($D473,'Pricing Reference'!$A$2:$E$68,4,FALSE))," ")</f>
        <v xml:space="preserve"> </v>
      </c>
      <c r="I473" s="254">
        <f>VALUE(VLOOKUP($D473,'Pricing Reference'!$A$2:$E$68,5,FALSE))</f>
        <v>37</v>
      </c>
      <c r="J473" s="220"/>
      <c r="K473" s="220"/>
      <c r="L473" s="220"/>
      <c r="M473" s="220"/>
      <c r="N473" s="220"/>
      <c r="O473" s="254">
        <f t="shared" si="72"/>
        <v>0</v>
      </c>
      <c r="P473" s="226"/>
      <c r="Q473" s="222"/>
      <c r="R473" s="215" t="s">
        <v>1071</v>
      </c>
      <c r="S473" s="223" t="str">
        <f t="shared" si="73"/>
        <v xml:space="preserve"> </v>
      </c>
      <c r="U473" s="224">
        <f t="shared" si="74"/>
        <v>0</v>
      </c>
      <c r="V473" s="224">
        <f t="shared" si="75"/>
        <v>0</v>
      </c>
      <c r="W473" s="224">
        <f t="shared" si="76"/>
        <v>0</v>
      </c>
      <c r="X473" s="224">
        <f t="shared" si="77"/>
        <v>0</v>
      </c>
      <c r="Y473" s="224">
        <f t="shared" si="78"/>
        <v>0</v>
      </c>
      <c r="Z473" s="225">
        <f t="shared" si="79"/>
        <v>0</v>
      </c>
      <c r="AA473" s="264"/>
    </row>
    <row r="474" spans="1:27" s="217" customFormat="1" ht="12">
      <c r="A474" s="259">
        <v>15335</v>
      </c>
      <c r="B474" s="260" t="s">
        <v>465</v>
      </c>
      <c r="C474" s="260" t="s">
        <v>116</v>
      </c>
      <c r="D474" s="260" t="s">
        <v>534</v>
      </c>
      <c r="E474" s="221">
        <f t="shared" si="80"/>
        <v>18.5</v>
      </c>
      <c r="F474" s="246">
        <f>IF($E$12=1,VALUE(VLOOKUP($D474,'Pricing Reference'!$A$2:$E$68,2,FALSE))," ")</f>
        <v>18.5</v>
      </c>
      <c r="G474" s="246" t="str">
        <f>IF($E$12=2,VALUE(VLOOKUP($D474,'Pricing Reference'!$A$2:$E$68,3,FALSE))," ")</f>
        <v xml:space="preserve"> </v>
      </c>
      <c r="H474" s="246" t="str">
        <f>IF($E$12=3,VALUE(VLOOKUP($D474,'Pricing Reference'!$A$2:$E$68,4,FALSE))," ")</f>
        <v xml:space="preserve"> </v>
      </c>
      <c r="I474" s="254">
        <f>VALUE(VLOOKUP($D474,'Pricing Reference'!$A$2:$E$68,5,FALSE))</f>
        <v>37</v>
      </c>
      <c r="J474" s="220"/>
      <c r="K474" s="220"/>
      <c r="L474" s="220"/>
      <c r="M474" s="220"/>
      <c r="N474" s="220"/>
      <c r="O474" s="254">
        <f t="shared" si="72"/>
        <v>0</v>
      </c>
      <c r="P474" s="226"/>
      <c r="Q474" s="222"/>
      <c r="R474" s="215" t="s">
        <v>1072</v>
      </c>
      <c r="S474" s="223" t="str">
        <f t="shared" si="73"/>
        <v xml:space="preserve"> </v>
      </c>
      <c r="U474" s="224">
        <f t="shared" si="74"/>
        <v>0</v>
      </c>
      <c r="V474" s="224">
        <f t="shared" si="75"/>
        <v>0</v>
      </c>
      <c r="W474" s="224">
        <f t="shared" si="76"/>
        <v>0</v>
      </c>
      <c r="X474" s="224">
        <f t="shared" si="77"/>
        <v>0</v>
      </c>
      <c r="Y474" s="224">
        <f t="shared" si="78"/>
        <v>0</v>
      </c>
      <c r="Z474" s="225">
        <f t="shared" si="79"/>
        <v>0</v>
      </c>
      <c r="AA474" s="264"/>
    </row>
    <row r="475" spans="1:27" s="217" customFormat="1" ht="12">
      <c r="A475" s="259">
        <v>15336</v>
      </c>
      <c r="B475" s="260" t="s">
        <v>466</v>
      </c>
      <c r="C475" s="260" t="s">
        <v>116</v>
      </c>
      <c r="D475" s="260" t="s">
        <v>534</v>
      </c>
      <c r="E475" s="221">
        <f t="shared" si="80"/>
        <v>18.5</v>
      </c>
      <c r="F475" s="246">
        <f>IF($E$12=1,VALUE(VLOOKUP($D475,'Pricing Reference'!$A$2:$E$68,2,FALSE))," ")</f>
        <v>18.5</v>
      </c>
      <c r="G475" s="246" t="str">
        <f>IF($E$12=2,VALUE(VLOOKUP($D475,'Pricing Reference'!$A$2:$E$68,3,FALSE))," ")</f>
        <v xml:space="preserve"> </v>
      </c>
      <c r="H475" s="246" t="str">
        <f>IF($E$12=3,VALUE(VLOOKUP($D475,'Pricing Reference'!$A$2:$E$68,4,FALSE))," ")</f>
        <v xml:space="preserve"> </v>
      </c>
      <c r="I475" s="254">
        <f>VALUE(VLOOKUP($D475,'Pricing Reference'!$A$2:$E$68,5,FALSE))</f>
        <v>37</v>
      </c>
      <c r="J475" s="220"/>
      <c r="K475" s="220"/>
      <c r="L475" s="220"/>
      <c r="M475" s="220"/>
      <c r="N475" s="220"/>
      <c r="O475" s="254">
        <f t="shared" si="72"/>
        <v>0</v>
      </c>
      <c r="P475" s="226"/>
      <c r="Q475" s="222"/>
      <c r="R475" s="215" t="s">
        <v>1073</v>
      </c>
      <c r="S475" s="223" t="str">
        <f t="shared" si="73"/>
        <v xml:space="preserve"> </v>
      </c>
      <c r="U475" s="224">
        <f t="shared" si="74"/>
        <v>0</v>
      </c>
      <c r="V475" s="224">
        <f t="shared" si="75"/>
        <v>0</v>
      </c>
      <c r="W475" s="224">
        <f t="shared" si="76"/>
        <v>0</v>
      </c>
      <c r="X475" s="224">
        <f t="shared" si="77"/>
        <v>0</v>
      </c>
      <c r="Y475" s="224">
        <f t="shared" si="78"/>
        <v>0</v>
      </c>
      <c r="Z475" s="225">
        <f t="shared" si="79"/>
        <v>0</v>
      </c>
      <c r="AA475" s="264"/>
    </row>
    <row r="476" spans="1:27" s="217" customFormat="1" ht="12">
      <c r="A476" s="259">
        <v>108707</v>
      </c>
      <c r="B476" s="260" t="s">
        <v>1074</v>
      </c>
      <c r="C476" s="260" t="s">
        <v>116</v>
      </c>
      <c r="D476" s="260" t="s">
        <v>503</v>
      </c>
      <c r="E476" s="221">
        <f t="shared" si="80"/>
        <v>18.5</v>
      </c>
      <c r="F476" s="246">
        <f>IF($E$12=1,VALUE(VLOOKUP($D476,'Pricing Reference'!$A$2:$E$68,2,FALSE))," ")</f>
        <v>18.5</v>
      </c>
      <c r="G476" s="246" t="str">
        <f>IF($E$12=2,VALUE(VLOOKUP($D476,'Pricing Reference'!$A$2:$E$68,3,FALSE))," ")</f>
        <v xml:space="preserve"> </v>
      </c>
      <c r="H476" s="246" t="str">
        <f>IF($E$12=3,VALUE(VLOOKUP($D476,'Pricing Reference'!$A$2:$E$68,4,FALSE))," ")</f>
        <v xml:space="preserve"> </v>
      </c>
      <c r="I476" s="254">
        <f>VALUE(VLOOKUP($D476,'Pricing Reference'!$A$2:$E$68,5,FALSE))</f>
        <v>37</v>
      </c>
      <c r="J476" s="220"/>
      <c r="K476" s="220"/>
      <c r="L476" s="220"/>
      <c r="M476" s="220"/>
      <c r="N476" s="220"/>
      <c r="O476" s="254">
        <f t="shared" si="72"/>
        <v>0</v>
      </c>
      <c r="P476" s="226"/>
      <c r="Q476" s="222"/>
      <c r="R476" s="215" t="s">
        <v>1075</v>
      </c>
      <c r="S476" s="223" t="str">
        <f t="shared" si="73"/>
        <v xml:space="preserve"> </v>
      </c>
      <c r="U476" s="224">
        <f t="shared" si="74"/>
        <v>0</v>
      </c>
      <c r="V476" s="224">
        <f t="shared" si="75"/>
        <v>0</v>
      </c>
      <c r="W476" s="224">
        <f t="shared" si="76"/>
        <v>0</v>
      </c>
      <c r="X476" s="224">
        <f t="shared" si="77"/>
        <v>0</v>
      </c>
      <c r="Y476" s="224">
        <f t="shared" si="78"/>
        <v>0</v>
      </c>
      <c r="Z476" s="225">
        <f t="shared" si="79"/>
        <v>0</v>
      </c>
      <c r="AA476" s="264"/>
    </row>
    <row r="477" spans="1:27" s="217" customFormat="1" ht="12">
      <c r="A477" s="259">
        <v>108708</v>
      </c>
      <c r="B477" s="260" t="s">
        <v>119</v>
      </c>
      <c r="C477" s="260" t="s">
        <v>116</v>
      </c>
      <c r="D477" s="260" t="s">
        <v>503</v>
      </c>
      <c r="E477" s="221">
        <f t="shared" si="80"/>
        <v>18.5</v>
      </c>
      <c r="F477" s="246">
        <f>IF($E$12=1,VALUE(VLOOKUP($D477,'Pricing Reference'!$A$2:$E$68,2,FALSE))," ")</f>
        <v>18.5</v>
      </c>
      <c r="G477" s="246" t="str">
        <f>IF($E$12=2,VALUE(VLOOKUP($D477,'Pricing Reference'!$A$2:$E$68,3,FALSE))," ")</f>
        <v xml:space="preserve"> </v>
      </c>
      <c r="H477" s="246" t="str">
        <f>IF($E$12=3,VALUE(VLOOKUP($D477,'Pricing Reference'!$A$2:$E$68,4,FALSE))," ")</f>
        <v xml:space="preserve"> </v>
      </c>
      <c r="I477" s="254">
        <f>VALUE(VLOOKUP($D477,'Pricing Reference'!$A$2:$E$68,5,FALSE))</f>
        <v>37</v>
      </c>
      <c r="J477" s="220"/>
      <c r="K477" s="220"/>
      <c r="L477" s="220"/>
      <c r="M477" s="220"/>
      <c r="N477" s="220"/>
      <c r="O477" s="254">
        <f t="shared" si="72"/>
        <v>0</v>
      </c>
      <c r="P477" s="226"/>
      <c r="Q477" s="222"/>
      <c r="R477" s="215" t="s">
        <v>1076</v>
      </c>
      <c r="S477" s="223" t="str">
        <f t="shared" si="73"/>
        <v xml:space="preserve"> </v>
      </c>
      <c r="U477" s="224">
        <f t="shared" si="74"/>
        <v>0</v>
      </c>
      <c r="V477" s="224">
        <f t="shared" si="75"/>
        <v>0</v>
      </c>
      <c r="W477" s="224">
        <f t="shared" si="76"/>
        <v>0</v>
      </c>
      <c r="X477" s="224">
        <f t="shared" si="77"/>
        <v>0</v>
      </c>
      <c r="Y477" s="224">
        <f t="shared" si="78"/>
        <v>0</v>
      </c>
      <c r="Z477" s="225">
        <f t="shared" si="79"/>
        <v>0</v>
      </c>
      <c r="AA477" s="264"/>
    </row>
    <row r="478" spans="1:27" s="217" customFormat="1" ht="12">
      <c r="A478" s="259">
        <v>108612</v>
      </c>
      <c r="B478" s="260" t="s">
        <v>1077</v>
      </c>
      <c r="C478" s="260" t="s">
        <v>116</v>
      </c>
      <c r="D478" s="260" t="s">
        <v>503</v>
      </c>
      <c r="E478" s="221">
        <f t="shared" si="80"/>
        <v>18.5</v>
      </c>
      <c r="F478" s="246">
        <f>IF($E$12=1,VALUE(VLOOKUP($D478,'Pricing Reference'!$A$2:$E$68,2,FALSE))," ")</f>
        <v>18.5</v>
      </c>
      <c r="G478" s="246" t="str">
        <f>IF($E$12=2,VALUE(VLOOKUP($D478,'Pricing Reference'!$A$2:$E$68,3,FALSE))," ")</f>
        <v xml:space="preserve"> </v>
      </c>
      <c r="H478" s="246" t="str">
        <f>IF($E$12=3,VALUE(VLOOKUP($D478,'Pricing Reference'!$A$2:$E$68,4,FALSE))," ")</f>
        <v xml:space="preserve"> </v>
      </c>
      <c r="I478" s="254">
        <f>VALUE(VLOOKUP($D478,'Pricing Reference'!$A$2:$E$68,5,FALSE))</f>
        <v>37</v>
      </c>
      <c r="J478" s="220"/>
      <c r="K478" s="220"/>
      <c r="L478" s="220"/>
      <c r="M478" s="220"/>
      <c r="N478" s="220"/>
      <c r="O478" s="254">
        <f t="shared" si="72"/>
        <v>0</v>
      </c>
      <c r="P478" s="226"/>
      <c r="Q478" s="222"/>
      <c r="R478" s="215" t="s">
        <v>1078</v>
      </c>
      <c r="S478" s="223" t="str">
        <f t="shared" si="73"/>
        <v xml:space="preserve"> </v>
      </c>
      <c r="U478" s="224">
        <f t="shared" si="74"/>
        <v>0</v>
      </c>
      <c r="V478" s="224">
        <f t="shared" si="75"/>
        <v>0</v>
      </c>
      <c r="W478" s="224">
        <f t="shared" si="76"/>
        <v>0</v>
      </c>
      <c r="X478" s="224">
        <f t="shared" si="77"/>
        <v>0</v>
      </c>
      <c r="Y478" s="224">
        <f t="shared" si="78"/>
        <v>0</v>
      </c>
      <c r="Z478" s="225">
        <f t="shared" si="79"/>
        <v>0</v>
      </c>
      <c r="AA478" s="264"/>
    </row>
    <row r="479" spans="1:27" s="217" customFormat="1" ht="12">
      <c r="A479" s="259">
        <v>108645</v>
      </c>
      <c r="B479" s="260" t="s">
        <v>1079</v>
      </c>
      <c r="C479" s="260" t="s">
        <v>116</v>
      </c>
      <c r="D479" s="260" t="s">
        <v>502</v>
      </c>
      <c r="E479" s="221">
        <f t="shared" si="80"/>
        <v>19.5</v>
      </c>
      <c r="F479" s="246">
        <f>IF($E$12=1,VALUE(VLOOKUP($D479,'Pricing Reference'!$A$2:$E$68,2,FALSE))," ")</f>
        <v>19.5</v>
      </c>
      <c r="G479" s="246" t="str">
        <f>IF($E$12=2,VALUE(VLOOKUP($D479,'Pricing Reference'!$A$2:$E$68,3,FALSE))," ")</f>
        <v xml:space="preserve"> </v>
      </c>
      <c r="H479" s="246" t="str">
        <f>IF($E$12=3,VALUE(VLOOKUP($D479,'Pricing Reference'!$A$2:$E$68,4,FALSE))," ")</f>
        <v xml:space="preserve"> </v>
      </c>
      <c r="I479" s="254">
        <f>VALUE(VLOOKUP($D479,'Pricing Reference'!$A$2:$E$68,5,FALSE))</f>
        <v>39</v>
      </c>
      <c r="J479" s="220"/>
      <c r="K479" s="220"/>
      <c r="L479" s="220"/>
      <c r="M479" s="220"/>
      <c r="N479" s="220"/>
      <c r="O479" s="254">
        <f t="shared" si="72"/>
        <v>0</v>
      </c>
      <c r="P479" s="226"/>
      <c r="Q479" s="222"/>
      <c r="R479" s="215" t="s">
        <v>1080</v>
      </c>
      <c r="S479" s="223" t="str">
        <f t="shared" si="73"/>
        <v xml:space="preserve"> </v>
      </c>
      <c r="U479" s="224">
        <f t="shared" si="74"/>
        <v>0</v>
      </c>
      <c r="V479" s="224">
        <f t="shared" si="75"/>
        <v>0</v>
      </c>
      <c r="W479" s="224">
        <f t="shared" si="76"/>
        <v>0</v>
      </c>
      <c r="X479" s="224">
        <f t="shared" si="77"/>
        <v>0</v>
      </c>
      <c r="Y479" s="224">
        <f t="shared" si="78"/>
        <v>0</v>
      </c>
      <c r="Z479" s="225">
        <f t="shared" si="79"/>
        <v>0</v>
      </c>
      <c r="AA479" s="264"/>
    </row>
    <row r="480" spans="1:27" s="217" customFormat="1" ht="12">
      <c r="A480" s="259">
        <v>108643</v>
      </c>
      <c r="B480" s="260" t="s">
        <v>1081</v>
      </c>
      <c r="C480" s="260" t="s">
        <v>116</v>
      </c>
      <c r="D480" s="260" t="s">
        <v>502</v>
      </c>
      <c r="E480" s="221">
        <f t="shared" si="80"/>
        <v>19.5</v>
      </c>
      <c r="F480" s="246">
        <f>IF($E$12=1,VALUE(VLOOKUP($D480,'Pricing Reference'!$A$2:$E$68,2,FALSE))," ")</f>
        <v>19.5</v>
      </c>
      <c r="G480" s="246" t="str">
        <f>IF($E$12=2,VALUE(VLOOKUP($D480,'Pricing Reference'!$A$2:$E$68,3,FALSE))," ")</f>
        <v xml:space="preserve"> </v>
      </c>
      <c r="H480" s="246" t="str">
        <f>IF($E$12=3,VALUE(VLOOKUP($D480,'Pricing Reference'!$A$2:$E$68,4,FALSE))," ")</f>
        <v xml:space="preserve"> </v>
      </c>
      <c r="I480" s="254">
        <f>VALUE(VLOOKUP($D480,'Pricing Reference'!$A$2:$E$68,5,FALSE))</f>
        <v>39</v>
      </c>
      <c r="J480" s="220"/>
      <c r="K480" s="220"/>
      <c r="L480" s="220"/>
      <c r="M480" s="220"/>
      <c r="N480" s="220"/>
      <c r="O480" s="254">
        <f t="shared" si="72"/>
        <v>0</v>
      </c>
      <c r="P480" s="226"/>
      <c r="Q480" s="222"/>
      <c r="R480" s="215" t="s">
        <v>1082</v>
      </c>
      <c r="S480" s="223" t="str">
        <f t="shared" si="73"/>
        <v xml:space="preserve"> </v>
      </c>
      <c r="U480" s="224">
        <f t="shared" si="74"/>
        <v>0</v>
      </c>
      <c r="V480" s="224">
        <f t="shared" si="75"/>
        <v>0</v>
      </c>
      <c r="W480" s="224">
        <f t="shared" si="76"/>
        <v>0</v>
      </c>
      <c r="X480" s="224">
        <f t="shared" si="77"/>
        <v>0</v>
      </c>
      <c r="Y480" s="224">
        <f t="shared" si="78"/>
        <v>0</v>
      </c>
      <c r="Z480" s="225">
        <f t="shared" si="79"/>
        <v>0</v>
      </c>
      <c r="AA480" s="264"/>
    </row>
    <row r="481" spans="1:27" s="217" customFormat="1" ht="12">
      <c r="A481" s="259">
        <v>108644</v>
      </c>
      <c r="B481" s="260" t="s">
        <v>1083</v>
      </c>
      <c r="C481" s="260" t="s">
        <v>116</v>
      </c>
      <c r="D481" s="260" t="s">
        <v>502</v>
      </c>
      <c r="E481" s="221">
        <f t="shared" si="80"/>
        <v>19.5</v>
      </c>
      <c r="F481" s="246">
        <f>IF($E$12=1,VALUE(VLOOKUP($D481,'Pricing Reference'!$A$2:$E$68,2,FALSE))," ")</f>
        <v>19.5</v>
      </c>
      <c r="G481" s="246" t="str">
        <f>IF($E$12=2,VALUE(VLOOKUP($D481,'Pricing Reference'!$A$2:$E$68,3,FALSE))," ")</f>
        <v xml:space="preserve"> </v>
      </c>
      <c r="H481" s="246" t="str">
        <f>IF($E$12=3,VALUE(VLOOKUP($D481,'Pricing Reference'!$A$2:$E$68,4,FALSE))," ")</f>
        <v xml:space="preserve"> </v>
      </c>
      <c r="I481" s="254">
        <f>VALUE(VLOOKUP($D481,'Pricing Reference'!$A$2:$E$68,5,FALSE))</f>
        <v>39</v>
      </c>
      <c r="J481" s="220"/>
      <c r="K481" s="220"/>
      <c r="L481" s="220"/>
      <c r="M481" s="220"/>
      <c r="N481" s="220"/>
      <c r="O481" s="254">
        <f t="shared" si="72"/>
        <v>0</v>
      </c>
      <c r="P481" s="226"/>
      <c r="Q481" s="222"/>
      <c r="R481" s="215" t="s">
        <v>1084</v>
      </c>
      <c r="S481" s="223" t="str">
        <f t="shared" si="73"/>
        <v xml:space="preserve"> </v>
      </c>
      <c r="U481" s="224">
        <f t="shared" si="74"/>
        <v>0</v>
      </c>
      <c r="V481" s="224">
        <f t="shared" si="75"/>
        <v>0</v>
      </c>
      <c r="W481" s="224">
        <f t="shared" si="76"/>
        <v>0</v>
      </c>
      <c r="X481" s="224">
        <f t="shared" si="77"/>
        <v>0</v>
      </c>
      <c r="Y481" s="224">
        <f t="shared" si="78"/>
        <v>0</v>
      </c>
      <c r="Z481" s="225">
        <f t="shared" si="79"/>
        <v>0</v>
      </c>
      <c r="AA481" s="264"/>
    </row>
    <row r="482" spans="1:27" s="217" customFormat="1" ht="12">
      <c r="A482" s="259">
        <v>108783</v>
      </c>
      <c r="B482" s="260" t="s">
        <v>1085</v>
      </c>
      <c r="C482" s="260" t="s">
        <v>116</v>
      </c>
      <c r="D482" s="260" t="s">
        <v>501</v>
      </c>
      <c r="E482" s="221">
        <f t="shared" si="80"/>
        <v>19.5</v>
      </c>
      <c r="F482" s="246">
        <f>IF($E$12=1,VALUE(VLOOKUP($D482,'Pricing Reference'!$A$2:$E$68,2,FALSE))," ")</f>
        <v>19.5</v>
      </c>
      <c r="G482" s="246" t="str">
        <f>IF($E$12=2,VALUE(VLOOKUP($D482,'Pricing Reference'!$A$2:$E$68,3,FALSE))," ")</f>
        <v xml:space="preserve"> </v>
      </c>
      <c r="H482" s="246" t="str">
        <f>IF($E$12=3,VALUE(VLOOKUP($D482,'Pricing Reference'!$A$2:$E$68,4,FALSE))," ")</f>
        <v xml:space="preserve"> </v>
      </c>
      <c r="I482" s="254">
        <f>VALUE(VLOOKUP($D482,'Pricing Reference'!$A$2:$E$68,5,FALSE))</f>
        <v>39</v>
      </c>
      <c r="J482" s="220"/>
      <c r="K482" s="220"/>
      <c r="L482" s="220"/>
      <c r="M482" s="220"/>
      <c r="N482" s="220"/>
      <c r="O482" s="254">
        <f t="shared" si="72"/>
        <v>0</v>
      </c>
      <c r="P482" s="226"/>
      <c r="Q482" s="222"/>
      <c r="R482" s="215" t="s">
        <v>1086</v>
      </c>
      <c r="S482" s="223" t="str">
        <f t="shared" si="73"/>
        <v xml:space="preserve"> </v>
      </c>
      <c r="U482" s="224">
        <f t="shared" si="74"/>
        <v>0</v>
      </c>
      <c r="V482" s="224">
        <f t="shared" si="75"/>
        <v>0</v>
      </c>
      <c r="W482" s="224">
        <f t="shared" si="76"/>
        <v>0</v>
      </c>
      <c r="X482" s="224">
        <f t="shared" si="77"/>
        <v>0</v>
      </c>
      <c r="Y482" s="224">
        <f t="shared" si="78"/>
        <v>0</v>
      </c>
      <c r="Z482" s="225">
        <f t="shared" si="79"/>
        <v>0</v>
      </c>
      <c r="AA482" s="264"/>
    </row>
    <row r="483" spans="1:27" s="217" customFormat="1" ht="12">
      <c r="A483" s="259">
        <v>108562</v>
      </c>
      <c r="B483" s="260" t="s">
        <v>1087</v>
      </c>
      <c r="C483" s="260" t="s">
        <v>116</v>
      </c>
      <c r="D483" s="260" t="s">
        <v>501</v>
      </c>
      <c r="E483" s="221">
        <f t="shared" si="80"/>
        <v>19.5</v>
      </c>
      <c r="F483" s="246">
        <f>IF($E$12=1,VALUE(VLOOKUP($D483,'Pricing Reference'!$A$2:$E$68,2,FALSE))," ")</f>
        <v>19.5</v>
      </c>
      <c r="G483" s="246" t="str">
        <f>IF($E$12=2,VALUE(VLOOKUP($D483,'Pricing Reference'!$A$2:$E$68,3,FALSE))," ")</f>
        <v xml:space="preserve"> </v>
      </c>
      <c r="H483" s="246" t="str">
        <f>IF($E$12=3,VALUE(VLOOKUP($D483,'Pricing Reference'!$A$2:$E$68,4,FALSE))," ")</f>
        <v xml:space="preserve"> </v>
      </c>
      <c r="I483" s="254">
        <f>VALUE(VLOOKUP($D483,'Pricing Reference'!$A$2:$E$68,5,FALSE))</f>
        <v>39</v>
      </c>
      <c r="J483" s="220"/>
      <c r="K483" s="220"/>
      <c r="L483" s="220"/>
      <c r="M483" s="220"/>
      <c r="N483" s="220"/>
      <c r="O483" s="254">
        <f t="shared" si="72"/>
        <v>0</v>
      </c>
      <c r="P483" s="226"/>
      <c r="Q483" s="222"/>
      <c r="R483" s="215" t="s">
        <v>1088</v>
      </c>
      <c r="S483" s="223" t="str">
        <f t="shared" si="73"/>
        <v xml:space="preserve"> </v>
      </c>
      <c r="U483" s="224">
        <f t="shared" si="74"/>
        <v>0</v>
      </c>
      <c r="V483" s="224">
        <f t="shared" si="75"/>
        <v>0</v>
      </c>
      <c r="W483" s="224">
        <f t="shared" si="76"/>
        <v>0</v>
      </c>
      <c r="X483" s="224">
        <f t="shared" si="77"/>
        <v>0</v>
      </c>
      <c r="Y483" s="224">
        <f t="shared" si="78"/>
        <v>0</v>
      </c>
      <c r="Z483" s="225">
        <f t="shared" si="79"/>
        <v>0</v>
      </c>
      <c r="AA483" s="264"/>
    </row>
    <row r="484" spans="1:27" s="217" customFormat="1" ht="12">
      <c r="A484" s="259">
        <v>108782</v>
      </c>
      <c r="B484" s="260" t="s">
        <v>1089</v>
      </c>
      <c r="C484" s="260" t="s">
        <v>116</v>
      </c>
      <c r="D484" s="260" t="s">
        <v>501</v>
      </c>
      <c r="E484" s="221">
        <f t="shared" si="80"/>
        <v>19.5</v>
      </c>
      <c r="F484" s="246">
        <f>IF($E$12=1,VALUE(VLOOKUP($D484,'Pricing Reference'!$A$2:$E$68,2,FALSE))," ")</f>
        <v>19.5</v>
      </c>
      <c r="G484" s="246" t="str">
        <f>IF($E$12=2,VALUE(VLOOKUP($D484,'Pricing Reference'!$A$2:$E$68,3,FALSE))," ")</f>
        <v xml:space="preserve"> </v>
      </c>
      <c r="H484" s="246" t="str">
        <f>IF($E$12=3,VALUE(VLOOKUP($D484,'Pricing Reference'!$A$2:$E$68,4,FALSE))," ")</f>
        <v xml:space="preserve"> </v>
      </c>
      <c r="I484" s="254">
        <f>VALUE(VLOOKUP($D484,'Pricing Reference'!$A$2:$E$68,5,FALSE))</f>
        <v>39</v>
      </c>
      <c r="J484" s="220"/>
      <c r="K484" s="220"/>
      <c r="L484" s="220"/>
      <c r="M484" s="220"/>
      <c r="N484" s="220"/>
      <c r="O484" s="254">
        <f t="shared" si="72"/>
        <v>0</v>
      </c>
      <c r="P484" s="226"/>
      <c r="Q484" s="222"/>
      <c r="R484" s="215" t="s">
        <v>1090</v>
      </c>
      <c r="S484" s="223" t="str">
        <f t="shared" si="73"/>
        <v xml:space="preserve"> </v>
      </c>
      <c r="U484" s="224">
        <f t="shared" si="74"/>
        <v>0</v>
      </c>
      <c r="V484" s="224">
        <f t="shared" si="75"/>
        <v>0</v>
      </c>
      <c r="W484" s="224">
        <f t="shared" si="76"/>
        <v>0</v>
      </c>
      <c r="X484" s="224">
        <f t="shared" si="77"/>
        <v>0</v>
      </c>
      <c r="Y484" s="224">
        <f t="shared" si="78"/>
        <v>0</v>
      </c>
      <c r="Z484" s="225">
        <f t="shared" si="79"/>
        <v>0</v>
      </c>
      <c r="AA484" s="264"/>
    </row>
    <row r="485" spans="1:27" s="217" customFormat="1" ht="12">
      <c r="A485" s="259">
        <v>108563</v>
      </c>
      <c r="B485" s="260" t="s">
        <v>1091</v>
      </c>
      <c r="C485" s="260" t="s">
        <v>116</v>
      </c>
      <c r="D485" s="260" t="s">
        <v>501</v>
      </c>
      <c r="E485" s="221">
        <f t="shared" si="80"/>
        <v>19.5</v>
      </c>
      <c r="F485" s="246">
        <f>IF($E$12=1,VALUE(VLOOKUP($D485,'Pricing Reference'!$A$2:$E$68,2,FALSE))," ")</f>
        <v>19.5</v>
      </c>
      <c r="G485" s="246" t="str">
        <f>IF($E$12=2,VALUE(VLOOKUP($D485,'Pricing Reference'!$A$2:$E$68,3,FALSE))," ")</f>
        <v xml:space="preserve"> </v>
      </c>
      <c r="H485" s="246" t="str">
        <f>IF($E$12=3,VALUE(VLOOKUP($D485,'Pricing Reference'!$A$2:$E$68,4,FALSE))," ")</f>
        <v xml:space="preserve"> </v>
      </c>
      <c r="I485" s="254">
        <f>VALUE(VLOOKUP($D485,'Pricing Reference'!$A$2:$E$68,5,FALSE))</f>
        <v>39</v>
      </c>
      <c r="J485" s="220"/>
      <c r="K485" s="220"/>
      <c r="L485" s="220"/>
      <c r="M485" s="220"/>
      <c r="N485" s="220"/>
      <c r="O485" s="254">
        <f t="shared" si="72"/>
        <v>0</v>
      </c>
      <c r="P485" s="226"/>
      <c r="Q485" s="222"/>
      <c r="R485" s="215" t="s">
        <v>1092</v>
      </c>
      <c r="S485" s="223" t="str">
        <f t="shared" si="73"/>
        <v xml:space="preserve"> </v>
      </c>
      <c r="U485" s="224">
        <f t="shared" si="74"/>
        <v>0</v>
      </c>
      <c r="V485" s="224">
        <f t="shared" si="75"/>
        <v>0</v>
      </c>
      <c r="W485" s="224">
        <f t="shared" si="76"/>
        <v>0</v>
      </c>
      <c r="X485" s="224">
        <f t="shared" si="77"/>
        <v>0</v>
      </c>
      <c r="Y485" s="224">
        <f t="shared" si="78"/>
        <v>0</v>
      </c>
      <c r="Z485" s="225">
        <f t="shared" si="79"/>
        <v>0</v>
      </c>
      <c r="AA485" s="264"/>
    </row>
    <row r="486" spans="1:27" s="217" customFormat="1" ht="12">
      <c r="A486" s="259">
        <v>108668</v>
      </c>
      <c r="B486" s="260" t="s">
        <v>1093</v>
      </c>
      <c r="C486" s="260" t="s">
        <v>116</v>
      </c>
      <c r="D486" s="260" t="s">
        <v>535</v>
      </c>
      <c r="E486" s="221">
        <f t="shared" si="80"/>
        <v>11</v>
      </c>
      <c r="F486" s="246">
        <f>IF($E$12=1,VALUE(VLOOKUP($D486,'Pricing Reference'!$A$2:$E$68,2,FALSE))," ")</f>
        <v>11</v>
      </c>
      <c r="G486" s="246" t="str">
        <f>IF($E$12=2,VALUE(VLOOKUP($D486,'Pricing Reference'!$A$2:$E$68,3,FALSE))," ")</f>
        <v xml:space="preserve"> </v>
      </c>
      <c r="H486" s="246" t="str">
        <f>IF($E$12=3,VALUE(VLOOKUP($D486,'Pricing Reference'!$A$2:$E$68,4,FALSE))," ")</f>
        <v xml:space="preserve"> </v>
      </c>
      <c r="I486" s="254">
        <f>VALUE(VLOOKUP($D486,'Pricing Reference'!$A$2:$E$68,5,FALSE))</f>
        <v>22</v>
      </c>
      <c r="J486" s="220"/>
      <c r="K486" s="220"/>
      <c r="L486" s="220"/>
      <c r="M486" s="220"/>
      <c r="N486" s="220"/>
      <c r="O486" s="254">
        <f t="shared" si="72"/>
        <v>0</v>
      </c>
      <c r="P486" s="226"/>
      <c r="Q486" s="222"/>
      <c r="R486" s="215" t="s">
        <v>1094</v>
      </c>
      <c r="S486" s="223" t="str">
        <f t="shared" si="73"/>
        <v xml:space="preserve"> </v>
      </c>
      <c r="U486" s="224">
        <f t="shared" si="74"/>
        <v>0</v>
      </c>
      <c r="V486" s="224">
        <f t="shared" si="75"/>
        <v>0</v>
      </c>
      <c r="W486" s="224">
        <f t="shared" si="76"/>
        <v>0</v>
      </c>
      <c r="X486" s="224">
        <f t="shared" si="77"/>
        <v>0</v>
      </c>
      <c r="Y486" s="224">
        <f t="shared" si="78"/>
        <v>0</v>
      </c>
      <c r="Z486" s="225">
        <f t="shared" si="79"/>
        <v>0</v>
      </c>
      <c r="AA486" s="264"/>
    </row>
    <row r="487" spans="1:27" s="217" customFormat="1" ht="12">
      <c r="A487" s="259">
        <v>108669</v>
      </c>
      <c r="B487" s="260" t="s">
        <v>1095</v>
      </c>
      <c r="C487" s="260" t="s">
        <v>116</v>
      </c>
      <c r="D487" s="260" t="s">
        <v>535</v>
      </c>
      <c r="E487" s="221">
        <f t="shared" si="80"/>
        <v>11</v>
      </c>
      <c r="F487" s="246">
        <f>IF($E$12=1,VALUE(VLOOKUP($D487,'Pricing Reference'!$A$2:$E$68,2,FALSE))," ")</f>
        <v>11</v>
      </c>
      <c r="G487" s="246" t="str">
        <f>IF($E$12=2,VALUE(VLOOKUP($D487,'Pricing Reference'!$A$2:$E$68,3,FALSE))," ")</f>
        <v xml:space="preserve"> </v>
      </c>
      <c r="H487" s="246" t="str">
        <f>IF($E$12=3,VALUE(VLOOKUP($D487,'Pricing Reference'!$A$2:$E$68,4,FALSE))," ")</f>
        <v xml:space="preserve"> </v>
      </c>
      <c r="I487" s="254">
        <f>VALUE(VLOOKUP($D487,'Pricing Reference'!$A$2:$E$68,5,FALSE))</f>
        <v>22</v>
      </c>
      <c r="J487" s="220"/>
      <c r="K487" s="220"/>
      <c r="L487" s="220"/>
      <c r="M487" s="220"/>
      <c r="N487" s="220"/>
      <c r="O487" s="254">
        <f t="shared" si="72"/>
        <v>0</v>
      </c>
      <c r="P487" s="226"/>
      <c r="Q487" s="222"/>
      <c r="R487" s="215" t="s">
        <v>1096</v>
      </c>
      <c r="S487" s="223" t="str">
        <f t="shared" si="73"/>
        <v xml:space="preserve"> </v>
      </c>
      <c r="U487" s="224">
        <f t="shared" si="74"/>
        <v>0</v>
      </c>
      <c r="V487" s="224">
        <f t="shared" si="75"/>
        <v>0</v>
      </c>
      <c r="W487" s="224">
        <f t="shared" si="76"/>
        <v>0</v>
      </c>
      <c r="X487" s="224">
        <f t="shared" si="77"/>
        <v>0</v>
      </c>
      <c r="Y487" s="224">
        <f t="shared" si="78"/>
        <v>0</v>
      </c>
      <c r="Z487" s="225">
        <f t="shared" si="79"/>
        <v>0</v>
      </c>
      <c r="AA487" s="264"/>
    </row>
    <row r="488" spans="1:27" s="217" customFormat="1" ht="12">
      <c r="A488" s="259">
        <v>108670</v>
      </c>
      <c r="B488" s="260" t="s">
        <v>323</v>
      </c>
      <c r="C488" s="260" t="s">
        <v>116</v>
      </c>
      <c r="D488" s="260" t="s">
        <v>535</v>
      </c>
      <c r="E488" s="221">
        <f t="shared" si="80"/>
        <v>11</v>
      </c>
      <c r="F488" s="246">
        <f>IF($E$12=1,VALUE(VLOOKUP($D488,'Pricing Reference'!$A$2:$E$68,2,FALSE))," ")</f>
        <v>11</v>
      </c>
      <c r="G488" s="246" t="str">
        <f>IF($E$12=2,VALUE(VLOOKUP($D488,'Pricing Reference'!$A$2:$E$68,3,FALSE))," ")</f>
        <v xml:space="preserve"> </v>
      </c>
      <c r="H488" s="246" t="str">
        <f>IF($E$12=3,VALUE(VLOOKUP($D488,'Pricing Reference'!$A$2:$E$68,4,FALSE))," ")</f>
        <v xml:space="preserve"> </v>
      </c>
      <c r="I488" s="254">
        <f>VALUE(VLOOKUP($D488,'Pricing Reference'!$A$2:$E$68,5,FALSE))</f>
        <v>22</v>
      </c>
      <c r="J488" s="220"/>
      <c r="K488" s="220"/>
      <c r="L488" s="220"/>
      <c r="M488" s="220"/>
      <c r="N488" s="220"/>
      <c r="O488" s="254">
        <f t="shared" si="72"/>
        <v>0</v>
      </c>
      <c r="P488" s="226"/>
      <c r="Q488" s="222"/>
      <c r="R488" s="215" t="s">
        <v>1097</v>
      </c>
      <c r="S488" s="223" t="str">
        <f t="shared" si="73"/>
        <v xml:space="preserve"> </v>
      </c>
      <c r="U488" s="224">
        <f t="shared" si="74"/>
        <v>0</v>
      </c>
      <c r="V488" s="224">
        <f t="shared" si="75"/>
        <v>0</v>
      </c>
      <c r="W488" s="224">
        <f t="shared" si="76"/>
        <v>0</v>
      </c>
      <c r="X488" s="224">
        <f t="shared" si="77"/>
        <v>0</v>
      </c>
      <c r="Y488" s="224">
        <f t="shared" si="78"/>
        <v>0</v>
      </c>
      <c r="Z488" s="225">
        <f t="shared" si="79"/>
        <v>0</v>
      </c>
      <c r="AA488" s="264"/>
    </row>
    <row r="489" spans="1:27" s="217" customFormat="1" ht="12">
      <c r="A489" s="259">
        <v>108671</v>
      </c>
      <c r="B489" s="260" t="s">
        <v>330</v>
      </c>
      <c r="C489" s="260" t="s">
        <v>116</v>
      </c>
      <c r="D489" s="260" t="s">
        <v>535</v>
      </c>
      <c r="E489" s="221">
        <f t="shared" si="80"/>
        <v>11</v>
      </c>
      <c r="F489" s="246">
        <f>IF($E$12=1,VALUE(VLOOKUP($D489,'Pricing Reference'!$A$2:$E$68,2,FALSE))," ")</f>
        <v>11</v>
      </c>
      <c r="G489" s="246" t="str">
        <f>IF($E$12=2,VALUE(VLOOKUP($D489,'Pricing Reference'!$A$2:$E$68,3,FALSE))," ")</f>
        <v xml:space="preserve"> </v>
      </c>
      <c r="H489" s="246" t="str">
        <f>IF($E$12=3,VALUE(VLOOKUP($D489,'Pricing Reference'!$A$2:$E$68,4,FALSE))," ")</f>
        <v xml:space="preserve"> </v>
      </c>
      <c r="I489" s="254">
        <f>VALUE(VLOOKUP($D489,'Pricing Reference'!$A$2:$E$68,5,FALSE))</f>
        <v>22</v>
      </c>
      <c r="J489" s="220"/>
      <c r="K489" s="220"/>
      <c r="L489" s="220"/>
      <c r="M489" s="220"/>
      <c r="N489" s="220"/>
      <c r="O489" s="254">
        <f t="shared" si="72"/>
        <v>0</v>
      </c>
      <c r="P489" s="226"/>
      <c r="Q489" s="222"/>
      <c r="R489" s="215" t="s">
        <v>1098</v>
      </c>
      <c r="S489" s="223" t="str">
        <f t="shared" si="73"/>
        <v xml:space="preserve"> </v>
      </c>
      <c r="U489" s="224">
        <f t="shared" si="74"/>
        <v>0</v>
      </c>
      <c r="V489" s="224">
        <f t="shared" si="75"/>
        <v>0</v>
      </c>
      <c r="W489" s="224">
        <f t="shared" si="76"/>
        <v>0</v>
      </c>
      <c r="X489" s="224">
        <f t="shared" si="77"/>
        <v>0</v>
      </c>
      <c r="Y489" s="224">
        <f t="shared" si="78"/>
        <v>0</v>
      </c>
      <c r="Z489" s="225">
        <f t="shared" si="79"/>
        <v>0</v>
      </c>
      <c r="AA489" s="264"/>
    </row>
    <row r="490" spans="1:27" s="217" customFormat="1" ht="12">
      <c r="A490" s="259">
        <v>108711</v>
      </c>
      <c r="B490" s="260" t="s">
        <v>809</v>
      </c>
      <c r="C490" s="260" t="s">
        <v>116</v>
      </c>
      <c r="D490" s="260" t="s">
        <v>535</v>
      </c>
      <c r="E490" s="221">
        <f t="shared" si="80"/>
        <v>11</v>
      </c>
      <c r="F490" s="246">
        <f>IF($E$12=1,VALUE(VLOOKUP($D490,'Pricing Reference'!$A$2:$E$68,2,FALSE))," ")</f>
        <v>11</v>
      </c>
      <c r="G490" s="246" t="str">
        <f>IF($E$12=2,VALUE(VLOOKUP($D490,'Pricing Reference'!$A$2:$E$68,3,FALSE))," ")</f>
        <v xml:space="preserve"> </v>
      </c>
      <c r="H490" s="246" t="str">
        <f>IF($E$12=3,VALUE(VLOOKUP($D490,'Pricing Reference'!$A$2:$E$68,4,FALSE))," ")</f>
        <v xml:space="preserve"> </v>
      </c>
      <c r="I490" s="254">
        <f>VALUE(VLOOKUP($D490,'Pricing Reference'!$A$2:$E$68,5,FALSE))</f>
        <v>22</v>
      </c>
      <c r="J490" s="220"/>
      <c r="K490" s="220"/>
      <c r="L490" s="220"/>
      <c r="M490" s="220"/>
      <c r="N490" s="220"/>
      <c r="O490" s="254">
        <f t="shared" si="72"/>
        <v>0</v>
      </c>
      <c r="P490" s="226"/>
      <c r="Q490" s="222"/>
      <c r="R490" s="215" t="s">
        <v>1099</v>
      </c>
      <c r="S490" s="223" t="str">
        <f t="shared" si="73"/>
        <v xml:space="preserve"> </v>
      </c>
      <c r="U490" s="224">
        <f t="shared" si="74"/>
        <v>0</v>
      </c>
      <c r="V490" s="224">
        <f t="shared" si="75"/>
        <v>0</v>
      </c>
      <c r="W490" s="224">
        <f t="shared" si="76"/>
        <v>0</v>
      </c>
      <c r="X490" s="224">
        <f t="shared" si="77"/>
        <v>0</v>
      </c>
      <c r="Y490" s="224">
        <f t="shared" si="78"/>
        <v>0</v>
      </c>
      <c r="Z490" s="225">
        <f t="shared" si="79"/>
        <v>0</v>
      </c>
      <c r="AA490" s="264"/>
    </row>
    <row r="491" spans="1:27" s="217" customFormat="1" ht="12">
      <c r="A491" s="259">
        <v>108672</v>
      </c>
      <c r="B491" s="260" t="s">
        <v>132</v>
      </c>
      <c r="C491" s="260" t="s">
        <v>116</v>
      </c>
      <c r="D491" s="260" t="s">
        <v>535</v>
      </c>
      <c r="E491" s="221">
        <f t="shared" si="80"/>
        <v>11</v>
      </c>
      <c r="F491" s="246">
        <f>IF($E$12=1,VALUE(VLOOKUP($D491,'Pricing Reference'!$A$2:$E$68,2,FALSE))," ")</f>
        <v>11</v>
      </c>
      <c r="G491" s="246" t="str">
        <f>IF($E$12=2,VALUE(VLOOKUP($D491,'Pricing Reference'!$A$2:$E$68,3,FALSE))," ")</f>
        <v xml:space="preserve"> </v>
      </c>
      <c r="H491" s="246" t="str">
        <f>IF($E$12=3,VALUE(VLOOKUP($D491,'Pricing Reference'!$A$2:$E$68,4,FALSE))," ")</f>
        <v xml:space="preserve"> </v>
      </c>
      <c r="I491" s="254">
        <f>VALUE(VLOOKUP($D491,'Pricing Reference'!$A$2:$E$68,5,FALSE))</f>
        <v>22</v>
      </c>
      <c r="J491" s="220"/>
      <c r="K491" s="220"/>
      <c r="L491" s="220"/>
      <c r="M491" s="220"/>
      <c r="N491" s="220"/>
      <c r="O491" s="254">
        <f t="shared" si="72"/>
        <v>0</v>
      </c>
      <c r="P491" s="226"/>
      <c r="Q491" s="222"/>
      <c r="R491" s="215" t="s">
        <v>1100</v>
      </c>
      <c r="S491" s="223" t="str">
        <f t="shared" si="73"/>
        <v xml:space="preserve"> </v>
      </c>
      <c r="U491" s="224">
        <f t="shared" si="74"/>
        <v>0</v>
      </c>
      <c r="V491" s="224">
        <f t="shared" si="75"/>
        <v>0</v>
      </c>
      <c r="W491" s="224">
        <f t="shared" si="76"/>
        <v>0</v>
      </c>
      <c r="X491" s="224">
        <f t="shared" si="77"/>
        <v>0</v>
      </c>
      <c r="Y491" s="224">
        <f t="shared" si="78"/>
        <v>0</v>
      </c>
      <c r="Z491" s="225">
        <f t="shared" si="79"/>
        <v>0</v>
      </c>
      <c r="AA491" s="264"/>
    </row>
    <row r="492" spans="1:27" s="217" customFormat="1" ht="12">
      <c r="A492" s="259">
        <v>108667</v>
      </c>
      <c r="B492" s="260" t="s">
        <v>620</v>
      </c>
      <c r="C492" s="260" t="s">
        <v>116</v>
      </c>
      <c r="D492" s="260" t="s">
        <v>535</v>
      </c>
      <c r="E492" s="221">
        <f t="shared" si="80"/>
        <v>11</v>
      </c>
      <c r="F492" s="246">
        <f>IF($E$12=1,VALUE(VLOOKUP($D492,'Pricing Reference'!$A$2:$E$68,2,FALSE))," ")</f>
        <v>11</v>
      </c>
      <c r="G492" s="246" t="str">
        <f>IF($E$12=2,VALUE(VLOOKUP($D492,'Pricing Reference'!$A$2:$E$68,3,FALSE))," ")</f>
        <v xml:space="preserve"> </v>
      </c>
      <c r="H492" s="246" t="str">
        <f>IF($E$12=3,VALUE(VLOOKUP($D492,'Pricing Reference'!$A$2:$E$68,4,FALSE))," ")</f>
        <v xml:space="preserve"> </v>
      </c>
      <c r="I492" s="254">
        <f>VALUE(VLOOKUP($D492,'Pricing Reference'!$A$2:$E$68,5,FALSE))</f>
        <v>22</v>
      </c>
      <c r="J492" s="220"/>
      <c r="K492" s="220"/>
      <c r="L492" s="220"/>
      <c r="M492" s="220"/>
      <c r="N492" s="220"/>
      <c r="O492" s="254">
        <f t="shared" si="72"/>
        <v>0</v>
      </c>
      <c r="P492" s="226"/>
      <c r="Q492" s="222"/>
      <c r="R492" s="215" t="s">
        <v>1101</v>
      </c>
      <c r="S492" s="223" t="str">
        <f t="shared" si="73"/>
        <v xml:space="preserve"> </v>
      </c>
      <c r="U492" s="224">
        <f t="shared" si="74"/>
        <v>0</v>
      </c>
      <c r="V492" s="224">
        <f t="shared" si="75"/>
        <v>0</v>
      </c>
      <c r="W492" s="224">
        <f t="shared" si="76"/>
        <v>0</v>
      </c>
      <c r="X492" s="224">
        <f t="shared" si="77"/>
        <v>0</v>
      </c>
      <c r="Y492" s="224">
        <f t="shared" si="78"/>
        <v>0</v>
      </c>
      <c r="Z492" s="225">
        <f t="shared" si="79"/>
        <v>0</v>
      </c>
      <c r="AA492" s="264"/>
    </row>
    <row r="493" spans="1:27" s="217" customFormat="1" ht="12">
      <c r="A493" s="259">
        <v>100298</v>
      </c>
      <c r="B493" s="260" t="s">
        <v>430</v>
      </c>
      <c r="C493" s="260" t="s">
        <v>1161</v>
      </c>
      <c r="D493" s="260" t="s">
        <v>499</v>
      </c>
      <c r="E493" s="221">
        <f t="shared" si="80"/>
        <v>9.5</v>
      </c>
      <c r="F493" s="246">
        <f>IF($E$12=1,VALUE(VLOOKUP($D493,'Pricing Reference'!$A$2:$E$68,2,FALSE))," ")</f>
        <v>9.5</v>
      </c>
      <c r="G493" s="246" t="str">
        <f>IF($E$12=2,VALUE(VLOOKUP($D493,'Pricing Reference'!$A$2:$E$68,3,FALSE))," ")</f>
        <v xml:space="preserve"> </v>
      </c>
      <c r="H493" s="246" t="str">
        <f>IF($E$12=3,VALUE(VLOOKUP($D493,'Pricing Reference'!$A$2:$E$68,4,FALSE))," ")</f>
        <v xml:space="preserve"> </v>
      </c>
      <c r="I493" s="254">
        <f>VALUE(VLOOKUP($D493,'Pricing Reference'!$A$2:$E$68,5,FALSE))</f>
        <v>19</v>
      </c>
      <c r="J493" s="220"/>
      <c r="K493" s="220"/>
      <c r="L493" s="220"/>
      <c r="M493" s="220"/>
      <c r="N493" s="220"/>
      <c r="O493" s="254">
        <f t="shared" si="72"/>
        <v>0</v>
      </c>
      <c r="P493" s="226"/>
      <c r="Q493" s="222"/>
      <c r="R493" s="215" t="s">
        <v>1102</v>
      </c>
      <c r="S493" s="223" t="str">
        <f t="shared" si="73"/>
        <v xml:space="preserve"> </v>
      </c>
      <c r="U493" s="224">
        <f t="shared" si="74"/>
        <v>0</v>
      </c>
      <c r="V493" s="224">
        <f t="shared" si="75"/>
        <v>0</v>
      </c>
      <c r="W493" s="224">
        <f t="shared" si="76"/>
        <v>0</v>
      </c>
      <c r="X493" s="224">
        <f t="shared" si="77"/>
        <v>0</v>
      </c>
      <c r="Y493" s="224">
        <f t="shared" si="78"/>
        <v>0</v>
      </c>
      <c r="Z493" s="225">
        <f t="shared" si="79"/>
        <v>0</v>
      </c>
      <c r="AA493" s="264"/>
    </row>
    <row r="494" spans="1:27" s="217" customFormat="1" ht="12">
      <c r="A494" s="259">
        <v>100299</v>
      </c>
      <c r="B494" s="260" t="s">
        <v>431</v>
      </c>
      <c r="C494" s="260" t="s">
        <v>1161</v>
      </c>
      <c r="D494" s="260" t="s">
        <v>499</v>
      </c>
      <c r="E494" s="221">
        <f t="shared" si="80"/>
        <v>9.5</v>
      </c>
      <c r="F494" s="246">
        <f>IF($E$12=1,VALUE(VLOOKUP($D494,'Pricing Reference'!$A$2:$E$68,2,FALSE))," ")</f>
        <v>9.5</v>
      </c>
      <c r="G494" s="246" t="str">
        <f>IF($E$12=2,VALUE(VLOOKUP($D494,'Pricing Reference'!$A$2:$E$68,3,FALSE))," ")</f>
        <v xml:space="preserve"> </v>
      </c>
      <c r="H494" s="246" t="str">
        <f>IF($E$12=3,VALUE(VLOOKUP($D494,'Pricing Reference'!$A$2:$E$68,4,FALSE))," ")</f>
        <v xml:space="preserve"> </v>
      </c>
      <c r="I494" s="254">
        <f>VALUE(VLOOKUP($D494,'Pricing Reference'!$A$2:$E$68,5,FALSE))</f>
        <v>19</v>
      </c>
      <c r="J494" s="220"/>
      <c r="K494" s="220"/>
      <c r="L494" s="220"/>
      <c r="M494" s="220"/>
      <c r="N494" s="220"/>
      <c r="O494" s="254">
        <f t="shared" si="72"/>
        <v>0</v>
      </c>
      <c r="P494" s="226"/>
      <c r="Q494" s="222"/>
      <c r="R494" s="215" t="s">
        <v>1103</v>
      </c>
      <c r="S494" s="223" t="str">
        <f t="shared" si="73"/>
        <v xml:space="preserve"> </v>
      </c>
      <c r="U494" s="224">
        <f t="shared" si="74"/>
        <v>0</v>
      </c>
      <c r="V494" s="224">
        <f t="shared" si="75"/>
        <v>0</v>
      </c>
      <c r="W494" s="224">
        <f t="shared" si="76"/>
        <v>0</v>
      </c>
      <c r="X494" s="224">
        <f t="shared" si="77"/>
        <v>0</v>
      </c>
      <c r="Y494" s="224">
        <f t="shared" si="78"/>
        <v>0</v>
      </c>
      <c r="Z494" s="225">
        <f t="shared" si="79"/>
        <v>0</v>
      </c>
      <c r="AA494" s="264"/>
    </row>
    <row r="495" spans="1:27" s="217" customFormat="1" ht="12">
      <c r="A495" s="259">
        <v>100304</v>
      </c>
      <c r="B495" s="260" t="s">
        <v>432</v>
      </c>
      <c r="C495" s="260" t="s">
        <v>1161</v>
      </c>
      <c r="D495" s="260" t="s">
        <v>499</v>
      </c>
      <c r="E495" s="221">
        <f t="shared" si="80"/>
        <v>9.5</v>
      </c>
      <c r="F495" s="246">
        <f>IF($E$12=1,VALUE(VLOOKUP($D495,'Pricing Reference'!$A$2:$E$68,2,FALSE))," ")</f>
        <v>9.5</v>
      </c>
      <c r="G495" s="246" t="str">
        <f>IF($E$12=2,VALUE(VLOOKUP($D495,'Pricing Reference'!$A$2:$E$68,3,FALSE))," ")</f>
        <v xml:space="preserve"> </v>
      </c>
      <c r="H495" s="246" t="str">
        <f>IF($E$12=3,VALUE(VLOOKUP($D495,'Pricing Reference'!$A$2:$E$68,4,FALSE))," ")</f>
        <v xml:space="preserve"> </v>
      </c>
      <c r="I495" s="254">
        <f>VALUE(VLOOKUP($D495,'Pricing Reference'!$A$2:$E$68,5,FALSE))</f>
        <v>19</v>
      </c>
      <c r="J495" s="220"/>
      <c r="K495" s="220"/>
      <c r="L495" s="220"/>
      <c r="M495" s="220"/>
      <c r="N495" s="220"/>
      <c r="O495" s="254">
        <f t="shared" si="72"/>
        <v>0</v>
      </c>
      <c r="P495" s="226"/>
      <c r="Q495" s="222"/>
      <c r="R495" s="215" t="s">
        <v>1104</v>
      </c>
      <c r="S495" s="223" t="str">
        <f t="shared" si="73"/>
        <v xml:space="preserve"> </v>
      </c>
      <c r="U495" s="224">
        <f t="shared" si="74"/>
        <v>0</v>
      </c>
      <c r="V495" s="224">
        <f t="shared" si="75"/>
        <v>0</v>
      </c>
      <c r="W495" s="224">
        <f t="shared" si="76"/>
        <v>0</v>
      </c>
      <c r="X495" s="224">
        <f t="shared" si="77"/>
        <v>0</v>
      </c>
      <c r="Y495" s="224">
        <f t="shared" si="78"/>
        <v>0</v>
      </c>
      <c r="Z495" s="225">
        <f t="shared" si="79"/>
        <v>0</v>
      </c>
      <c r="AA495" s="264"/>
    </row>
    <row r="496" spans="1:27" s="217" customFormat="1" ht="12">
      <c r="A496" s="259">
        <v>108179</v>
      </c>
      <c r="B496" s="260" t="s">
        <v>424</v>
      </c>
      <c r="C496" s="260" t="s">
        <v>1161</v>
      </c>
      <c r="D496" s="260" t="s">
        <v>499</v>
      </c>
      <c r="E496" s="221">
        <f t="shared" si="80"/>
        <v>9.5</v>
      </c>
      <c r="F496" s="246">
        <f>IF($E$12=1,VALUE(VLOOKUP($D496,'Pricing Reference'!$A$2:$E$68,2,FALSE))," ")</f>
        <v>9.5</v>
      </c>
      <c r="G496" s="246" t="str">
        <f>IF($E$12=2,VALUE(VLOOKUP($D496,'Pricing Reference'!$A$2:$E$68,3,FALSE))," ")</f>
        <v xml:space="preserve"> </v>
      </c>
      <c r="H496" s="246" t="str">
        <f>IF($E$12=3,VALUE(VLOOKUP($D496,'Pricing Reference'!$A$2:$E$68,4,FALSE))," ")</f>
        <v xml:space="preserve"> </v>
      </c>
      <c r="I496" s="254">
        <f>VALUE(VLOOKUP($D496,'Pricing Reference'!$A$2:$E$68,5,FALSE))</f>
        <v>19</v>
      </c>
      <c r="J496" s="220"/>
      <c r="K496" s="220"/>
      <c r="L496" s="220"/>
      <c r="M496" s="220"/>
      <c r="N496" s="220"/>
      <c r="O496" s="254">
        <f t="shared" si="72"/>
        <v>0</v>
      </c>
      <c r="P496" s="226"/>
      <c r="Q496" s="222"/>
      <c r="R496" s="215" t="s">
        <v>1105</v>
      </c>
      <c r="S496" s="223" t="str">
        <f t="shared" si="73"/>
        <v xml:space="preserve"> </v>
      </c>
      <c r="U496" s="224">
        <f t="shared" si="74"/>
        <v>0</v>
      </c>
      <c r="V496" s="224">
        <f t="shared" si="75"/>
        <v>0</v>
      </c>
      <c r="W496" s="224">
        <f t="shared" si="76"/>
        <v>0</v>
      </c>
      <c r="X496" s="224">
        <f t="shared" si="77"/>
        <v>0</v>
      </c>
      <c r="Y496" s="224">
        <f t="shared" si="78"/>
        <v>0</v>
      </c>
      <c r="Z496" s="225">
        <f t="shared" si="79"/>
        <v>0</v>
      </c>
      <c r="AA496" s="264"/>
    </row>
    <row r="497" spans="1:27" s="217" customFormat="1" ht="12">
      <c r="A497" s="259">
        <v>108173</v>
      </c>
      <c r="B497" s="260" t="s">
        <v>419</v>
      </c>
      <c r="C497" s="260" t="s">
        <v>1161</v>
      </c>
      <c r="D497" s="260" t="s">
        <v>499</v>
      </c>
      <c r="E497" s="221">
        <f t="shared" si="80"/>
        <v>9.5</v>
      </c>
      <c r="F497" s="246">
        <f>IF($E$12=1,VALUE(VLOOKUP($D497,'Pricing Reference'!$A$2:$E$68,2,FALSE))," ")</f>
        <v>9.5</v>
      </c>
      <c r="G497" s="246" t="str">
        <f>IF($E$12=2,VALUE(VLOOKUP($D497,'Pricing Reference'!$A$2:$E$68,3,FALSE))," ")</f>
        <v xml:space="preserve"> </v>
      </c>
      <c r="H497" s="246" t="str">
        <f>IF($E$12=3,VALUE(VLOOKUP($D497,'Pricing Reference'!$A$2:$E$68,4,FALSE))," ")</f>
        <v xml:space="preserve"> </v>
      </c>
      <c r="I497" s="254">
        <f>VALUE(VLOOKUP($D497,'Pricing Reference'!$A$2:$E$68,5,FALSE))</f>
        <v>19</v>
      </c>
      <c r="J497" s="220"/>
      <c r="K497" s="220"/>
      <c r="L497" s="220"/>
      <c r="M497" s="220"/>
      <c r="N497" s="220"/>
      <c r="O497" s="254">
        <f t="shared" si="72"/>
        <v>0</v>
      </c>
      <c r="P497" s="226"/>
      <c r="Q497" s="222"/>
      <c r="R497" s="215" t="s">
        <v>1106</v>
      </c>
      <c r="S497" s="223" t="str">
        <f t="shared" si="73"/>
        <v xml:space="preserve"> </v>
      </c>
      <c r="U497" s="224">
        <f t="shared" si="74"/>
        <v>0</v>
      </c>
      <c r="V497" s="224">
        <f t="shared" si="75"/>
        <v>0</v>
      </c>
      <c r="W497" s="224">
        <f t="shared" si="76"/>
        <v>0</v>
      </c>
      <c r="X497" s="224">
        <f t="shared" si="77"/>
        <v>0</v>
      </c>
      <c r="Y497" s="224">
        <f t="shared" si="78"/>
        <v>0</v>
      </c>
      <c r="Z497" s="225">
        <f t="shared" si="79"/>
        <v>0</v>
      </c>
      <c r="AA497" s="264"/>
    </row>
    <row r="498" spans="1:27" s="217" customFormat="1" ht="12">
      <c r="A498" s="259">
        <v>108357</v>
      </c>
      <c r="B498" s="260" t="s">
        <v>418</v>
      </c>
      <c r="C498" s="260" t="s">
        <v>1161</v>
      </c>
      <c r="D498" s="260" t="s">
        <v>499</v>
      </c>
      <c r="E498" s="221">
        <f t="shared" si="80"/>
        <v>9.5</v>
      </c>
      <c r="F498" s="246">
        <f>IF($E$12=1,VALUE(VLOOKUP($D498,'Pricing Reference'!$A$2:$E$68,2,FALSE))," ")</f>
        <v>9.5</v>
      </c>
      <c r="G498" s="246" t="str">
        <f>IF($E$12=2,VALUE(VLOOKUP($D498,'Pricing Reference'!$A$2:$E$68,3,FALSE))," ")</f>
        <v xml:space="preserve"> </v>
      </c>
      <c r="H498" s="246" t="str">
        <f>IF($E$12=3,VALUE(VLOOKUP($D498,'Pricing Reference'!$A$2:$E$68,4,FALSE))," ")</f>
        <v xml:space="preserve"> </v>
      </c>
      <c r="I498" s="254">
        <f>VALUE(VLOOKUP($D498,'Pricing Reference'!$A$2:$E$68,5,FALSE))</f>
        <v>19</v>
      </c>
      <c r="J498" s="220"/>
      <c r="K498" s="220"/>
      <c r="L498" s="220"/>
      <c r="M498" s="220"/>
      <c r="N498" s="220"/>
      <c r="O498" s="254">
        <f t="shared" si="72"/>
        <v>0</v>
      </c>
      <c r="P498" s="226"/>
      <c r="Q498" s="222"/>
      <c r="R498" s="215" t="s">
        <v>1107</v>
      </c>
      <c r="S498" s="223" t="str">
        <f t="shared" si="73"/>
        <v xml:space="preserve"> </v>
      </c>
      <c r="U498" s="224">
        <f t="shared" si="74"/>
        <v>0</v>
      </c>
      <c r="V498" s="224">
        <f t="shared" si="75"/>
        <v>0</v>
      </c>
      <c r="W498" s="224">
        <f t="shared" si="76"/>
        <v>0</v>
      </c>
      <c r="X498" s="224">
        <f t="shared" si="77"/>
        <v>0</v>
      </c>
      <c r="Y498" s="224">
        <f t="shared" si="78"/>
        <v>0</v>
      </c>
      <c r="Z498" s="225">
        <f t="shared" si="79"/>
        <v>0</v>
      </c>
      <c r="AA498" s="264"/>
    </row>
    <row r="499" spans="1:27" s="217" customFormat="1" ht="12">
      <c r="A499" s="259">
        <v>108358</v>
      </c>
      <c r="B499" s="260" t="s">
        <v>422</v>
      </c>
      <c r="C499" s="260" t="s">
        <v>1161</v>
      </c>
      <c r="D499" s="260" t="s">
        <v>499</v>
      </c>
      <c r="E499" s="221">
        <f t="shared" si="80"/>
        <v>9.5</v>
      </c>
      <c r="F499" s="246">
        <f>IF($E$12=1,VALUE(VLOOKUP($D499,'Pricing Reference'!$A$2:$E$68,2,FALSE))," ")</f>
        <v>9.5</v>
      </c>
      <c r="G499" s="246" t="str">
        <f>IF($E$12=2,VALUE(VLOOKUP($D499,'Pricing Reference'!$A$2:$E$68,3,FALSE))," ")</f>
        <v xml:space="preserve"> </v>
      </c>
      <c r="H499" s="246" t="str">
        <f>IF($E$12=3,VALUE(VLOOKUP($D499,'Pricing Reference'!$A$2:$E$68,4,FALSE))," ")</f>
        <v xml:space="preserve"> </v>
      </c>
      <c r="I499" s="254">
        <f>VALUE(VLOOKUP($D499,'Pricing Reference'!$A$2:$E$68,5,FALSE))</f>
        <v>19</v>
      </c>
      <c r="J499" s="220"/>
      <c r="K499" s="220"/>
      <c r="L499" s="220"/>
      <c r="M499" s="220"/>
      <c r="N499" s="220"/>
      <c r="O499" s="254">
        <f t="shared" si="72"/>
        <v>0</v>
      </c>
      <c r="P499" s="226"/>
      <c r="Q499" s="222"/>
      <c r="R499" s="215" t="s">
        <v>1108</v>
      </c>
      <c r="S499" s="223" t="str">
        <f t="shared" si="73"/>
        <v xml:space="preserve"> </v>
      </c>
      <c r="U499" s="224">
        <f t="shared" si="74"/>
        <v>0</v>
      </c>
      <c r="V499" s="224">
        <f t="shared" si="75"/>
        <v>0</v>
      </c>
      <c r="W499" s="224">
        <f t="shared" si="76"/>
        <v>0</v>
      </c>
      <c r="X499" s="224">
        <f t="shared" si="77"/>
        <v>0</v>
      </c>
      <c r="Y499" s="224">
        <f t="shared" si="78"/>
        <v>0</v>
      </c>
      <c r="Z499" s="225">
        <f t="shared" si="79"/>
        <v>0</v>
      </c>
      <c r="AA499" s="264"/>
    </row>
    <row r="500" spans="1:27" s="217" customFormat="1" ht="12">
      <c r="A500" s="259">
        <v>108359</v>
      </c>
      <c r="B500" s="260" t="s">
        <v>423</v>
      </c>
      <c r="C500" s="260" t="s">
        <v>1161</v>
      </c>
      <c r="D500" s="260" t="s">
        <v>499</v>
      </c>
      <c r="E500" s="221">
        <f t="shared" si="80"/>
        <v>9.5</v>
      </c>
      <c r="F500" s="246">
        <f>IF($E$12=1,VALUE(VLOOKUP($D500,'Pricing Reference'!$A$2:$E$68,2,FALSE))," ")</f>
        <v>9.5</v>
      </c>
      <c r="G500" s="246" t="str">
        <f>IF($E$12=2,VALUE(VLOOKUP($D500,'Pricing Reference'!$A$2:$E$68,3,FALSE))," ")</f>
        <v xml:space="preserve"> </v>
      </c>
      <c r="H500" s="246" t="str">
        <f>IF($E$12=3,VALUE(VLOOKUP($D500,'Pricing Reference'!$A$2:$E$68,4,FALSE))," ")</f>
        <v xml:space="preserve"> </v>
      </c>
      <c r="I500" s="254">
        <f>VALUE(VLOOKUP($D500,'Pricing Reference'!$A$2:$E$68,5,FALSE))</f>
        <v>19</v>
      </c>
      <c r="J500" s="220"/>
      <c r="K500" s="220"/>
      <c r="L500" s="220"/>
      <c r="M500" s="220"/>
      <c r="N500" s="220"/>
      <c r="O500" s="254">
        <f t="shared" si="72"/>
        <v>0</v>
      </c>
      <c r="P500" s="226"/>
      <c r="Q500" s="222"/>
      <c r="R500" s="215" t="s">
        <v>1109</v>
      </c>
      <c r="S500" s="223" t="str">
        <f t="shared" si="73"/>
        <v xml:space="preserve"> </v>
      </c>
      <c r="U500" s="224">
        <f t="shared" si="74"/>
        <v>0</v>
      </c>
      <c r="V500" s="224">
        <f t="shared" si="75"/>
        <v>0</v>
      </c>
      <c r="W500" s="224">
        <f t="shared" si="76"/>
        <v>0</v>
      </c>
      <c r="X500" s="224">
        <f t="shared" si="77"/>
        <v>0</v>
      </c>
      <c r="Y500" s="224">
        <f t="shared" si="78"/>
        <v>0</v>
      </c>
      <c r="Z500" s="225">
        <f t="shared" si="79"/>
        <v>0</v>
      </c>
      <c r="AA500" s="264"/>
    </row>
    <row r="501" spans="1:27" s="217" customFormat="1" ht="12">
      <c r="A501" s="259">
        <v>108360</v>
      </c>
      <c r="B501" s="260" t="s">
        <v>425</v>
      </c>
      <c r="C501" s="260" t="s">
        <v>1161</v>
      </c>
      <c r="D501" s="260" t="s">
        <v>499</v>
      </c>
      <c r="E501" s="221">
        <f t="shared" si="80"/>
        <v>9.5</v>
      </c>
      <c r="F501" s="246">
        <f>IF($E$12=1,VALUE(VLOOKUP($D501,'Pricing Reference'!$A$2:$E$68,2,FALSE))," ")</f>
        <v>9.5</v>
      </c>
      <c r="G501" s="246" t="str">
        <f>IF($E$12=2,VALUE(VLOOKUP($D501,'Pricing Reference'!$A$2:$E$68,3,FALSE))," ")</f>
        <v xml:space="preserve"> </v>
      </c>
      <c r="H501" s="246" t="str">
        <f>IF($E$12=3,VALUE(VLOOKUP($D501,'Pricing Reference'!$A$2:$E$68,4,FALSE))," ")</f>
        <v xml:space="preserve"> </v>
      </c>
      <c r="I501" s="254">
        <f>VALUE(VLOOKUP($D501,'Pricing Reference'!$A$2:$E$68,5,FALSE))</f>
        <v>19</v>
      </c>
      <c r="J501" s="220"/>
      <c r="K501" s="220"/>
      <c r="L501" s="220"/>
      <c r="M501" s="220"/>
      <c r="N501" s="220"/>
      <c r="O501" s="254">
        <f t="shared" si="72"/>
        <v>0</v>
      </c>
      <c r="P501" s="226"/>
      <c r="Q501" s="222"/>
      <c r="R501" s="215" t="s">
        <v>1110</v>
      </c>
      <c r="S501" s="223" t="str">
        <f t="shared" si="73"/>
        <v xml:space="preserve"> </v>
      </c>
      <c r="U501" s="224">
        <f t="shared" si="74"/>
        <v>0</v>
      </c>
      <c r="V501" s="224">
        <f t="shared" si="75"/>
        <v>0</v>
      </c>
      <c r="W501" s="224">
        <f t="shared" si="76"/>
        <v>0</v>
      </c>
      <c r="X501" s="224">
        <f t="shared" si="77"/>
        <v>0</v>
      </c>
      <c r="Y501" s="224">
        <f t="shared" si="78"/>
        <v>0</v>
      </c>
      <c r="Z501" s="225">
        <f t="shared" si="79"/>
        <v>0</v>
      </c>
      <c r="AA501" s="264"/>
    </row>
    <row r="502" spans="1:27" s="217" customFormat="1" ht="12">
      <c r="A502" s="259">
        <v>108361</v>
      </c>
      <c r="B502" s="260" t="s">
        <v>426</v>
      </c>
      <c r="C502" s="260" t="s">
        <v>1161</v>
      </c>
      <c r="D502" s="260" t="s">
        <v>499</v>
      </c>
      <c r="E502" s="221">
        <f t="shared" si="80"/>
        <v>9.5</v>
      </c>
      <c r="F502" s="246">
        <f>IF($E$12=1,VALUE(VLOOKUP($D502,'Pricing Reference'!$A$2:$E$68,2,FALSE))," ")</f>
        <v>9.5</v>
      </c>
      <c r="G502" s="246" t="str">
        <f>IF($E$12=2,VALUE(VLOOKUP($D502,'Pricing Reference'!$A$2:$E$68,3,FALSE))," ")</f>
        <v xml:space="preserve"> </v>
      </c>
      <c r="H502" s="246" t="str">
        <f>IF($E$12=3,VALUE(VLOOKUP($D502,'Pricing Reference'!$A$2:$E$68,4,FALSE))," ")</f>
        <v xml:space="preserve"> </v>
      </c>
      <c r="I502" s="254">
        <f>VALUE(VLOOKUP($D502,'Pricing Reference'!$A$2:$E$68,5,FALSE))</f>
        <v>19</v>
      </c>
      <c r="J502" s="220"/>
      <c r="K502" s="220"/>
      <c r="L502" s="220"/>
      <c r="M502" s="220"/>
      <c r="N502" s="220"/>
      <c r="O502" s="254">
        <f t="shared" si="72"/>
        <v>0</v>
      </c>
      <c r="P502" s="226"/>
      <c r="Q502" s="222"/>
      <c r="R502" s="215" t="s">
        <v>1111</v>
      </c>
      <c r="S502" s="223" t="str">
        <f t="shared" si="73"/>
        <v xml:space="preserve"> </v>
      </c>
      <c r="U502" s="224">
        <f t="shared" si="74"/>
        <v>0</v>
      </c>
      <c r="V502" s="224">
        <f t="shared" si="75"/>
        <v>0</v>
      </c>
      <c r="W502" s="224">
        <f t="shared" si="76"/>
        <v>0</v>
      </c>
      <c r="X502" s="224">
        <f t="shared" si="77"/>
        <v>0</v>
      </c>
      <c r="Y502" s="224">
        <f t="shared" si="78"/>
        <v>0</v>
      </c>
      <c r="Z502" s="225">
        <f t="shared" si="79"/>
        <v>0</v>
      </c>
      <c r="AA502" s="264"/>
    </row>
    <row r="503" spans="1:27" s="217" customFormat="1" ht="12">
      <c r="A503" s="259">
        <v>108363</v>
      </c>
      <c r="B503" s="260" t="s">
        <v>428</v>
      </c>
      <c r="C503" s="260" t="s">
        <v>1161</v>
      </c>
      <c r="D503" s="260" t="s">
        <v>499</v>
      </c>
      <c r="E503" s="221">
        <f t="shared" si="80"/>
        <v>9.5</v>
      </c>
      <c r="F503" s="246">
        <f>IF($E$12=1,VALUE(VLOOKUP($D503,'Pricing Reference'!$A$2:$E$68,2,FALSE))," ")</f>
        <v>9.5</v>
      </c>
      <c r="G503" s="246" t="str">
        <f>IF($E$12=2,VALUE(VLOOKUP($D503,'Pricing Reference'!$A$2:$E$68,3,FALSE))," ")</f>
        <v xml:space="preserve"> </v>
      </c>
      <c r="H503" s="246" t="str">
        <f>IF($E$12=3,VALUE(VLOOKUP($D503,'Pricing Reference'!$A$2:$E$68,4,FALSE))," ")</f>
        <v xml:space="preserve"> </v>
      </c>
      <c r="I503" s="254">
        <f>VALUE(VLOOKUP($D503,'Pricing Reference'!$A$2:$E$68,5,FALSE))</f>
        <v>19</v>
      </c>
      <c r="J503" s="220"/>
      <c r="K503" s="220"/>
      <c r="L503" s="220"/>
      <c r="M503" s="220"/>
      <c r="N503" s="220"/>
      <c r="O503" s="254">
        <f t="shared" si="72"/>
        <v>0</v>
      </c>
      <c r="P503" s="226"/>
      <c r="Q503" s="222"/>
      <c r="R503" s="215" t="s">
        <v>1112</v>
      </c>
      <c r="S503" s="223" t="str">
        <f t="shared" si="73"/>
        <v xml:space="preserve"> </v>
      </c>
      <c r="U503" s="224">
        <f t="shared" si="74"/>
        <v>0</v>
      </c>
      <c r="V503" s="224">
        <f t="shared" si="75"/>
        <v>0</v>
      </c>
      <c r="W503" s="224">
        <f t="shared" si="76"/>
        <v>0</v>
      </c>
      <c r="X503" s="224">
        <f t="shared" si="77"/>
        <v>0</v>
      </c>
      <c r="Y503" s="224">
        <f t="shared" si="78"/>
        <v>0</v>
      </c>
      <c r="Z503" s="225">
        <f t="shared" si="79"/>
        <v>0</v>
      </c>
      <c r="AA503" s="264"/>
    </row>
    <row r="504" spans="1:27" s="217" customFormat="1" ht="12">
      <c r="A504" s="259">
        <v>108362</v>
      </c>
      <c r="B504" s="260" t="s">
        <v>427</v>
      </c>
      <c r="C504" s="260" t="s">
        <v>1161</v>
      </c>
      <c r="D504" s="260" t="s">
        <v>499</v>
      </c>
      <c r="E504" s="221">
        <f t="shared" si="80"/>
        <v>9.5</v>
      </c>
      <c r="F504" s="246">
        <f>IF($E$12=1,VALUE(VLOOKUP($D504,'Pricing Reference'!$A$2:$E$68,2,FALSE))," ")</f>
        <v>9.5</v>
      </c>
      <c r="G504" s="246" t="str">
        <f>IF($E$12=2,VALUE(VLOOKUP($D504,'Pricing Reference'!$A$2:$E$68,3,FALSE))," ")</f>
        <v xml:space="preserve"> </v>
      </c>
      <c r="H504" s="246" t="str">
        <f>IF($E$12=3,VALUE(VLOOKUP($D504,'Pricing Reference'!$A$2:$E$68,4,FALSE))," ")</f>
        <v xml:space="preserve"> </v>
      </c>
      <c r="I504" s="254">
        <f>VALUE(VLOOKUP($D504,'Pricing Reference'!$A$2:$E$68,5,FALSE))</f>
        <v>19</v>
      </c>
      <c r="J504" s="220"/>
      <c r="K504" s="220"/>
      <c r="L504" s="220"/>
      <c r="M504" s="220"/>
      <c r="N504" s="220"/>
      <c r="O504" s="254">
        <f t="shared" si="72"/>
        <v>0</v>
      </c>
      <c r="P504" s="226"/>
      <c r="Q504" s="222"/>
      <c r="R504" s="215" t="s">
        <v>1113</v>
      </c>
      <c r="S504" s="223" t="str">
        <f t="shared" si="73"/>
        <v xml:space="preserve"> </v>
      </c>
      <c r="U504" s="224">
        <f t="shared" si="74"/>
        <v>0</v>
      </c>
      <c r="V504" s="224">
        <f t="shared" si="75"/>
        <v>0</v>
      </c>
      <c r="W504" s="224">
        <f t="shared" si="76"/>
        <v>0</v>
      </c>
      <c r="X504" s="224">
        <f t="shared" si="77"/>
        <v>0</v>
      </c>
      <c r="Y504" s="224">
        <f t="shared" si="78"/>
        <v>0</v>
      </c>
      <c r="Z504" s="225">
        <f t="shared" si="79"/>
        <v>0</v>
      </c>
      <c r="AA504" s="264"/>
    </row>
    <row r="505" spans="1:27" s="217" customFormat="1" ht="12">
      <c r="A505" s="259">
        <v>108013</v>
      </c>
      <c r="B505" s="260" t="s">
        <v>429</v>
      </c>
      <c r="C505" s="260" t="s">
        <v>1161</v>
      </c>
      <c r="D505" s="260" t="s">
        <v>499</v>
      </c>
      <c r="E505" s="221">
        <f t="shared" si="80"/>
        <v>9.5</v>
      </c>
      <c r="F505" s="246">
        <f>IF($E$12=1,VALUE(VLOOKUP($D505,'Pricing Reference'!$A$2:$E$68,2,FALSE))," ")</f>
        <v>9.5</v>
      </c>
      <c r="G505" s="246" t="str">
        <f>IF($E$12=2,VALUE(VLOOKUP($D505,'Pricing Reference'!$A$2:$E$68,3,FALSE))," ")</f>
        <v xml:space="preserve"> </v>
      </c>
      <c r="H505" s="246" t="str">
        <f>IF($E$12=3,VALUE(VLOOKUP($D505,'Pricing Reference'!$A$2:$E$68,4,FALSE))," ")</f>
        <v xml:space="preserve"> </v>
      </c>
      <c r="I505" s="254">
        <f>VALUE(VLOOKUP($D505,'Pricing Reference'!$A$2:$E$68,5,FALSE))</f>
        <v>19</v>
      </c>
      <c r="J505" s="220"/>
      <c r="K505" s="220"/>
      <c r="L505" s="220"/>
      <c r="M505" s="220"/>
      <c r="N505" s="220"/>
      <c r="O505" s="254">
        <f t="shared" si="72"/>
        <v>0</v>
      </c>
      <c r="P505" s="226"/>
      <c r="Q505" s="222"/>
      <c r="R505" s="215" t="s">
        <v>1114</v>
      </c>
      <c r="S505" s="223" t="str">
        <f t="shared" si="73"/>
        <v xml:space="preserve"> </v>
      </c>
      <c r="U505" s="224">
        <f t="shared" si="74"/>
        <v>0</v>
      </c>
      <c r="V505" s="224">
        <f t="shared" si="75"/>
        <v>0</v>
      </c>
      <c r="W505" s="224">
        <f t="shared" si="76"/>
        <v>0</v>
      </c>
      <c r="X505" s="224">
        <f t="shared" si="77"/>
        <v>0</v>
      </c>
      <c r="Y505" s="224">
        <f t="shared" si="78"/>
        <v>0</v>
      </c>
      <c r="Z505" s="225">
        <f t="shared" si="79"/>
        <v>0</v>
      </c>
      <c r="AA505" s="264"/>
    </row>
    <row r="506" spans="1:27" s="217" customFormat="1" ht="12">
      <c r="A506" s="259">
        <v>108176</v>
      </c>
      <c r="B506" s="260" t="s">
        <v>421</v>
      </c>
      <c r="C506" s="260" t="s">
        <v>1161</v>
      </c>
      <c r="D506" s="260" t="s">
        <v>499</v>
      </c>
      <c r="E506" s="221">
        <f t="shared" si="80"/>
        <v>9.5</v>
      </c>
      <c r="F506" s="246">
        <f>IF($E$12=1,VALUE(VLOOKUP($D506,'Pricing Reference'!$A$2:$E$68,2,FALSE))," ")</f>
        <v>9.5</v>
      </c>
      <c r="G506" s="246" t="str">
        <f>IF($E$12=2,VALUE(VLOOKUP($D506,'Pricing Reference'!$A$2:$E$68,3,FALSE))," ")</f>
        <v xml:space="preserve"> </v>
      </c>
      <c r="H506" s="246" t="str">
        <f>IF($E$12=3,VALUE(VLOOKUP($D506,'Pricing Reference'!$A$2:$E$68,4,FALSE))," ")</f>
        <v xml:space="preserve"> </v>
      </c>
      <c r="I506" s="254">
        <f>VALUE(VLOOKUP($D506,'Pricing Reference'!$A$2:$E$68,5,FALSE))</f>
        <v>19</v>
      </c>
      <c r="J506" s="220"/>
      <c r="K506" s="220"/>
      <c r="L506" s="220"/>
      <c r="M506" s="220"/>
      <c r="N506" s="220"/>
      <c r="O506" s="254">
        <f t="shared" si="72"/>
        <v>0</v>
      </c>
      <c r="P506" s="226"/>
      <c r="Q506" s="222"/>
      <c r="R506" s="215" t="s">
        <v>1115</v>
      </c>
      <c r="S506" s="223" t="str">
        <f t="shared" si="73"/>
        <v xml:space="preserve"> </v>
      </c>
      <c r="U506" s="224">
        <f t="shared" si="74"/>
        <v>0</v>
      </c>
      <c r="V506" s="224">
        <f t="shared" si="75"/>
        <v>0</v>
      </c>
      <c r="W506" s="224">
        <f t="shared" si="76"/>
        <v>0</v>
      </c>
      <c r="X506" s="224">
        <f t="shared" si="77"/>
        <v>0</v>
      </c>
      <c r="Y506" s="224">
        <f t="shared" si="78"/>
        <v>0</v>
      </c>
      <c r="Z506" s="225">
        <f t="shared" si="79"/>
        <v>0</v>
      </c>
      <c r="AA506" s="264"/>
    </row>
    <row r="507" spans="1:27" s="217" customFormat="1" ht="12">
      <c r="A507" s="259">
        <v>105634</v>
      </c>
      <c r="B507" s="260" t="s">
        <v>420</v>
      </c>
      <c r="C507" s="260" t="s">
        <v>1161</v>
      </c>
      <c r="D507" s="260" t="s">
        <v>499</v>
      </c>
      <c r="E507" s="221">
        <f t="shared" si="80"/>
        <v>9.5</v>
      </c>
      <c r="F507" s="246">
        <f>IF($E$12=1,VALUE(VLOOKUP($D507,'Pricing Reference'!$A$2:$E$68,2,FALSE))," ")</f>
        <v>9.5</v>
      </c>
      <c r="G507" s="246" t="str">
        <f>IF($E$12=2,VALUE(VLOOKUP($D507,'Pricing Reference'!$A$2:$E$68,3,FALSE))," ")</f>
        <v xml:space="preserve"> </v>
      </c>
      <c r="H507" s="246" t="str">
        <f>IF($E$12=3,VALUE(VLOOKUP($D507,'Pricing Reference'!$A$2:$E$68,4,FALSE))," ")</f>
        <v xml:space="preserve"> </v>
      </c>
      <c r="I507" s="254">
        <f>VALUE(VLOOKUP($D507,'Pricing Reference'!$A$2:$E$68,5,FALSE))</f>
        <v>19</v>
      </c>
      <c r="J507" s="220"/>
      <c r="K507" s="220"/>
      <c r="L507" s="220"/>
      <c r="M507" s="220"/>
      <c r="N507" s="220"/>
      <c r="O507" s="254">
        <f t="shared" si="72"/>
        <v>0</v>
      </c>
      <c r="P507" s="226"/>
      <c r="Q507" s="222"/>
      <c r="R507" s="215" t="s">
        <v>1116</v>
      </c>
      <c r="S507" s="223" t="str">
        <f t="shared" si="73"/>
        <v xml:space="preserve"> </v>
      </c>
      <c r="U507" s="224">
        <f t="shared" si="74"/>
        <v>0</v>
      </c>
      <c r="V507" s="224">
        <f t="shared" si="75"/>
        <v>0</v>
      </c>
      <c r="W507" s="224">
        <f t="shared" si="76"/>
        <v>0</v>
      </c>
      <c r="X507" s="224">
        <f t="shared" si="77"/>
        <v>0</v>
      </c>
      <c r="Y507" s="224">
        <f t="shared" si="78"/>
        <v>0</v>
      </c>
      <c r="Z507" s="225">
        <f t="shared" si="79"/>
        <v>0</v>
      </c>
      <c r="AA507" s="264"/>
    </row>
    <row r="508" spans="1:27" s="217" customFormat="1" ht="12">
      <c r="A508" s="259">
        <v>108353</v>
      </c>
      <c r="B508" s="260" t="s">
        <v>439</v>
      </c>
      <c r="C508" s="260" t="s">
        <v>1161</v>
      </c>
      <c r="D508" s="260" t="s">
        <v>536</v>
      </c>
      <c r="E508" s="221">
        <f t="shared" si="80"/>
        <v>6</v>
      </c>
      <c r="F508" s="246">
        <f>IF($E$12=1,VALUE(VLOOKUP($D508,'Pricing Reference'!$A$2:$E$68,2,FALSE))," ")</f>
        <v>6</v>
      </c>
      <c r="G508" s="246" t="str">
        <f>IF($E$12=2,VALUE(VLOOKUP($D508,'Pricing Reference'!$A$2:$E$68,3,FALSE))," ")</f>
        <v xml:space="preserve"> </v>
      </c>
      <c r="H508" s="246" t="str">
        <f>IF($E$12=3,VALUE(VLOOKUP($D508,'Pricing Reference'!$A$2:$E$68,4,FALSE))," ")</f>
        <v xml:space="preserve"> </v>
      </c>
      <c r="I508" s="254">
        <f>VALUE(VLOOKUP($D508,'Pricing Reference'!$A$2:$E$68,5,FALSE))</f>
        <v>12</v>
      </c>
      <c r="J508" s="220"/>
      <c r="K508" s="220"/>
      <c r="L508" s="220"/>
      <c r="M508" s="220"/>
      <c r="N508" s="220"/>
      <c r="O508" s="254">
        <f t="shared" si="72"/>
        <v>0</v>
      </c>
      <c r="P508" s="226"/>
      <c r="Q508" s="222"/>
      <c r="R508" s="215" t="s">
        <v>1117</v>
      </c>
      <c r="S508" s="223" t="str">
        <f t="shared" si="73"/>
        <v xml:space="preserve"> </v>
      </c>
      <c r="U508" s="224">
        <f t="shared" si="74"/>
        <v>0</v>
      </c>
      <c r="V508" s="224">
        <f t="shared" si="75"/>
        <v>0</v>
      </c>
      <c r="W508" s="224">
        <f t="shared" si="76"/>
        <v>0</v>
      </c>
      <c r="X508" s="224">
        <f t="shared" si="77"/>
        <v>0</v>
      </c>
      <c r="Y508" s="224">
        <f t="shared" si="78"/>
        <v>0</v>
      </c>
      <c r="Z508" s="225">
        <f t="shared" si="79"/>
        <v>0</v>
      </c>
      <c r="AA508" s="264"/>
    </row>
    <row r="509" spans="1:27" s="217" customFormat="1" ht="12">
      <c r="A509" s="259">
        <v>108354</v>
      </c>
      <c r="B509" s="260" t="s">
        <v>440</v>
      </c>
      <c r="C509" s="260" t="s">
        <v>1161</v>
      </c>
      <c r="D509" s="260" t="s">
        <v>536</v>
      </c>
      <c r="E509" s="221">
        <f t="shared" si="80"/>
        <v>6</v>
      </c>
      <c r="F509" s="246">
        <f>IF($E$12=1,VALUE(VLOOKUP($D509,'Pricing Reference'!$A$2:$E$68,2,FALSE))," ")</f>
        <v>6</v>
      </c>
      <c r="G509" s="246" t="str">
        <f>IF($E$12=2,VALUE(VLOOKUP($D509,'Pricing Reference'!$A$2:$E$68,3,FALSE))," ")</f>
        <v xml:space="preserve"> </v>
      </c>
      <c r="H509" s="246" t="str">
        <f>IF($E$12=3,VALUE(VLOOKUP($D509,'Pricing Reference'!$A$2:$E$68,4,FALSE))," ")</f>
        <v xml:space="preserve"> </v>
      </c>
      <c r="I509" s="254">
        <f>VALUE(VLOOKUP($D509,'Pricing Reference'!$A$2:$E$68,5,FALSE))</f>
        <v>12</v>
      </c>
      <c r="J509" s="220"/>
      <c r="K509" s="220"/>
      <c r="L509" s="220"/>
      <c r="M509" s="220"/>
      <c r="N509" s="220"/>
      <c r="O509" s="254">
        <f t="shared" si="72"/>
        <v>0</v>
      </c>
      <c r="P509" s="226"/>
      <c r="Q509" s="222"/>
      <c r="R509" s="215" t="s">
        <v>1118</v>
      </c>
      <c r="S509" s="223" t="str">
        <f t="shared" si="73"/>
        <v xml:space="preserve"> </v>
      </c>
      <c r="U509" s="224">
        <f t="shared" si="74"/>
        <v>0</v>
      </c>
      <c r="V509" s="224">
        <f t="shared" si="75"/>
        <v>0</v>
      </c>
      <c r="W509" s="224">
        <f t="shared" si="76"/>
        <v>0</v>
      </c>
      <c r="X509" s="224">
        <f t="shared" si="77"/>
        <v>0</v>
      </c>
      <c r="Y509" s="224">
        <f t="shared" si="78"/>
        <v>0</v>
      </c>
      <c r="Z509" s="225">
        <f t="shared" si="79"/>
        <v>0</v>
      </c>
      <c r="AA509" s="264"/>
    </row>
    <row r="510" spans="1:27" s="217" customFormat="1" ht="12">
      <c r="A510" s="259">
        <v>100282</v>
      </c>
      <c r="B510" s="260" t="s">
        <v>449</v>
      </c>
      <c r="C510" s="260" t="s">
        <v>1161</v>
      </c>
      <c r="D510" s="260" t="s">
        <v>500</v>
      </c>
      <c r="E510" s="221">
        <f t="shared" si="80"/>
        <v>5.5</v>
      </c>
      <c r="F510" s="246">
        <f>IF($E$12=1,VALUE(VLOOKUP($D510,'Pricing Reference'!$A$2:$E$68,2,FALSE))," ")</f>
        <v>5.5</v>
      </c>
      <c r="G510" s="246" t="str">
        <f>IF($E$12=2,VALUE(VLOOKUP($D510,'Pricing Reference'!$A$2:$E$68,3,FALSE))," ")</f>
        <v xml:space="preserve"> </v>
      </c>
      <c r="H510" s="246" t="str">
        <f>IF($E$12=3,VALUE(VLOOKUP($D510,'Pricing Reference'!$A$2:$E$68,4,FALSE))," ")</f>
        <v xml:space="preserve"> </v>
      </c>
      <c r="I510" s="254">
        <f>VALUE(VLOOKUP($D510,'Pricing Reference'!$A$2:$E$68,5,FALSE))</f>
        <v>11</v>
      </c>
      <c r="J510" s="220"/>
      <c r="K510" s="220"/>
      <c r="L510" s="220"/>
      <c r="M510" s="220"/>
      <c r="N510" s="220"/>
      <c r="O510" s="254">
        <f t="shared" si="72"/>
        <v>0</v>
      </c>
      <c r="P510" s="226"/>
      <c r="Q510" s="222"/>
      <c r="R510" s="215" t="s">
        <v>1119</v>
      </c>
      <c r="S510" s="223" t="str">
        <f t="shared" si="73"/>
        <v xml:space="preserve"> </v>
      </c>
      <c r="U510" s="224">
        <f t="shared" si="74"/>
        <v>0</v>
      </c>
      <c r="V510" s="224">
        <f t="shared" si="75"/>
        <v>0</v>
      </c>
      <c r="W510" s="224">
        <f t="shared" si="76"/>
        <v>0</v>
      </c>
      <c r="X510" s="224">
        <f t="shared" si="77"/>
        <v>0</v>
      </c>
      <c r="Y510" s="224">
        <f t="shared" si="78"/>
        <v>0</v>
      </c>
      <c r="Z510" s="225">
        <f t="shared" si="79"/>
        <v>0</v>
      </c>
      <c r="AA510" s="264"/>
    </row>
    <row r="511" spans="1:27" s="217" customFormat="1" ht="12">
      <c r="A511" s="259">
        <v>100283</v>
      </c>
      <c r="B511" s="260" t="s">
        <v>450</v>
      </c>
      <c r="C511" s="260" t="s">
        <v>1161</v>
      </c>
      <c r="D511" s="260" t="s">
        <v>500</v>
      </c>
      <c r="E511" s="221">
        <f t="shared" si="80"/>
        <v>5.5</v>
      </c>
      <c r="F511" s="246">
        <f>IF($E$12=1,VALUE(VLOOKUP($D511,'Pricing Reference'!$A$2:$E$68,2,FALSE))," ")</f>
        <v>5.5</v>
      </c>
      <c r="G511" s="246" t="str">
        <f>IF($E$12=2,VALUE(VLOOKUP($D511,'Pricing Reference'!$A$2:$E$68,3,FALSE))," ")</f>
        <v xml:space="preserve"> </v>
      </c>
      <c r="H511" s="246" t="str">
        <f>IF($E$12=3,VALUE(VLOOKUP($D511,'Pricing Reference'!$A$2:$E$68,4,FALSE))," ")</f>
        <v xml:space="preserve"> </v>
      </c>
      <c r="I511" s="254">
        <f>VALUE(VLOOKUP($D511,'Pricing Reference'!$A$2:$E$68,5,FALSE))</f>
        <v>11</v>
      </c>
      <c r="J511" s="220"/>
      <c r="K511" s="220"/>
      <c r="L511" s="220"/>
      <c r="M511" s="220"/>
      <c r="N511" s="220"/>
      <c r="O511" s="254">
        <f t="shared" si="72"/>
        <v>0</v>
      </c>
      <c r="P511" s="226"/>
      <c r="Q511" s="222"/>
      <c r="R511" s="215" t="s">
        <v>1120</v>
      </c>
      <c r="S511" s="223" t="str">
        <f t="shared" si="73"/>
        <v xml:space="preserve"> </v>
      </c>
      <c r="U511" s="224">
        <f t="shared" si="74"/>
        <v>0</v>
      </c>
      <c r="V511" s="224">
        <f t="shared" si="75"/>
        <v>0</v>
      </c>
      <c r="W511" s="224">
        <f t="shared" si="76"/>
        <v>0</v>
      </c>
      <c r="X511" s="224">
        <f t="shared" si="77"/>
        <v>0</v>
      </c>
      <c r="Y511" s="224">
        <f t="shared" si="78"/>
        <v>0</v>
      </c>
      <c r="Z511" s="225">
        <f t="shared" si="79"/>
        <v>0</v>
      </c>
      <c r="AA511" s="264"/>
    </row>
    <row r="512" spans="1:27" s="217" customFormat="1" ht="12">
      <c r="A512" s="259">
        <v>108347</v>
      </c>
      <c r="B512" s="260" t="s">
        <v>433</v>
      </c>
      <c r="C512" s="260" t="s">
        <v>1161</v>
      </c>
      <c r="D512" s="260" t="s">
        <v>537</v>
      </c>
      <c r="E512" s="221">
        <f t="shared" si="80"/>
        <v>6</v>
      </c>
      <c r="F512" s="246">
        <f>IF($E$12=1,VALUE(VLOOKUP($D512,'Pricing Reference'!$A$2:$E$68,2,FALSE))," ")</f>
        <v>6</v>
      </c>
      <c r="G512" s="246" t="str">
        <f>IF($E$12=2,VALUE(VLOOKUP($D512,'Pricing Reference'!$A$2:$E$68,3,FALSE))," ")</f>
        <v xml:space="preserve"> </v>
      </c>
      <c r="H512" s="246" t="str">
        <f>IF($E$12=3,VALUE(VLOOKUP($D512,'Pricing Reference'!$A$2:$E$68,4,FALSE))," ")</f>
        <v xml:space="preserve"> </v>
      </c>
      <c r="I512" s="254">
        <f>VALUE(VLOOKUP($D512,'Pricing Reference'!$A$2:$E$68,5,FALSE))</f>
        <v>12</v>
      </c>
      <c r="J512" s="220"/>
      <c r="K512" s="220"/>
      <c r="L512" s="220"/>
      <c r="M512" s="220"/>
      <c r="N512" s="220"/>
      <c r="O512" s="254">
        <f t="shared" si="72"/>
        <v>0</v>
      </c>
      <c r="P512" s="226"/>
      <c r="Q512" s="222"/>
      <c r="R512" s="215" t="s">
        <v>1121</v>
      </c>
      <c r="S512" s="223" t="str">
        <f t="shared" si="73"/>
        <v xml:space="preserve"> </v>
      </c>
      <c r="U512" s="224">
        <f t="shared" si="74"/>
        <v>0</v>
      </c>
      <c r="V512" s="224">
        <f t="shared" si="75"/>
        <v>0</v>
      </c>
      <c r="W512" s="224">
        <f t="shared" si="76"/>
        <v>0</v>
      </c>
      <c r="X512" s="224">
        <f t="shared" si="77"/>
        <v>0</v>
      </c>
      <c r="Y512" s="224">
        <f t="shared" si="78"/>
        <v>0</v>
      </c>
      <c r="Z512" s="225">
        <f t="shared" si="79"/>
        <v>0</v>
      </c>
      <c r="AA512" s="264"/>
    </row>
    <row r="513" spans="1:27" s="217" customFormat="1" ht="12">
      <c r="A513" s="259">
        <v>108348</v>
      </c>
      <c r="B513" s="260" t="s">
        <v>434</v>
      </c>
      <c r="C513" s="260" t="s">
        <v>1161</v>
      </c>
      <c r="D513" s="260" t="s">
        <v>537</v>
      </c>
      <c r="E513" s="221">
        <f t="shared" si="80"/>
        <v>6</v>
      </c>
      <c r="F513" s="246">
        <f>IF($E$12=1,VALUE(VLOOKUP($D513,'Pricing Reference'!$A$2:$E$68,2,FALSE))," ")</f>
        <v>6</v>
      </c>
      <c r="G513" s="246" t="str">
        <f>IF($E$12=2,VALUE(VLOOKUP($D513,'Pricing Reference'!$A$2:$E$68,3,FALSE))," ")</f>
        <v xml:space="preserve"> </v>
      </c>
      <c r="H513" s="246" t="str">
        <f>IF($E$12=3,VALUE(VLOOKUP($D513,'Pricing Reference'!$A$2:$E$68,4,FALSE))," ")</f>
        <v xml:space="preserve"> </v>
      </c>
      <c r="I513" s="254">
        <f>VALUE(VLOOKUP($D513,'Pricing Reference'!$A$2:$E$68,5,FALSE))</f>
        <v>12</v>
      </c>
      <c r="J513" s="220"/>
      <c r="K513" s="220"/>
      <c r="L513" s="220"/>
      <c r="M513" s="220"/>
      <c r="N513" s="220"/>
      <c r="O513" s="254">
        <f t="shared" si="72"/>
        <v>0</v>
      </c>
      <c r="P513" s="226"/>
      <c r="Q513" s="222"/>
      <c r="R513" s="215" t="s">
        <v>1122</v>
      </c>
      <c r="S513" s="223" t="str">
        <f t="shared" si="73"/>
        <v xml:space="preserve"> </v>
      </c>
      <c r="U513" s="224">
        <f t="shared" si="74"/>
        <v>0</v>
      </c>
      <c r="V513" s="224">
        <f t="shared" si="75"/>
        <v>0</v>
      </c>
      <c r="W513" s="224">
        <f t="shared" si="76"/>
        <v>0</v>
      </c>
      <c r="X513" s="224">
        <f t="shared" si="77"/>
        <v>0</v>
      </c>
      <c r="Y513" s="224">
        <f t="shared" si="78"/>
        <v>0</v>
      </c>
      <c r="Z513" s="225">
        <f t="shared" si="79"/>
        <v>0</v>
      </c>
      <c r="AA513" s="264"/>
    </row>
    <row r="514" spans="1:27" s="217" customFormat="1" ht="12">
      <c r="A514" s="259">
        <v>108349</v>
      </c>
      <c r="B514" s="260" t="s">
        <v>435</v>
      </c>
      <c r="C514" s="260" t="s">
        <v>1161</v>
      </c>
      <c r="D514" s="260" t="s">
        <v>537</v>
      </c>
      <c r="E514" s="221">
        <f t="shared" si="80"/>
        <v>6</v>
      </c>
      <c r="F514" s="246">
        <f>IF($E$12=1,VALUE(VLOOKUP($D514,'Pricing Reference'!$A$2:$E$68,2,FALSE))," ")</f>
        <v>6</v>
      </c>
      <c r="G514" s="246" t="str">
        <f>IF($E$12=2,VALUE(VLOOKUP($D514,'Pricing Reference'!$A$2:$E$68,3,FALSE))," ")</f>
        <v xml:space="preserve"> </v>
      </c>
      <c r="H514" s="246" t="str">
        <f>IF($E$12=3,VALUE(VLOOKUP($D514,'Pricing Reference'!$A$2:$E$68,4,FALSE))," ")</f>
        <v xml:space="preserve"> </v>
      </c>
      <c r="I514" s="254">
        <f>VALUE(VLOOKUP($D514,'Pricing Reference'!$A$2:$E$68,5,FALSE))</f>
        <v>12</v>
      </c>
      <c r="J514" s="220"/>
      <c r="K514" s="220"/>
      <c r="L514" s="220"/>
      <c r="M514" s="220"/>
      <c r="N514" s="220"/>
      <c r="O514" s="254">
        <f t="shared" si="72"/>
        <v>0</v>
      </c>
      <c r="P514" s="226"/>
      <c r="Q514" s="222"/>
      <c r="R514" s="215" t="s">
        <v>1123</v>
      </c>
      <c r="S514" s="223" t="str">
        <f t="shared" si="73"/>
        <v xml:space="preserve"> </v>
      </c>
      <c r="U514" s="224">
        <f t="shared" si="74"/>
        <v>0</v>
      </c>
      <c r="V514" s="224">
        <f t="shared" si="75"/>
        <v>0</v>
      </c>
      <c r="W514" s="224">
        <f t="shared" si="76"/>
        <v>0</v>
      </c>
      <c r="X514" s="224">
        <f t="shared" si="77"/>
        <v>0</v>
      </c>
      <c r="Y514" s="224">
        <f t="shared" si="78"/>
        <v>0</v>
      </c>
      <c r="Z514" s="225">
        <f t="shared" si="79"/>
        <v>0</v>
      </c>
      <c r="AA514" s="264"/>
    </row>
    <row r="515" spans="1:27" s="217" customFormat="1" ht="12">
      <c r="A515" s="259">
        <v>108350</v>
      </c>
      <c r="B515" s="260" t="s">
        <v>436</v>
      </c>
      <c r="C515" s="260" t="s">
        <v>1161</v>
      </c>
      <c r="D515" s="260" t="s">
        <v>537</v>
      </c>
      <c r="E515" s="221">
        <f t="shared" si="80"/>
        <v>6</v>
      </c>
      <c r="F515" s="246">
        <f>IF($E$12=1,VALUE(VLOOKUP($D515,'Pricing Reference'!$A$2:$E$68,2,FALSE))," ")</f>
        <v>6</v>
      </c>
      <c r="G515" s="246" t="str">
        <f>IF($E$12=2,VALUE(VLOOKUP($D515,'Pricing Reference'!$A$2:$E$68,3,FALSE))," ")</f>
        <v xml:space="preserve"> </v>
      </c>
      <c r="H515" s="246" t="str">
        <f>IF($E$12=3,VALUE(VLOOKUP($D515,'Pricing Reference'!$A$2:$E$68,4,FALSE))," ")</f>
        <v xml:space="preserve"> </v>
      </c>
      <c r="I515" s="254">
        <f>VALUE(VLOOKUP($D515,'Pricing Reference'!$A$2:$E$68,5,FALSE))</f>
        <v>12</v>
      </c>
      <c r="J515" s="220"/>
      <c r="K515" s="220"/>
      <c r="L515" s="220"/>
      <c r="M515" s="220"/>
      <c r="N515" s="220"/>
      <c r="O515" s="254">
        <f t="shared" si="72"/>
        <v>0</v>
      </c>
      <c r="P515" s="226"/>
      <c r="Q515" s="222"/>
      <c r="R515" s="215" t="s">
        <v>1124</v>
      </c>
      <c r="S515" s="223" t="str">
        <f t="shared" si="73"/>
        <v xml:space="preserve"> </v>
      </c>
      <c r="U515" s="224">
        <f t="shared" si="74"/>
        <v>0</v>
      </c>
      <c r="V515" s="224">
        <f t="shared" si="75"/>
        <v>0</v>
      </c>
      <c r="W515" s="224">
        <f t="shared" si="76"/>
        <v>0</v>
      </c>
      <c r="X515" s="224">
        <f t="shared" si="77"/>
        <v>0</v>
      </c>
      <c r="Y515" s="224">
        <f t="shared" si="78"/>
        <v>0</v>
      </c>
      <c r="Z515" s="225">
        <f t="shared" si="79"/>
        <v>0</v>
      </c>
      <c r="AA515" s="264"/>
    </row>
    <row r="516" spans="1:27" s="217" customFormat="1" ht="12">
      <c r="A516" s="259">
        <v>105777</v>
      </c>
      <c r="B516" s="260" t="s">
        <v>447</v>
      </c>
      <c r="C516" s="260" t="s">
        <v>1161</v>
      </c>
      <c r="D516" s="260" t="s">
        <v>537</v>
      </c>
      <c r="E516" s="221">
        <f t="shared" si="80"/>
        <v>6</v>
      </c>
      <c r="F516" s="246">
        <f>IF($E$12=1,VALUE(VLOOKUP($D516,'Pricing Reference'!$A$2:$E$68,2,FALSE))," ")</f>
        <v>6</v>
      </c>
      <c r="G516" s="246" t="str">
        <f>IF($E$12=2,VALUE(VLOOKUP($D516,'Pricing Reference'!$A$2:$E$68,3,FALSE))," ")</f>
        <v xml:space="preserve"> </v>
      </c>
      <c r="H516" s="246" t="str">
        <f>IF($E$12=3,VALUE(VLOOKUP($D516,'Pricing Reference'!$A$2:$E$68,4,FALSE))," ")</f>
        <v xml:space="preserve"> </v>
      </c>
      <c r="I516" s="254">
        <f>VALUE(VLOOKUP($D516,'Pricing Reference'!$A$2:$E$68,5,FALSE))</f>
        <v>12</v>
      </c>
      <c r="J516" s="220"/>
      <c r="K516" s="220"/>
      <c r="L516" s="220"/>
      <c r="M516" s="220"/>
      <c r="N516" s="220"/>
      <c r="O516" s="254">
        <f t="shared" si="72"/>
        <v>0</v>
      </c>
      <c r="P516" s="226"/>
      <c r="Q516" s="222"/>
      <c r="R516" s="215" t="s">
        <v>1125</v>
      </c>
      <c r="S516" s="223" t="str">
        <f t="shared" si="73"/>
        <v xml:space="preserve"> </v>
      </c>
      <c r="U516" s="224">
        <f t="shared" si="74"/>
        <v>0</v>
      </c>
      <c r="V516" s="224">
        <f t="shared" si="75"/>
        <v>0</v>
      </c>
      <c r="W516" s="224">
        <f t="shared" si="76"/>
        <v>0</v>
      </c>
      <c r="X516" s="224">
        <f t="shared" si="77"/>
        <v>0</v>
      </c>
      <c r="Y516" s="224">
        <f t="shared" si="78"/>
        <v>0</v>
      </c>
      <c r="Z516" s="225">
        <f t="shared" si="79"/>
        <v>0</v>
      </c>
      <c r="AA516" s="264"/>
    </row>
    <row r="517" spans="1:27" s="217" customFormat="1" ht="12">
      <c r="A517" s="259">
        <v>105778</v>
      </c>
      <c r="B517" s="260" t="s">
        <v>448</v>
      </c>
      <c r="C517" s="260" t="s">
        <v>1161</v>
      </c>
      <c r="D517" s="260" t="s">
        <v>537</v>
      </c>
      <c r="E517" s="221">
        <f t="shared" si="80"/>
        <v>6</v>
      </c>
      <c r="F517" s="246">
        <f>IF($E$12=1,VALUE(VLOOKUP($D517,'Pricing Reference'!$A$2:$E$68,2,FALSE))," ")</f>
        <v>6</v>
      </c>
      <c r="G517" s="246" t="str">
        <f>IF($E$12=2,VALUE(VLOOKUP($D517,'Pricing Reference'!$A$2:$E$68,3,FALSE))," ")</f>
        <v xml:space="preserve"> </v>
      </c>
      <c r="H517" s="246" t="str">
        <f>IF($E$12=3,VALUE(VLOOKUP($D517,'Pricing Reference'!$A$2:$E$68,4,FALSE))," ")</f>
        <v xml:space="preserve"> </v>
      </c>
      <c r="I517" s="254">
        <f>VALUE(VLOOKUP($D517,'Pricing Reference'!$A$2:$E$68,5,FALSE))</f>
        <v>12</v>
      </c>
      <c r="J517" s="220"/>
      <c r="K517" s="220"/>
      <c r="L517" s="220"/>
      <c r="M517" s="220"/>
      <c r="N517" s="220"/>
      <c r="O517" s="254">
        <f t="shared" si="72"/>
        <v>0</v>
      </c>
      <c r="P517" s="226"/>
      <c r="Q517" s="222"/>
      <c r="R517" s="215" t="s">
        <v>1126</v>
      </c>
      <c r="S517" s="223" t="str">
        <f t="shared" si="73"/>
        <v xml:space="preserve"> </v>
      </c>
      <c r="U517" s="224">
        <f t="shared" si="74"/>
        <v>0</v>
      </c>
      <c r="V517" s="224">
        <f t="shared" si="75"/>
        <v>0</v>
      </c>
      <c r="W517" s="224">
        <f t="shared" si="76"/>
        <v>0</v>
      </c>
      <c r="X517" s="224">
        <f t="shared" si="77"/>
        <v>0</v>
      </c>
      <c r="Y517" s="224">
        <f t="shared" si="78"/>
        <v>0</v>
      </c>
      <c r="Z517" s="225">
        <f t="shared" si="79"/>
        <v>0</v>
      </c>
      <c r="AA517" s="264"/>
    </row>
    <row r="518" spans="1:27" s="217" customFormat="1" ht="12">
      <c r="A518" s="259">
        <v>105775</v>
      </c>
      <c r="B518" s="260" t="s">
        <v>445</v>
      </c>
      <c r="C518" s="260" t="s">
        <v>1161</v>
      </c>
      <c r="D518" s="260" t="s">
        <v>537</v>
      </c>
      <c r="E518" s="221">
        <f t="shared" si="80"/>
        <v>6</v>
      </c>
      <c r="F518" s="246">
        <f>IF($E$12=1,VALUE(VLOOKUP($D518,'Pricing Reference'!$A$2:$E$68,2,FALSE))," ")</f>
        <v>6</v>
      </c>
      <c r="G518" s="246" t="str">
        <f>IF($E$12=2,VALUE(VLOOKUP($D518,'Pricing Reference'!$A$2:$E$68,3,FALSE))," ")</f>
        <v xml:space="preserve"> </v>
      </c>
      <c r="H518" s="246" t="str">
        <f>IF($E$12=3,VALUE(VLOOKUP($D518,'Pricing Reference'!$A$2:$E$68,4,FALSE))," ")</f>
        <v xml:space="preserve"> </v>
      </c>
      <c r="I518" s="254">
        <f>VALUE(VLOOKUP($D518,'Pricing Reference'!$A$2:$E$68,5,FALSE))</f>
        <v>12</v>
      </c>
      <c r="J518" s="220"/>
      <c r="K518" s="220"/>
      <c r="L518" s="220"/>
      <c r="M518" s="220"/>
      <c r="N518" s="220"/>
      <c r="O518" s="254">
        <f t="shared" si="72"/>
        <v>0</v>
      </c>
      <c r="P518" s="226"/>
      <c r="Q518" s="222"/>
      <c r="R518" s="215" t="s">
        <v>1127</v>
      </c>
      <c r="S518" s="223" t="str">
        <f t="shared" si="73"/>
        <v xml:space="preserve"> </v>
      </c>
      <c r="U518" s="224">
        <f t="shared" si="74"/>
        <v>0</v>
      </c>
      <c r="V518" s="224">
        <f t="shared" si="75"/>
        <v>0</v>
      </c>
      <c r="W518" s="224">
        <f t="shared" si="76"/>
        <v>0</v>
      </c>
      <c r="X518" s="224">
        <f t="shared" si="77"/>
        <v>0</v>
      </c>
      <c r="Y518" s="224">
        <f t="shared" si="78"/>
        <v>0</v>
      </c>
      <c r="Z518" s="225">
        <f t="shared" si="79"/>
        <v>0</v>
      </c>
      <c r="AA518" s="264"/>
    </row>
    <row r="519" spans="1:27" s="217" customFormat="1" ht="12">
      <c r="A519" s="259">
        <v>105776</v>
      </c>
      <c r="B519" s="260" t="s">
        <v>446</v>
      </c>
      <c r="C519" s="260" t="s">
        <v>1161</v>
      </c>
      <c r="D519" s="260" t="s">
        <v>537</v>
      </c>
      <c r="E519" s="221">
        <f t="shared" si="80"/>
        <v>6</v>
      </c>
      <c r="F519" s="246">
        <f>IF($E$12=1,VALUE(VLOOKUP($D519,'Pricing Reference'!$A$2:$E$68,2,FALSE))," ")</f>
        <v>6</v>
      </c>
      <c r="G519" s="246" t="str">
        <f>IF($E$12=2,VALUE(VLOOKUP($D519,'Pricing Reference'!$A$2:$E$68,3,FALSE))," ")</f>
        <v xml:space="preserve"> </v>
      </c>
      <c r="H519" s="246" t="str">
        <f>IF($E$12=3,VALUE(VLOOKUP($D519,'Pricing Reference'!$A$2:$E$68,4,FALSE))," ")</f>
        <v xml:space="preserve"> </v>
      </c>
      <c r="I519" s="254">
        <f>VALUE(VLOOKUP($D519,'Pricing Reference'!$A$2:$E$68,5,FALSE))</f>
        <v>12</v>
      </c>
      <c r="J519" s="220"/>
      <c r="K519" s="220"/>
      <c r="L519" s="220"/>
      <c r="M519" s="220"/>
      <c r="N519" s="220"/>
      <c r="O519" s="254">
        <f t="shared" si="72"/>
        <v>0</v>
      </c>
      <c r="P519" s="226"/>
      <c r="Q519" s="222"/>
      <c r="R519" s="215" t="s">
        <v>1128</v>
      </c>
      <c r="S519" s="223" t="str">
        <f t="shared" si="73"/>
        <v xml:space="preserve"> </v>
      </c>
      <c r="U519" s="224">
        <f t="shared" si="74"/>
        <v>0</v>
      </c>
      <c r="V519" s="224">
        <f t="shared" si="75"/>
        <v>0</v>
      </c>
      <c r="W519" s="224">
        <f t="shared" si="76"/>
        <v>0</v>
      </c>
      <c r="X519" s="224">
        <f t="shared" si="77"/>
        <v>0</v>
      </c>
      <c r="Y519" s="224">
        <f t="shared" si="78"/>
        <v>0</v>
      </c>
      <c r="Z519" s="225">
        <f t="shared" si="79"/>
        <v>0</v>
      </c>
      <c r="AA519" s="264"/>
    </row>
    <row r="520" spans="1:27" s="217" customFormat="1" ht="12">
      <c r="A520" s="259">
        <v>108351</v>
      </c>
      <c r="B520" s="260" t="s">
        <v>437</v>
      </c>
      <c r="C520" s="260" t="s">
        <v>1161</v>
      </c>
      <c r="D520" s="260" t="s">
        <v>537</v>
      </c>
      <c r="E520" s="221">
        <f t="shared" si="80"/>
        <v>6</v>
      </c>
      <c r="F520" s="246">
        <f>IF($E$12=1,VALUE(VLOOKUP($D520,'Pricing Reference'!$A$2:$E$68,2,FALSE))," ")</f>
        <v>6</v>
      </c>
      <c r="G520" s="246" t="str">
        <f>IF($E$12=2,VALUE(VLOOKUP($D520,'Pricing Reference'!$A$2:$E$68,3,FALSE))," ")</f>
        <v xml:space="preserve"> </v>
      </c>
      <c r="H520" s="246" t="str">
        <f>IF($E$12=3,VALUE(VLOOKUP($D520,'Pricing Reference'!$A$2:$E$68,4,FALSE))," ")</f>
        <v xml:space="preserve"> </v>
      </c>
      <c r="I520" s="254">
        <f>VALUE(VLOOKUP($D520,'Pricing Reference'!$A$2:$E$68,5,FALSE))</f>
        <v>12</v>
      </c>
      <c r="J520" s="220"/>
      <c r="K520" s="220"/>
      <c r="L520" s="220"/>
      <c r="M520" s="220"/>
      <c r="N520" s="220"/>
      <c r="O520" s="254">
        <f t="shared" si="72"/>
        <v>0</v>
      </c>
      <c r="P520" s="226"/>
      <c r="Q520" s="222"/>
      <c r="R520" s="215" t="s">
        <v>1129</v>
      </c>
      <c r="S520" s="223" t="str">
        <f t="shared" si="73"/>
        <v xml:space="preserve"> </v>
      </c>
      <c r="U520" s="224">
        <f t="shared" si="74"/>
        <v>0</v>
      </c>
      <c r="V520" s="224">
        <f t="shared" si="75"/>
        <v>0</v>
      </c>
      <c r="W520" s="224">
        <f t="shared" si="76"/>
        <v>0</v>
      </c>
      <c r="X520" s="224">
        <f t="shared" si="77"/>
        <v>0</v>
      </c>
      <c r="Y520" s="224">
        <f t="shared" si="78"/>
        <v>0</v>
      </c>
      <c r="Z520" s="225">
        <f t="shared" si="79"/>
        <v>0</v>
      </c>
      <c r="AA520" s="264"/>
    </row>
    <row r="521" spans="1:27" s="217" customFormat="1" ht="12">
      <c r="A521" s="259">
        <v>108352</v>
      </c>
      <c r="B521" s="260" t="s">
        <v>438</v>
      </c>
      <c r="C521" s="260" t="s">
        <v>1161</v>
      </c>
      <c r="D521" s="260" t="s">
        <v>537</v>
      </c>
      <c r="E521" s="221">
        <f t="shared" si="80"/>
        <v>6</v>
      </c>
      <c r="F521" s="246">
        <f>IF($E$12=1,VALUE(VLOOKUP($D521,'Pricing Reference'!$A$2:$E$68,2,FALSE))," ")</f>
        <v>6</v>
      </c>
      <c r="G521" s="246" t="str">
        <f>IF($E$12=2,VALUE(VLOOKUP($D521,'Pricing Reference'!$A$2:$E$68,3,FALSE))," ")</f>
        <v xml:space="preserve"> </v>
      </c>
      <c r="H521" s="246" t="str">
        <f>IF($E$12=3,VALUE(VLOOKUP($D521,'Pricing Reference'!$A$2:$E$68,4,FALSE))," ")</f>
        <v xml:space="preserve"> </v>
      </c>
      <c r="I521" s="254">
        <f>VALUE(VLOOKUP($D521,'Pricing Reference'!$A$2:$E$68,5,FALSE))</f>
        <v>12</v>
      </c>
      <c r="J521" s="220"/>
      <c r="K521" s="220"/>
      <c r="L521" s="220"/>
      <c r="M521" s="220"/>
      <c r="N521" s="220"/>
      <c r="O521" s="254">
        <f t="shared" si="72"/>
        <v>0</v>
      </c>
      <c r="P521" s="226"/>
      <c r="Q521" s="222"/>
      <c r="R521" s="215" t="s">
        <v>1130</v>
      </c>
      <c r="S521" s="223" t="str">
        <f t="shared" si="73"/>
        <v xml:space="preserve"> </v>
      </c>
      <c r="U521" s="224">
        <f t="shared" si="74"/>
        <v>0</v>
      </c>
      <c r="V521" s="224">
        <f t="shared" si="75"/>
        <v>0</v>
      </c>
      <c r="W521" s="224">
        <f t="shared" si="76"/>
        <v>0</v>
      </c>
      <c r="X521" s="224">
        <f t="shared" si="77"/>
        <v>0</v>
      </c>
      <c r="Y521" s="224">
        <f t="shared" si="78"/>
        <v>0</v>
      </c>
      <c r="Z521" s="225">
        <f t="shared" si="79"/>
        <v>0</v>
      </c>
      <c r="AA521" s="264"/>
    </row>
    <row r="522" spans="1:27" s="217" customFormat="1" ht="12">
      <c r="A522" s="259">
        <v>108355</v>
      </c>
      <c r="B522" s="260" t="s">
        <v>441</v>
      </c>
      <c r="C522" s="260" t="s">
        <v>1161</v>
      </c>
      <c r="D522" s="260" t="s">
        <v>537</v>
      </c>
      <c r="E522" s="221">
        <f t="shared" si="80"/>
        <v>6</v>
      </c>
      <c r="F522" s="246">
        <f>IF($E$12=1,VALUE(VLOOKUP($D522,'Pricing Reference'!$A$2:$E$68,2,FALSE))," ")</f>
        <v>6</v>
      </c>
      <c r="G522" s="246" t="str">
        <f>IF($E$12=2,VALUE(VLOOKUP($D522,'Pricing Reference'!$A$2:$E$68,3,FALSE))," ")</f>
        <v xml:space="preserve"> </v>
      </c>
      <c r="H522" s="246" t="str">
        <f>IF($E$12=3,VALUE(VLOOKUP($D522,'Pricing Reference'!$A$2:$E$68,4,FALSE))," ")</f>
        <v xml:space="preserve"> </v>
      </c>
      <c r="I522" s="254">
        <f>VALUE(VLOOKUP($D522,'Pricing Reference'!$A$2:$E$68,5,FALSE))</f>
        <v>12</v>
      </c>
      <c r="J522" s="220"/>
      <c r="K522" s="220"/>
      <c r="L522" s="220"/>
      <c r="M522" s="220"/>
      <c r="N522" s="220"/>
      <c r="O522" s="254">
        <f t="shared" ref="O522:O537" si="81">SUM(U522,V522,W522,X522,Y522)</f>
        <v>0</v>
      </c>
      <c r="P522" s="226"/>
      <c r="Q522" s="222"/>
      <c r="R522" s="215" t="s">
        <v>1131</v>
      </c>
      <c r="S522" s="223" t="str">
        <f t="shared" ref="S522:S548" si="82">IF(Z522&gt;0.01,"X"," ")</f>
        <v xml:space="preserve"> </v>
      </c>
      <c r="U522" s="224">
        <f t="shared" ref="U522:U537" si="83">J522*$E522</f>
        <v>0</v>
      </c>
      <c r="V522" s="224">
        <f t="shared" ref="V522:V537" si="84">K522*$E522</f>
        <v>0</v>
      </c>
      <c r="W522" s="224">
        <f t="shared" ref="W522:W537" si="85">L522*$E522</f>
        <v>0</v>
      </c>
      <c r="X522" s="224">
        <f t="shared" ref="X522:X537" si="86">M522*$E522</f>
        <v>0</v>
      </c>
      <c r="Y522" s="224">
        <f t="shared" ref="Y522:Y537" si="87">N522*$E522</f>
        <v>0</v>
      </c>
      <c r="Z522" s="225">
        <f t="shared" ref="Z522:Z537" si="88">SUM(J522,K522,L522,M522,N522)</f>
        <v>0</v>
      </c>
      <c r="AA522" s="264"/>
    </row>
    <row r="523" spans="1:27" s="217" customFormat="1" ht="12">
      <c r="A523" s="259">
        <v>108356</v>
      </c>
      <c r="B523" s="260" t="s">
        <v>442</v>
      </c>
      <c r="C523" s="260" t="s">
        <v>1161</v>
      </c>
      <c r="D523" s="260" t="s">
        <v>537</v>
      </c>
      <c r="E523" s="221">
        <f t="shared" si="80"/>
        <v>6</v>
      </c>
      <c r="F523" s="246">
        <f>IF($E$12=1,VALUE(VLOOKUP($D523,'Pricing Reference'!$A$2:$E$68,2,FALSE))," ")</f>
        <v>6</v>
      </c>
      <c r="G523" s="246" t="str">
        <f>IF($E$12=2,VALUE(VLOOKUP($D523,'Pricing Reference'!$A$2:$E$68,3,FALSE))," ")</f>
        <v xml:space="preserve"> </v>
      </c>
      <c r="H523" s="246" t="str">
        <f>IF($E$12=3,VALUE(VLOOKUP($D523,'Pricing Reference'!$A$2:$E$68,4,FALSE))," ")</f>
        <v xml:space="preserve"> </v>
      </c>
      <c r="I523" s="254">
        <f>VALUE(VLOOKUP($D523,'Pricing Reference'!$A$2:$E$68,5,FALSE))</f>
        <v>12</v>
      </c>
      <c r="J523" s="220"/>
      <c r="K523" s="220"/>
      <c r="L523" s="220"/>
      <c r="M523" s="220"/>
      <c r="N523" s="220"/>
      <c r="O523" s="254">
        <f t="shared" si="81"/>
        <v>0</v>
      </c>
      <c r="P523" s="226"/>
      <c r="Q523" s="222"/>
      <c r="R523" s="215" t="s">
        <v>1132</v>
      </c>
      <c r="S523" s="223" t="str">
        <f t="shared" si="82"/>
        <v xml:space="preserve"> </v>
      </c>
      <c r="U523" s="224">
        <f t="shared" si="83"/>
        <v>0</v>
      </c>
      <c r="V523" s="224">
        <f t="shared" si="84"/>
        <v>0</v>
      </c>
      <c r="W523" s="224">
        <f t="shared" si="85"/>
        <v>0</v>
      </c>
      <c r="X523" s="224">
        <f t="shared" si="86"/>
        <v>0</v>
      </c>
      <c r="Y523" s="224">
        <f t="shared" si="87"/>
        <v>0</v>
      </c>
      <c r="Z523" s="225">
        <f t="shared" si="88"/>
        <v>0</v>
      </c>
      <c r="AA523" s="264"/>
    </row>
    <row r="524" spans="1:27" s="217" customFormat="1" ht="12">
      <c r="A524" s="259">
        <v>100286</v>
      </c>
      <c r="B524" s="260" t="s">
        <v>443</v>
      </c>
      <c r="C524" s="260" t="s">
        <v>1161</v>
      </c>
      <c r="D524" s="260" t="s">
        <v>537</v>
      </c>
      <c r="E524" s="221">
        <f t="shared" si="80"/>
        <v>6</v>
      </c>
      <c r="F524" s="246">
        <f>IF($E$12=1,VALUE(VLOOKUP($D524,'Pricing Reference'!$A$2:$E$68,2,FALSE))," ")</f>
        <v>6</v>
      </c>
      <c r="G524" s="246" t="str">
        <f>IF($E$12=2,VALUE(VLOOKUP($D524,'Pricing Reference'!$A$2:$E$68,3,FALSE))," ")</f>
        <v xml:space="preserve"> </v>
      </c>
      <c r="H524" s="246" t="str">
        <f>IF($E$12=3,VALUE(VLOOKUP($D524,'Pricing Reference'!$A$2:$E$68,4,FALSE))," ")</f>
        <v xml:space="preserve"> </v>
      </c>
      <c r="I524" s="254">
        <f>VALUE(VLOOKUP($D524,'Pricing Reference'!$A$2:$E$68,5,FALSE))</f>
        <v>12</v>
      </c>
      <c r="J524" s="220"/>
      <c r="K524" s="220"/>
      <c r="L524" s="220"/>
      <c r="M524" s="220"/>
      <c r="N524" s="220"/>
      <c r="O524" s="254">
        <f t="shared" si="81"/>
        <v>0</v>
      </c>
      <c r="P524" s="226"/>
      <c r="Q524" s="222"/>
      <c r="R524" s="215" t="s">
        <v>1133</v>
      </c>
      <c r="S524" s="223" t="str">
        <f t="shared" si="82"/>
        <v xml:space="preserve"> </v>
      </c>
      <c r="U524" s="224">
        <f t="shared" si="83"/>
        <v>0</v>
      </c>
      <c r="V524" s="224">
        <f t="shared" si="84"/>
        <v>0</v>
      </c>
      <c r="W524" s="224">
        <f t="shared" si="85"/>
        <v>0</v>
      </c>
      <c r="X524" s="224">
        <f t="shared" si="86"/>
        <v>0</v>
      </c>
      <c r="Y524" s="224">
        <f t="shared" si="87"/>
        <v>0</v>
      </c>
      <c r="Z524" s="225">
        <f t="shared" si="88"/>
        <v>0</v>
      </c>
      <c r="AA524" s="264"/>
    </row>
    <row r="525" spans="1:27" s="217" customFormat="1" ht="12">
      <c r="A525" s="259">
        <v>100287</v>
      </c>
      <c r="B525" s="260" t="s">
        <v>444</v>
      </c>
      <c r="C525" s="260" t="s">
        <v>1161</v>
      </c>
      <c r="D525" s="260" t="s">
        <v>537</v>
      </c>
      <c r="E525" s="221">
        <f t="shared" si="80"/>
        <v>6</v>
      </c>
      <c r="F525" s="246">
        <f>IF($E$12=1,VALUE(VLOOKUP($D525,'Pricing Reference'!$A$2:$E$68,2,FALSE))," ")</f>
        <v>6</v>
      </c>
      <c r="G525" s="246" t="str">
        <f>IF($E$12=2,VALUE(VLOOKUP($D525,'Pricing Reference'!$A$2:$E$68,3,FALSE))," ")</f>
        <v xml:space="preserve"> </v>
      </c>
      <c r="H525" s="246" t="str">
        <f>IF($E$12=3,VALUE(VLOOKUP($D525,'Pricing Reference'!$A$2:$E$68,4,FALSE))," ")</f>
        <v xml:space="preserve"> </v>
      </c>
      <c r="I525" s="254">
        <f>VALUE(VLOOKUP($D525,'Pricing Reference'!$A$2:$E$68,5,FALSE))</f>
        <v>12</v>
      </c>
      <c r="J525" s="220"/>
      <c r="K525" s="220"/>
      <c r="L525" s="220"/>
      <c r="M525" s="220"/>
      <c r="N525" s="220"/>
      <c r="O525" s="254">
        <f t="shared" si="81"/>
        <v>0</v>
      </c>
      <c r="P525" s="226"/>
      <c r="Q525" s="222"/>
      <c r="R525" s="215" t="s">
        <v>1134</v>
      </c>
      <c r="S525" s="223" t="str">
        <f t="shared" si="82"/>
        <v xml:space="preserve"> </v>
      </c>
      <c r="U525" s="224">
        <f t="shared" si="83"/>
        <v>0</v>
      </c>
      <c r="V525" s="224">
        <f t="shared" si="84"/>
        <v>0</v>
      </c>
      <c r="W525" s="224">
        <f t="shared" si="85"/>
        <v>0</v>
      </c>
      <c r="X525" s="224">
        <f t="shared" si="86"/>
        <v>0</v>
      </c>
      <c r="Y525" s="224">
        <f t="shared" si="87"/>
        <v>0</v>
      </c>
      <c r="Z525" s="225">
        <f t="shared" si="88"/>
        <v>0</v>
      </c>
      <c r="AA525" s="264"/>
    </row>
    <row r="526" spans="1:27" s="217" customFormat="1" ht="12">
      <c r="A526" s="259">
        <v>108341</v>
      </c>
      <c r="B526" s="260" t="s">
        <v>112</v>
      </c>
      <c r="C526" s="260" t="s">
        <v>1161</v>
      </c>
      <c r="D526" s="260" t="s">
        <v>485</v>
      </c>
      <c r="E526" s="221">
        <f t="shared" si="80"/>
        <v>26</v>
      </c>
      <c r="F526" s="246">
        <f>IF($E$12=1,VALUE(VLOOKUP($D526,'Pricing Reference'!$A$2:$E$68,2,FALSE))," ")</f>
        <v>26</v>
      </c>
      <c r="G526" s="246" t="str">
        <f>IF($E$12=2,VALUE(VLOOKUP($D526,'Pricing Reference'!$A$2:$E$68,3,FALSE))," ")</f>
        <v xml:space="preserve"> </v>
      </c>
      <c r="H526" s="246" t="str">
        <f>IF($E$12=3,VALUE(VLOOKUP($D526,'Pricing Reference'!$A$2:$E$68,4,FALSE))," ")</f>
        <v xml:space="preserve"> </v>
      </c>
      <c r="I526" s="254">
        <f>VALUE(VLOOKUP($D526,'Pricing Reference'!$A$2:$E$68,5,FALSE))</f>
        <v>52</v>
      </c>
      <c r="J526" s="220"/>
      <c r="K526" s="220"/>
      <c r="L526" s="220"/>
      <c r="M526" s="220"/>
      <c r="N526" s="220"/>
      <c r="O526" s="254">
        <f t="shared" si="81"/>
        <v>0</v>
      </c>
      <c r="P526" s="226"/>
      <c r="Q526" s="222"/>
      <c r="R526" s="215" t="s">
        <v>1135</v>
      </c>
      <c r="S526" s="223" t="str">
        <f t="shared" si="82"/>
        <v xml:space="preserve"> </v>
      </c>
      <c r="U526" s="224">
        <f t="shared" si="83"/>
        <v>0</v>
      </c>
      <c r="V526" s="224">
        <f t="shared" si="84"/>
        <v>0</v>
      </c>
      <c r="W526" s="224">
        <f t="shared" si="85"/>
        <v>0</v>
      </c>
      <c r="X526" s="224">
        <f t="shared" si="86"/>
        <v>0</v>
      </c>
      <c r="Y526" s="224">
        <f t="shared" si="87"/>
        <v>0</v>
      </c>
      <c r="Z526" s="225">
        <f t="shared" si="88"/>
        <v>0</v>
      </c>
      <c r="AA526" s="264"/>
    </row>
    <row r="527" spans="1:27" s="217" customFormat="1" ht="12">
      <c r="A527" s="259">
        <v>108342</v>
      </c>
      <c r="B527" s="260" t="s">
        <v>117</v>
      </c>
      <c r="C527" s="260" t="s">
        <v>1161</v>
      </c>
      <c r="D527" s="260" t="s">
        <v>485</v>
      </c>
      <c r="E527" s="221">
        <f t="shared" si="80"/>
        <v>26</v>
      </c>
      <c r="F527" s="246">
        <f>IF($E$12=1,VALUE(VLOOKUP($D527,'Pricing Reference'!$A$2:$E$68,2,FALSE))," ")</f>
        <v>26</v>
      </c>
      <c r="G527" s="246" t="str">
        <f>IF($E$12=2,VALUE(VLOOKUP($D527,'Pricing Reference'!$A$2:$E$68,3,FALSE))," ")</f>
        <v xml:space="preserve"> </v>
      </c>
      <c r="H527" s="246" t="str">
        <f>IF($E$12=3,VALUE(VLOOKUP($D527,'Pricing Reference'!$A$2:$E$68,4,FALSE))," ")</f>
        <v xml:space="preserve"> </v>
      </c>
      <c r="I527" s="254">
        <f>VALUE(VLOOKUP($D527,'Pricing Reference'!$A$2:$E$68,5,FALSE))</f>
        <v>52</v>
      </c>
      <c r="J527" s="220"/>
      <c r="K527" s="220"/>
      <c r="L527" s="220"/>
      <c r="M527" s="220"/>
      <c r="N527" s="220"/>
      <c r="O527" s="254">
        <f t="shared" si="81"/>
        <v>0</v>
      </c>
      <c r="P527" s="226"/>
      <c r="Q527" s="222"/>
      <c r="R527" s="215" t="s">
        <v>1136</v>
      </c>
      <c r="S527" s="223" t="str">
        <f t="shared" si="82"/>
        <v xml:space="preserve"> </v>
      </c>
      <c r="U527" s="224">
        <f t="shared" si="83"/>
        <v>0</v>
      </c>
      <c r="V527" s="224">
        <f t="shared" si="84"/>
        <v>0</v>
      </c>
      <c r="W527" s="224">
        <f t="shared" si="85"/>
        <v>0</v>
      </c>
      <c r="X527" s="224">
        <f t="shared" si="86"/>
        <v>0</v>
      </c>
      <c r="Y527" s="224">
        <f t="shared" si="87"/>
        <v>0</v>
      </c>
      <c r="Z527" s="225">
        <f t="shared" si="88"/>
        <v>0</v>
      </c>
      <c r="AA527" s="264"/>
    </row>
    <row r="528" spans="1:27" s="217" customFormat="1" ht="12">
      <c r="A528" s="259">
        <v>108016</v>
      </c>
      <c r="B528" s="260" t="s">
        <v>118</v>
      </c>
      <c r="C528" s="260" t="s">
        <v>1161</v>
      </c>
      <c r="D528" s="260" t="s">
        <v>484</v>
      </c>
      <c r="E528" s="221">
        <f t="shared" si="80"/>
        <v>25</v>
      </c>
      <c r="F528" s="246">
        <f>IF($E$12=1,VALUE(VLOOKUP($D528,'Pricing Reference'!$A$2:$E$68,2,FALSE))," ")</f>
        <v>25</v>
      </c>
      <c r="G528" s="246" t="str">
        <f>IF($E$12=2,VALUE(VLOOKUP($D528,'Pricing Reference'!$A$2:$E$68,3,FALSE))," ")</f>
        <v xml:space="preserve"> </v>
      </c>
      <c r="H528" s="246" t="str">
        <f>IF($E$12=3,VALUE(VLOOKUP($D528,'Pricing Reference'!$A$2:$E$68,4,FALSE))," ")</f>
        <v xml:space="preserve"> </v>
      </c>
      <c r="I528" s="254">
        <f>VALUE(VLOOKUP($D528,'Pricing Reference'!$A$2:$E$68,5,FALSE))</f>
        <v>50</v>
      </c>
      <c r="J528" s="220"/>
      <c r="K528" s="220"/>
      <c r="L528" s="220"/>
      <c r="M528" s="220"/>
      <c r="N528" s="220"/>
      <c r="O528" s="254">
        <f t="shared" si="81"/>
        <v>0</v>
      </c>
      <c r="P528" s="226"/>
      <c r="Q528" s="222"/>
      <c r="R528" s="215" t="s">
        <v>1137</v>
      </c>
      <c r="S528" s="223" t="str">
        <f t="shared" si="82"/>
        <v xml:space="preserve"> </v>
      </c>
      <c r="U528" s="224">
        <f t="shared" si="83"/>
        <v>0</v>
      </c>
      <c r="V528" s="224">
        <f t="shared" si="84"/>
        <v>0</v>
      </c>
      <c r="W528" s="224">
        <f t="shared" si="85"/>
        <v>0</v>
      </c>
      <c r="X528" s="224">
        <f t="shared" si="86"/>
        <v>0</v>
      </c>
      <c r="Y528" s="224">
        <f t="shared" si="87"/>
        <v>0</v>
      </c>
      <c r="Z528" s="225">
        <f t="shared" si="88"/>
        <v>0</v>
      </c>
      <c r="AA528" s="264"/>
    </row>
    <row r="529" spans="1:28" s="217" customFormat="1" ht="12">
      <c r="A529" s="259">
        <v>108340</v>
      </c>
      <c r="B529" s="260" t="s">
        <v>124</v>
      </c>
      <c r="C529" s="260" t="s">
        <v>1161</v>
      </c>
      <c r="D529" s="260" t="s">
        <v>487</v>
      </c>
      <c r="E529" s="221">
        <f t="shared" ref="E529:E540" si="89">SUM(F529:H529)</f>
        <v>15</v>
      </c>
      <c r="F529" s="246">
        <f>IF($E$12=1,VALUE(VLOOKUP($D529,'Pricing Reference'!$A$2:$E$68,2,FALSE))," ")</f>
        <v>15</v>
      </c>
      <c r="G529" s="246" t="str">
        <f>IF($E$12=2,VALUE(VLOOKUP($D529,'Pricing Reference'!$A$2:$E$68,3,FALSE))," ")</f>
        <v xml:space="preserve"> </v>
      </c>
      <c r="H529" s="246" t="str">
        <f>IF($E$12=3,VALUE(VLOOKUP($D529,'Pricing Reference'!$A$2:$E$68,4,FALSE))," ")</f>
        <v xml:space="preserve"> </v>
      </c>
      <c r="I529" s="254">
        <f>VALUE(VLOOKUP($D529,'Pricing Reference'!$A$2:$E$68,5,FALSE))</f>
        <v>30</v>
      </c>
      <c r="J529" s="220"/>
      <c r="K529" s="220"/>
      <c r="L529" s="220"/>
      <c r="M529" s="220"/>
      <c r="N529" s="220"/>
      <c r="O529" s="254">
        <f t="shared" si="81"/>
        <v>0</v>
      </c>
      <c r="P529" s="226"/>
      <c r="Q529" s="222"/>
      <c r="R529" s="215" t="s">
        <v>1138</v>
      </c>
      <c r="S529" s="223" t="str">
        <f t="shared" si="82"/>
        <v xml:space="preserve"> </v>
      </c>
      <c r="U529" s="224">
        <f t="shared" si="83"/>
        <v>0</v>
      </c>
      <c r="V529" s="224">
        <f t="shared" si="84"/>
        <v>0</v>
      </c>
      <c r="W529" s="224">
        <f t="shared" si="85"/>
        <v>0</v>
      </c>
      <c r="X529" s="224">
        <f t="shared" si="86"/>
        <v>0</v>
      </c>
      <c r="Y529" s="224">
        <f t="shared" si="87"/>
        <v>0</v>
      </c>
      <c r="Z529" s="225">
        <f t="shared" si="88"/>
        <v>0</v>
      </c>
      <c r="AA529" s="264"/>
    </row>
    <row r="530" spans="1:28" s="217" customFormat="1" ht="12">
      <c r="A530" s="259">
        <v>105574</v>
      </c>
      <c r="B530" s="260" t="s">
        <v>118</v>
      </c>
      <c r="C530" s="260" t="s">
        <v>1161</v>
      </c>
      <c r="D530" s="260" t="s">
        <v>487</v>
      </c>
      <c r="E530" s="221">
        <f t="shared" si="89"/>
        <v>15</v>
      </c>
      <c r="F530" s="246">
        <f>IF($E$12=1,VALUE(VLOOKUP($D530,'Pricing Reference'!$A$2:$E$68,2,FALSE))," ")</f>
        <v>15</v>
      </c>
      <c r="G530" s="246" t="str">
        <f>IF($E$12=2,VALUE(VLOOKUP($D530,'Pricing Reference'!$A$2:$E$68,3,FALSE))," ")</f>
        <v xml:space="preserve"> </v>
      </c>
      <c r="H530" s="246" t="str">
        <f>IF($E$12=3,VALUE(VLOOKUP($D530,'Pricing Reference'!$A$2:$E$68,4,FALSE))," ")</f>
        <v xml:space="preserve"> </v>
      </c>
      <c r="I530" s="254">
        <f>VALUE(VLOOKUP($D530,'Pricing Reference'!$A$2:$E$68,5,FALSE))</f>
        <v>30</v>
      </c>
      <c r="J530" s="220"/>
      <c r="K530" s="220"/>
      <c r="L530" s="220"/>
      <c r="M530" s="220"/>
      <c r="N530" s="220"/>
      <c r="O530" s="254">
        <f t="shared" si="81"/>
        <v>0</v>
      </c>
      <c r="P530" s="226"/>
      <c r="Q530" s="222"/>
      <c r="R530" s="215" t="s">
        <v>1139</v>
      </c>
      <c r="S530" s="223" t="str">
        <f t="shared" si="82"/>
        <v xml:space="preserve"> </v>
      </c>
      <c r="U530" s="224">
        <f t="shared" si="83"/>
        <v>0</v>
      </c>
      <c r="V530" s="224">
        <f t="shared" si="84"/>
        <v>0</v>
      </c>
      <c r="W530" s="224">
        <f t="shared" si="85"/>
        <v>0</v>
      </c>
      <c r="X530" s="224">
        <f t="shared" si="86"/>
        <v>0</v>
      </c>
      <c r="Y530" s="224">
        <f t="shared" si="87"/>
        <v>0</v>
      </c>
      <c r="Z530" s="225">
        <f t="shared" si="88"/>
        <v>0</v>
      </c>
      <c r="AA530" s="264"/>
    </row>
    <row r="531" spans="1:28" s="217" customFormat="1" ht="12">
      <c r="A531" s="259">
        <v>105579</v>
      </c>
      <c r="B531" s="260" t="s">
        <v>125</v>
      </c>
      <c r="C531" s="260" t="s">
        <v>1161</v>
      </c>
      <c r="D531" s="260" t="s">
        <v>487</v>
      </c>
      <c r="E531" s="221">
        <f t="shared" si="89"/>
        <v>15</v>
      </c>
      <c r="F531" s="246">
        <f>IF($E$12=1,VALUE(VLOOKUP($D531,'Pricing Reference'!$A$2:$E$68,2,FALSE))," ")</f>
        <v>15</v>
      </c>
      <c r="G531" s="246" t="str">
        <f>IF($E$12=2,VALUE(VLOOKUP($D531,'Pricing Reference'!$A$2:$E$68,3,FALSE))," ")</f>
        <v xml:space="preserve"> </v>
      </c>
      <c r="H531" s="246" t="str">
        <f>IF($E$12=3,VALUE(VLOOKUP($D531,'Pricing Reference'!$A$2:$E$68,4,FALSE))," ")</f>
        <v xml:space="preserve"> </v>
      </c>
      <c r="I531" s="254">
        <f>VALUE(VLOOKUP($D531,'Pricing Reference'!$A$2:$E$68,5,FALSE))</f>
        <v>30</v>
      </c>
      <c r="J531" s="220"/>
      <c r="K531" s="220"/>
      <c r="L531" s="220"/>
      <c r="M531" s="220"/>
      <c r="N531" s="220"/>
      <c r="O531" s="254">
        <f t="shared" si="81"/>
        <v>0</v>
      </c>
      <c r="P531" s="226"/>
      <c r="Q531" s="222"/>
      <c r="R531" s="215" t="s">
        <v>1140</v>
      </c>
      <c r="S531" s="223" t="str">
        <f t="shared" si="82"/>
        <v xml:space="preserve"> </v>
      </c>
      <c r="U531" s="224">
        <f t="shared" si="83"/>
        <v>0</v>
      </c>
      <c r="V531" s="224">
        <f t="shared" si="84"/>
        <v>0</v>
      </c>
      <c r="W531" s="224">
        <f t="shared" si="85"/>
        <v>0</v>
      </c>
      <c r="X531" s="224">
        <f t="shared" si="86"/>
        <v>0</v>
      </c>
      <c r="Y531" s="224">
        <f t="shared" si="87"/>
        <v>0</v>
      </c>
      <c r="Z531" s="225">
        <f t="shared" si="88"/>
        <v>0</v>
      </c>
      <c r="AA531" s="264"/>
    </row>
    <row r="532" spans="1:28" s="217" customFormat="1" ht="12">
      <c r="A532" s="259">
        <v>105781</v>
      </c>
      <c r="B532" s="260" t="s">
        <v>126</v>
      </c>
      <c r="C532" s="260" t="s">
        <v>1161</v>
      </c>
      <c r="D532" s="260" t="s">
        <v>487</v>
      </c>
      <c r="E532" s="221">
        <f t="shared" si="89"/>
        <v>15</v>
      </c>
      <c r="F532" s="246">
        <f>IF($E$12=1,VALUE(VLOOKUP($D532,'Pricing Reference'!$A$2:$E$68,2,FALSE))," ")</f>
        <v>15</v>
      </c>
      <c r="G532" s="246" t="str">
        <f>IF($E$12=2,VALUE(VLOOKUP($D532,'Pricing Reference'!$A$2:$E$68,3,FALSE))," ")</f>
        <v xml:space="preserve"> </v>
      </c>
      <c r="H532" s="246" t="str">
        <f>IF($E$12=3,VALUE(VLOOKUP($D532,'Pricing Reference'!$A$2:$E$68,4,FALSE))," ")</f>
        <v xml:space="preserve"> </v>
      </c>
      <c r="I532" s="254">
        <f>VALUE(VLOOKUP($D532,'Pricing Reference'!$A$2:$E$68,5,FALSE))</f>
        <v>30</v>
      </c>
      <c r="J532" s="220"/>
      <c r="K532" s="220"/>
      <c r="L532" s="220"/>
      <c r="M532" s="220"/>
      <c r="N532" s="220"/>
      <c r="O532" s="254">
        <f t="shared" si="81"/>
        <v>0</v>
      </c>
      <c r="P532" s="226"/>
      <c r="Q532" s="222"/>
      <c r="R532" s="215" t="s">
        <v>1141</v>
      </c>
      <c r="S532" s="223" t="str">
        <f t="shared" si="82"/>
        <v xml:space="preserve"> </v>
      </c>
      <c r="U532" s="224">
        <f t="shared" si="83"/>
        <v>0</v>
      </c>
      <c r="V532" s="224">
        <f t="shared" si="84"/>
        <v>0</v>
      </c>
      <c r="W532" s="224">
        <f t="shared" si="85"/>
        <v>0</v>
      </c>
      <c r="X532" s="224">
        <f t="shared" si="86"/>
        <v>0</v>
      </c>
      <c r="Y532" s="224">
        <f t="shared" si="87"/>
        <v>0</v>
      </c>
      <c r="Z532" s="225">
        <f t="shared" si="88"/>
        <v>0</v>
      </c>
      <c r="AA532" s="264"/>
    </row>
    <row r="533" spans="1:28" s="217" customFormat="1" ht="12">
      <c r="A533" s="259">
        <v>108076</v>
      </c>
      <c r="B533" s="260" t="s">
        <v>122</v>
      </c>
      <c r="C533" s="260" t="s">
        <v>1161</v>
      </c>
      <c r="D533" s="260" t="s">
        <v>538</v>
      </c>
      <c r="E533" s="221">
        <f t="shared" si="89"/>
        <v>18.5</v>
      </c>
      <c r="F533" s="246">
        <f>IF($E$12=1,VALUE(VLOOKUP($D533,'Pricing Reference'!$A$2:$E$68,2,FALSE))," ")</f>
        <v>18.5</v>
      </c>
      <c r="G533" s="246" t="str">
        <f>IF($E$12=2,VALUE(VLOOKUP($D533,'Pricing Reference'!$A$2:$E$68,3,FALSE))," ")</f>
        <v xml:space="preserve"> </v>
      </c>
      <c r="H533" s="246" t="str">
        <f>IF($E$12=3,VALUE(VLOOKUP($D533,'Pricing Reference'!$A$2:$E$68,4,FALSE))," ")</f>
        <v xml:space="preserve"> </v>
      </c>
      <c r="I533" s="254">
        <f>VALUE(VLOOKUP($D533,'Pricing Reference'!$A$2:$E$68,5,FALSE))</f>
        <v>37</v>
      </c>
      <c r="J533" s="220"/>
      <c r="K533" s="220"/>
      <c r="L533" s="220"/>
      <c r="M533" s="220"/>
      <c r="N533" s="220"/>
      <c r="O533" s="254">
        <f t="shared" si="81"/>
        <v>0</v>
      </c>
      <c r="P533" s="226"/>
      <c r="Q533" s="222"/>
      <c r="R533" s="215" t="s">
        <v>1142</v>
      </c>
      <c r="S533" s="223" t="str">
        <f t="shared" si="82"/>
        <v xml:space="preserve"> </v>
      </c>
      <c r="U533" s="224">
        <f t="shared" si="83"/>
        <v>0</v>
      </c>
      <c r="V533" s="224">
        <f t="shared" si="84"/>
        <v>0</v>
      </c>
      <c r="W533" s="224">
        <f t="shared" si="85"/>
        <v>0</v>
      </c>
      <c r="X533" s="224">
        <f t="shared" si="86"/>
        <v>0</v>
      </c>
      <c r="Y533" s="224">
        <f t="shared" si="87"/>
        <v>0</v>
      </c>
      <c r="Z533" s="225">
        <f t="shared" si="88"/>
        <v>0</v>
      </c>
      <c r="AA533" s="264"/>
    </row>
    <row r="534" spans="1:28" s="217" customFormat="1" ht="12">
      <c r="A534" s="259">
        <v>105580</v>
      </c>
      <c r="B534" s="260" t="s">
        <v>118</v>
      </c>
      <c r="C534" s="260" t="s">
        <v>1161</v>
      </c>
      <c r="D534" s="260" t="s">
        <v>538</v>
      </c>
      <c r="E534" s="221">
        <f t="shared" si="89"/>
        <v>18.5</v>
      </c>
      <c r="F534" s="246">
        <f>IF($E$12=1,VALUE(VLOOKUP($D534,'Pricing Reference'!$A$2:$E$68,2,FALSE))," ")</f>
        <v>18.5</v>
      </c>
      <c r="G534" s="246" t="str">
        <f>IF($E$12=2,VALUE(VLOOKUP($D534,'Pricing Reference'!$A$2:$E$68,3,FALSE))," ")</f>
        <v xml:space="preserve"> </v>
      </c>
      <c r="H534" s="246" t="str">
        <f>IF($E$12=3,VALUE(VLOOKUP($D534,'Pricing Reference'!$A$2:$E$68,4,FALSE))," ")</f>
        <v xml:space="preserve"> </v>
      </c>
      <c r="I534" s="254">
        <f>VALUE(VLOOKUP($D534,'Pricing Reference'!$A$2:$E$68,5,FALSE))</f>
        <v>37</v>
      </c>
      <c r="J534" s="220"/>
      <c r="K534" s="220"/>
      <c r="L534" s="220"/>
      <c r="M534" s="220"/>
      <c r="N534" s="220"/>
      <c r="O534" s="254">
        <f t="shared" si="81"/>
        <v>0</v>
      </c>
      <c r="P534" s="226"/>
      <c r="Q534" s="222"/>
      <c r="R534" s="215" t="s">
        <v>1143</v>
      </c>
      <c r="S534" s="223" t="str">
        <f t="shared" si="82"/>
        <v xml:space="preserve"> </v>
      </c>
      <c r="U534" s="224">
        <f t="shared" si="83"/>
        <v>0</v>
      </c>
      <c r="V534" s="224">
        <f t="shared" si="84"/>
        <v>0</v>
      </c>
      <c r="W534" s="224">
        <f t="shared" si="85"/>
        <v>0</v>
      </c>
      <c r="X534" s="224">
        <f t="shared" si="86"/>
        <v>0</v>
      </c>
      <c r="Y534" s="224">
        <f t="shared" si="87"/>
        <v>0</v>
      </c>
      <c r="Z534" s="225">
        <f t="shared" si="88"/>
        <v>0</v>
      </c>
      <c r="AA534" s="264"/>
    </row>
    <row r="535" spans="1:28" s="217" customFormat="1" ht="12">
      <c r="A535" s="259">
        <v>105581</v>
      </c>
      <c r="B535" s="260" t="s">
        <v>123</v>
      </c>
      <c r="C535" s="260" t="s">
        <v>1161</v>
      </c>
      <c r="D535" s="260" t="s">
        <v>538</v>
      </c>
      <c r="E535" s="221">
        <f t="shared" si="89"/>
        <v>18.5</v>
      </c>
      <c r="F535" s="246">
        <f>IF($E$12=1,VALUE(VLOOKUP($D535,'Pricing Reference'!$A$2:$E$68,2,FALSE))," ")</f>
        <v>18.5</v>
      </c>
      <c r="G535" s="246" t="str">
        <f>IF($E$12=2,VALUE(VLOOKUP($D535,'Pricing Reference'!$A$2:$E$68,3,FALSE))," ")</f>
        <v xml:space="preserve"> </v>
      </c>
      <c r="H535" s="246" t="str">
        <f>IF($E$12=3,VALUE(VLOOKUP($D535,'Pricing Reference'!$A$2:$E$68,4,FALSE))," ")</f>
        <v xml:space="preserve"> </v>
      </c>
      <c r="I535" s="254">
        <f>VALUE(VLOOKUP($D535,'Pricing Reference'!$A$2:$E$68,5,FALSE))</f>
        <v>37</v>
      </c>
      <c r="J535" s="220"/>
      <c r="K535" s="220"/>
      <c r="L535" s="220"/>
      <c r="M535" s="220"/>
      <c r="N535" s="220"/>
      <c r="O535" s="254">
        <f t="shared" si="81"/>
        <v>0</v>
      </c>
      <c r="P535" s="226"/>
      <c r="Q535" s="222"/>
      <c r="R535" s="215" t="s">
        <v>1144</v>
      </c>
      <c r="S535" s="223" t="str">
        <f t="shared" si="82"/>
        <v xml:space="preserve"> </v>
      </c>
      <c r="U535" s="224">
        <f t="shared" si="83"/>
        <v>0</v>
      </c>
      <c r="V535" s="224">
        <f t="shared" si="84"/>
        <v>0</v>
      </c>
      <c r="W535" s="224">
        <f t="shared" si="85"/>
        <v>0</v>
      </c>
      <c r="X535" s="224">
        <f t="shared" si="86"/>
        <v>0</v>
      </c>
      <c r="Y535" s="224">
        <f t="shared" si="87"/>
        <v>0</v>
      </c>
      <c r="Z535" s="225">
        <f t="shared" si="88"/>
        <v>0</v>
      </c>
      <c r="AA535" s="264"/>
    </row>
    <row r="536" spans="1:28" s="217" customFormat="1" ht="12">
      <c r="A536" s="259">
        <v>105540</v>
      </c>
      <c r="B536" s="260" t="s">
        <v>151</v>
      </c>
      <c r="C536" s="260" t="s">
        <v>1161</v>
      </c>
      <c r="D536" s="260" t="s">
        <v>489</v>
      </c>
      <c r="E536" s="221">
        <f t="shared" si="89"/>
        <v>15</v>
      </c>
      <c r="F536" s="246">
        <f>IF($E$12=1,VALUE(VLOOKUP($D536,'Pricing Reference'!$A$2:$E$68,2,FALSE))," ")</f>
        <v>15</v>
      </c>
      <c r="G536" s="246" t="str">
        <f>IF($E$12=2,VALUE(VLOOKUP($D536,'Pricing Reference'!$A$2:$E$68,3,FALSE))," ")</f>
        <v xml:space="preserve"> </v>
      </c>
      <c r="H536" s="246" t="str">
        <f>IF($E$12=3,VALUE(VLOOKUP($D536,'Pricing Reference'!$A$2:$E$68,4,FALSE))," ")</f>
        <v xml:space="preserve"> </v>
      </c>
      <c r="I536" s="254">
        <f>VALUE(VLOOKUP($D536,'Pricing Reference'!$A$2:$E$68,5,FALSE))</f>
        <v>30</v>
      </c>
      <c r="J536" s="220"/>
      <c r="K536" s="220"/>
      <c r="L536" s="220"/>
      <c r="M536" s="220"/>
      <c r="N536" s="220"/>
      <c r="O536" s="254">
        <f t="shared" si="81"/>
        <v>0</v>
      </c>
      <c r="P536" s="226"/>
      <c r="Q536" s="222"/>
      <c r="R536" s="215" t="s">
        <v>1145</v>
      </c>
      <c r="S536" s="223" t="str">
        <f t="shared" si="82"/>
        <v xml:space="preserve"> </v>
      </c>
      <c r="U536" s="224">
        <f t="shared" si="83"/>
        <v>0</v>
      </c>
      <c r="V536" s="224">
        <f t="shared" si="84"/>
        <v>0</v>
      </c>
      <c r="W536" s="224">
        <f t="shared" si="85"/>
        <v>0</v>
      </c>
      <c r="X536" s="224">
        <f t="shared" si="86"/>
        <v>0</v>
      </c>
      <c r="Y536" s="224">
        <f t="shared" si="87"/>
        <v>0</v>
      </c>
      <c r="Z536" s="225">
        <f t="shared" si="88"/>
        <v>0</v>
      </c>
      <c r="AA536" s="264"/>
    </row>
    <row r="537" spans="1:28" s="217" customFormat="1" ht="12">
      <c r="A537" s="259">
        <v>108371</v>
      </c>
      <c r="B537" s="260" t="s">
        <v>144</v>
      </c>
      <c r="C537" s="260" t="s">
        <v>1161</v>
      </c>
      <c r="D537" s="260" t="s">
        <v>489</v>
      </c>
      <c r="E537" s="221">
        <f t="shared" si="89"/>
        <v>15</v>
      </c>
      <c r="F537" s="246">
        <f>IF($E$12=1,VALUE(VLOOKUP($D537,'Pricing Reference'!$A$2:$E$68,2,FALSE))," ")</f>
        <v>15</v>
      </c>
      <c r="G537" s="246" t="str">
        <f>IF($E$12=2,VALUE(VLOOKUP($D537,'Pricing Reference'!$A$2:$E$68,3,FALSE))," ")</f>
        <v xml:space="preserve"> </v>
      </c>
      <c r="H537" s="246" t="str">
        <f>IF($E$12=3,VALUE(VLOOKUP($D537,'Pricing Reference'!$A$2:$E$68,4,FALSE))," ")</f>
        <v xml:space="preserve"> </v>
      </c>
      <c r="I537" s="254">
        <f>VALUE(VLOOKUP($D537,'Pricing Reference'!$A$2:$E$68,5,FALSE))</f>
        <v>30</v>
      </c>
      <c r="J537" s="220"/>
      <c r="K537" s="220"/>
      <c r="L537" s="220"/>
      <c r="M537" s="220"/>
      <c r="N537" s="220"/>
      <c r="O537" s="254">
        <f t="shared" si="81"/>
        <v>0</v>
      </c>
      <c r="P537" s="226"/>
      <c r="Q537" s="222"/>
      <c r="R537" s="215" t="s">
        <v>1146</v>
      </c>
      <c r="S537" s="223" t="str">
        <f t="shared" si="82"/>
        <v xml:space="preserve"> </v>
      </c>
      <c r="U537" s="224">
        <f t="shared" si="83"/>
        <v>0</v>
      </c>
      <c r="V537" s="224">
        <f t="shared" si="84"/>
        <v>0</v>
      </c>
      <c r="W537" s="224">
        <f t="shared" si="85"/>
        <v>0</v>
      </c>
      <c r="X537" s="224">
        <f t="shared" si="86"/>
        <v>0</v>
      </c>
      <c r="Y537" s="224">
        <f t="shared" si="87"/>
        <v>0</v>
      </c>
      <c r="Z537" s="225">
        <f t="shared" si="88"/>
        <v>0</v>
      </c>
      <c r="AA537" s="264"/>
    </row>
    <row r="538" spans="1:28" s="26" customFormat="1">
      <c r="A538" s="259">
        <v>108375</v>
      </c>
      <c r="B538" s="260" t="s">
        <v>133</v>
      </c>
      <c r="C538" s="260" t="s">
        <v>1161</v>
      </c>
      <c r="D538" s="260" t="s">
        <v>489</v>
      </c>
      <c r="E538" s="221">
        <f t="shared" si="89"/>
        <v>15</v>
      </c>
      <c r="F538" s="246">
        <f>IF($E$12=1,VALUE(VLOOKUP($D538,'Pricing Reference'!$A$2:$E$68,2,FALSE))," ")</f>
        <v>15</v>
      </c>
      <c r="G538" s="246" t="str">
        <f>IF($E$12=2,VALUE(VLOOKUP($D538,'Pricing Reference'!$A$2:$E$68,3,FALSE))," ")</f>
        <v xml:space="preserve"> </v>
      </c>
      <c r="H538" s="246" t="str">
        <f>IF($E$12=3,VALUE(VLOOKUP($D538,'Pricing Reference'!$A$2:$E$68,4,FALSE))," ")</f>
        <v xml:space="preserve"> </v>
      </c>
      <c r="I538" s="254">
        <f>VALUE(VLOOKUP($D538,'Pricing Reference'!$A$2:$E$68,5,FALSE))</f>
        <v>30</v>
      </c>
      <c r="J538" s="220"/>
      <c r="K538" s="220"/>
      <c r="L538" s="220"/>
      <c r="M538" s="220"/>
      <c r="N538" s="220"/>
      <c r="O538" s="254">
        <f t="shared" ref="O538:O540" si="90">SUM(U538,V538,W538,X538,Y538)</f>
        <v>0</v>
      </c>
      <c r="P538" s="226"/>
      <c r="Q538" s="222"/>
      <c r="R538" s="215" t="s">
        <v>1147</v>
      </c>
      <c r="S538" s="223" t="str">
        <f t="shared" si="82"/>
        <v xml:space="preserve"> </v>
      </c>
      <c r="T538" s="217"/>
      <c r="U538" s="224">
        <f t="shared" ref="U538:U540" si="91">J538*$E538</f>
        <v>0</v>
      </c>
      <c r="V538" s="224">
        <f t="shared" ref="V538:V540" si="92">K538*$E538</f>
        <v>0</v>
      </c>
      <c r="W538" s="224">
        <f t="shared" ref="W538:W540" si="93">L538*$E538</f>
        <v>0</v>
      </c>
      <c r="X538" s="224">
        <f t="shared" ref="X538:X540" si="94">M538*$E538</f>
        <v>0</v>
      </c>
      <c r="Y538" s="224">
        <f t="shared" ref="Y538:Y540" si="95">N538*$E538</f>
        <v>0</v>
      </c>
      <c r="Z538" s="225">
        <f t="shared" ref="Z538:Z540" si="96">SUM(J538,K538,L538,M538,N538)</f>
        <v>0</v>
      </c>
      <c r="AA538" s="264"/>
      <c r="AB538" s="217"/>
    </row>
    <row r="539" spans="1:28" s="26" customFormat="1">
      <c r="A539" s="259">
        <v>100471</v>
      </c>
      <c r="B539" s="260" t="s">
        <v>118</v>
      </c>
      <c r="C539" s="260" t="s">
        <v>1161</v>
      </c>
      <c r="D539" s="260" t="s">
        <v>489</v>
      </c>
      <c r="E539" s="221">
        <f t="shared" si="89"/>
        <v>15</v>
      </c>
      <c r="F539" s="246">
        <f>IF($E$12=1,VALUE(VLOOKUP($D539,'Pricing Reference'!$A$2:$E$68,2,FALSE))," ")</f>
        <v>15</v>
      </c>
      <c r="G539" s="246" t="str">
        <f>IF($E$12=2,VALUE(VLOOKUP($D539,'Pricing Reference'!$A$2:$E$68,3,FALSE))," ")</f>
        <v xml:space="preserve"> </v>
      </c>
      <c r="H539" s="246" t="str">
        <f>IF($E$12=3,VALUE(VLOOKUP($D539,'Pricing Reference'!$A$2:$E$68,4,FALSE))," ")</f>
        <v xml:space="preserve"> </v>
      </c>
      <c r="I539" s="254">
        <f>VALUE(VLOOKUP($D539,'Pricing Reference'!$A$2:$E$68,5,FALSE))</f>
        <v>30</v>
      </c>
      <c r="J539" s="220"/>
      <c r="K539" s="220"/>
      <c r="L539" s="220"/>
      <c r="M539" s="220"/>
      <c r="N539" s="220"/>
      <c r="O539" s="254">
        <f t="shared" si="90"/>
        <v>0</v>
      </c>
      <c r="P539" s="226"/>
      <c r="Q539" s="222"/>
      <c r="R539" s="215" t="s">
        <v>1148</v>
      </c>
      <c r="S539" s="223" t="str">
        <f t="shared" si="82"/>
        <v xml:space="preserve"> </v>
      </c>
      <c r="T539" s="217"/>
      <c r="U539" s="224">
        <f t="shared" si="91"/>
        <v>0</v>
      </c>
      <c r="V539" s="224">
        <f t="shared" si="92"/>
        <v>0</v>
      </c>
      <c r="W539" s="224">
        <f t="shared" si="93"/>
        <v>0</v>
      </c>
      <c r="X539" s="224">
        <f t="shared" si="94"/>
        <v>0</v>
      </c>
      <c r="Y539" s="224">
        <f t="shared" si="95"/>
        <v>0</v>
      </c>
      <c r="Z539" s="225">
        <f t="shared" si="96"/>
        <v>0</v>
      </c>
      <c r="AA539" s="264"/>
      <c r="AB539" s="217"/>
    </row>
    <row r="540" spans="1:28" s="26" customFormat="1">
      <c r="A540" s="259">
        <v>100472</v>
      </c>
      <c r="B540" s="260" t="s">
        <v>137</v>
      </c>
      <c r="C540" s="260" t="s">
        <v>1161</v>
      </c>
      <c r="D540" s="260" t="s">
        <v>489</v>
      </c>
      <c r="E540" s="221">
        <f t="shared" si="89"/>
        <v>15</v>
      </c>
      <c r="F540" s="246">
        <f>IF($E$12=1,VALUE(VLOOKUP($D540,'Pricing Reference'!$A$2:$E$68,2,FALSE))," ")</f>
        <v>15</v>
      </c>
      <c r="G540" s="246" t="str">
        <f>IF($E$12=2,VALUE(VLOOKUP($D540,'Pricing Reference'!$A$2:$E$68,3,FALSE))," ")</f>
        <v xml:space="preserve"> </v>
      </c>
      <c r="H540" s="246" t="str">
        <f>IF($E$12=3,VALUE(VLOOKUP($D540,'Pricing Reference'!$A$2:$E$68,4,FALSE))," ")</f>
        <v xml:space="preserve"> </v>
      </c>
      <c r="I540" s="254">
        <f>VALUE(VLOOKUP($D540,'Pricing Reference'!$A$2:$E$68,5,FALSE))</f>
        <v>30</v>
      </c>
      <c r="J540" s="220"/>
      <c r="K540" s="220"/>
      <c r="L540" s="220"/>
      <c r="M540" s="220"/>
      <c r="N540" s="220"/>
      <c r="O540" s="254">
        <f t="shared" si="90"/>
        <v>0</v>
      </c>
      <c r="P540" s="226"/>
      <c r="Q540" s="222"/>
      <c r="R540" s="215" t="s">
        <v>1149</v>
      </c>
      <c r="S540" s="223" t="str">
        <f t="shared" si="82"/>
        <v xml:space="preserve"> </v>
      </c>
      <c r="T540" s="217"/>
      <c r="U540" s="224">
        <f t="shared" si="91"/>
        <v>0</v>
      </c>
      <c r="V540" s="224">
        <f t="shared" si="92"/>
        <v>0</v>
      </c>
      <c r="W540" s="224">
        <f t="shared" si="93"/>
        <v>0</v>
      </c>
      <c r="X540" s="224">
        <f t="shared" si="94"/>
        <v>0</v>
      </c>
      <c r="Y540" s="224">
        <f t="shared" si="95"/>
        <v>0</v>
      </c>
      <c r="Z540" s="225">
        <f t="shared" si="96"/>
        <v>0</v>
      </c>
      <c r="AA540" s="264"/>
      <c r="AB540" s="217"/>
    </row>
    <row r="541" spans="1:28">
      <c r="A541" s="259">
        <v>100473</v>
      </c>
      <c r="B541" s="260" t="s">
        <v>146</v>
      </c>
      <c r="C541" s="260" t="s">
        <v>1161</v>
      </c>
      <c r="D541" s="260" t="s">
        <v>489</v>
      </c>
      <c r="E541" s="221">
        <f t="shared" ref="E541:E548" si="97">SUM(F541:H541)</f>
        <v>15</v>
      </c>
      <c r="F541" s="246">
        <f>IF($E$12=1,VALUE(VLOOKUP($D541,'Pricing Reference'!$A$2:$E$68,2,FALSE))," ")</f>
        <v>15</v>
      </c>
      <c r="G541" s="246" t="str">
        <f>IF($E$12=2,VALUE(VLOOKUP($D541,'Pricing Reference'!$A$2:$E$68,3,FALSE))," ")</f>
        <v xml:space="preserve"> </v>
      </c>
      <c r="H541" s="246" t="str">
        <f>IF($E$12=3,VALUE(VLOOKUP($D541,'Pricing Reference'!$A$2:$E$68,4,FALSE))," ")</f>
        <v xml:space="preserve"> </v>
      </c>
      <c r="I541" s="254">
        <f>VALUE(VLOOKUP($D541,'Pricing Reference'!$A$2:$E$68,5,FALSE))</f>
        <v>30</v>
      </c>
      <c r="J541" s="220"/>
      <c r="K541" s="220"/>
      <c r="L541" s="220"/>
      <c r="M541" s="220"/>
      <c r="N541" s="220"/>
      <c r="O541" s="254">
        <f t="shared" ref="O541:O548" si="98">SUM(U541,V541,W541,X541,Y541)</f>
        <v>0</v>
      </c>
      <c r="P541" s="226"/>
      <c r="Q541" s="222"/>
      <c r="R541" s="215" t="s">
        <v>1150</v>
      </c>
      <c r="S541" s="223" t="str">
        <f t="shared" si="82"/>
        <v xml:space="preserve"> </v>
      </c>
      <c r="T541" s="217"/>
      <c r="U541" s="224">
        <f t="shared" ref="U541:U548" si="99">J541*$E541</f>
        <v>0</v>
      </c>
      <c r="V541" s="224">
        <f t="shared" ref="V541:V548" si="100">K541*$E541</f>
        <v>0</v>
      </c>
      <c r="W541" s="224">
        <f t="shared" ref="W541:W548" si="101">L541*$E541</f>
        <v>0</v>
      </c>
      <c r="X541" s="224">
        <f t="shared" ref="X541:X548" si="102">M541*$E541</f>
        <v>0</v>
      </c>
      <c r="Y541" s="224">
        <f t="shared" ref="Y541:Y548" si="103">N541*$E541</f>
        <v>0</v>
      </c>
      <c r="Z541" s="225">
        <f t="shared" ref="Z541:Z548" si="104">SUM(J541,K541,L541,M541,N541)</f>
        <v>0</v>
      </c>
    </row>
    <row r="542" spans="1:28">
      <c r="A542" s="259">
        <v>101070</v>
      </c>
      <c r="B542" s="260" t="s">
        <v>148</v>
      </c>
      <c r="C542" s="260" t="s">
        <v>1161</v>
      </c>
      <c r="D542" s="260" t="s">
        <v>489</v>
      </c>
      <c r="E542" s="221">
        <f t="shared" si="97"/>
        <v>15</v>
      </c>
      <c r="F542" s="246">
        <f>IF($E$12=1,VALUE(VLOOKUP($D542,'Pricing Reference'!$A$2:$E$68,2,FALSE))," ")</f>
        <v>15</v>
      </c>
      <c r="G542" s="246" t="str">
        <f>IF($E$12=2,VALUE(VLOOKUP($D542,'Pricing Reference'!$A$2:$E$68,3,FALSE))," ")</f>
        <v xml:space="preserve"> </v>
      </c>
      <c r="H542" s="246" t="str">
        <f>IF($E$12=3,VALUE(VLOOKUP($D542,'Pricing Reference'!$A$2:$E$68,4,FALSE))," ")</f>
        <v xml:space="preserve"> </v>
      </c>
      <c r="I542" s="254">
        <f>VALUE(VLOOKUP($D542,'Pricing Reference'!$A$2:$E$68,5,FALSE))</f>
        <v>30</v>
      </c>
      <c r="J542" s="220"/>
      <c r="K542" s="220"/>
      <c r="L542" s="220"/>
      <c r="M542" s="220"/>
      <c r="N542" s="220"/>
      <c r="O542" s="254">
        <f t="shared" si="98"/>
        <v>0</v>
      </c>
      <c r="P542" s="226"/>
      <c r="Q542" s="222"/>
      <c r="R542" s="215">
        <v>871238002469</v>
      </c>
      <c r="S542" s="223" t="str">
        <f t="shared" si="82"/>
        <v xml:space="preserve"> </v>
      </c>
      <c r="T542" s="217"/>
      <c r="U542" s="224">
        <f t="shared" si="99"/>
        <v>0</v>
      </c>
      <c r="V542" s="224">
        <f t="shared" si="100"/>
        <v>0</v>
      </c>
      <c r="W542" s="224">
        <f t="shared" si="101"/>
        <v>0</v>
      </c>
      <c r="X542" s="224">
        <f t="shared" si="102"/>
        <v>0</v>
      </c>
      <c r="Y542" s="224">
        <f t="shared" si="103"/>
        <v>0</v>
      </c>
      <c r="Z542" s="225">
        <f t="shared" si="104"/>
        <v>0</v>
      </c>
    </row>
    <row r="543" spans="1:28">
      <c r="A543" s="259">
        <v>101080</v>
      </c>
      <c r="B543" s="260" t="s">
        <v>149</v>
      </c>
      <c r="C543" s="260" t="s">
        <v>1161</v>
      </c>
      <c r="D543" s="260" t="s">
        <v>489</v>
      </c>
      <c r="E543" s="221">
        <f t="shared" si="97"/>
        <v>15</v>
      </c>
      <c r="F543" s="246">
        <f>IF($E$12=1,VALUE(VLOOKUP($D543,'Pricing Reference'!$A$2:$E$68,2,FALSE))," ")</f>
        <v>15</v>
      </c>
      <c r="G543" s="246" t="str">
        <f>IF($E$12=2,VALUE(VLOOKUP($D543,'Pricing Reference'!$A$2:$E$68,3,FALSE))," ")</f>
        <v xml:space="preserve"> </v>
      </c>
      <c r="H543" s="246" t="str">
        <f>IF($E$12=3,VALUE(VLOOKUP($D543,'Pricing Reference'!$A$2:$E$68,4,FALSE))," ")</f>
        <v xml:space="preserve"> </v>
      </c>
      <c r="I543" s="254">
        <f>VALUE(VLOOKUP($D543,'Pricing Reference'!$A$2:$E$68,5,FALSE))</f>
        <v>30</v>
      </c>
      <c r="J543" s="220"/>
      <c r="K543" s="220"/>
      <c r="L543" s="220"/>
      <c r="M543" s="220"/>
      <c r="N543" s="220"/>
      <c r="O543" s="254">
        <f t="shared" si="98"/>
        <v>0</v>
      </c>
      <c r="P543" s="226"/>
      <c r="Q543" s="222"/>
      <c r="R543" s="215" t="s">
        <v>1151</v>
      </c>
      <c r="S543" s="223" t="str">
        <f t="shared" si="82"/>
        <v xml:space="preserve"> </v>
      </c>
      <c r="T543" s="217"/>
      <c r="U543" s="224">
        <f t="shared" si="99"/>
        <v>0</v>
      </c>
      <c r="V543" s="224">
        <f t="shared" si="100"/>
        <v>0</v>
      </c>
      <c r="W543" s="224">
        <f t="shared" si="101"/>
        <v>0</v>
      </c>
      <c r="X543" s="224">
        <f t="shared" si="102"/>
        <v>0</v>
      </c>
      <c r="Y543" s="224">
        <f t="shared" si="103"/>
        <v>0</v>
      </c>
      <c r="Z543" s="225">
        <f t="shared" si="104"/>
        <v>0</v>
      </c>
    </row>
    <row r="544" spans="1:28">
      <c r="A544" s="259">
        <v>100467</v>
      </c>
      <c r="B544" s="260" t="s">
        <v>154</v>
      </c>
      <c r="C544" s="260" t="s">
        <v>1161</v>
      </c>
      <c r="D544" s="260" t="s">
        <v>539</v>
      </c>
      <c r="E544" s="221">
        <f t="shared" si="97"/>
        <v>17</v>
      </c>
      <c r="F544" s="246">
        <f>IF($E$12=1,VALUE(VLOOKUP($D544,'Pricing Reference'!$A$2:$E$68,2,FALSE))," ")</f>
        <v>17</v>
      </c>
      <c r="G544" s="246" t="str">
        <f>IF($E$12=2,VALUE(VLOOKUP($D544,'Pricing Reference'!$A$2:$E$68,3,FALSE))," ")</f>
        <v xml:space="preserve"> </v>
      </c>
      <c r="H544" s="246" t="str">
        <f>IF($E$12=3,VALUE(VLOOKUP($D544,'Pricing Reference'!$A$2:$E$68,4,FALSE))," ")</f>
        <v xml:space="preserve"> </v>
      </c>
      <c r="I544" s="254">
        <f>VALUE(VLOOKUP($D544,'Pricing Reference'!$A$2:$E$68,5,FALSE))</f>
        <v>34</v>
      </c>
      <c r="J544" s="220"/>
      <c r="K544" s="220"/>
      <c r="L544" s="220"/>
      <c r="M544" s="220"/>
      <c r="N544" s="220"/>
      <c r="O544" s="254">
        <f t="shared" si="98"/>
        <v>0</v>
      </c>
      <c r="P544" s="226"/>
      <c r="Q544" s="222"/>
      <c r="R544" s="215" t="s">
        <v>1152</v>
      </c>
      <c r="S544" s="223" t="str">
        <f t="shared" si="82"/>
        <v xml:space="preserve"> </v>
      </c>
      <c r="T544" s="217"/>
      <c r="U544" s="224">
        <f t="shared" si="99"/>
        <v>0</v>
      </c>
      <c r="V544" s="224">
        <f t="shared" si="100"/>
        <v>0</v>
      </c>
      <c r="W544" s="224">
        <f t="shared" si="101"/>
        <v>0</v>
      </c>
      <c r="X544" s="224">
        <f t="shared" si="102"/>
        <v>0</v>
      </c>
      <c r="Y544" s="224">
        <f t="shared" si="103"/>
        <v>0</v>
      </c>
      <c r="Z544" s="225">
        <f t="shared" si="104"/>
        <v>0</v>
      </c>
    </row>
    <row r="545" spans="1:26">
      <c r="A545" s="259">
        <v>100469</v>
      </c>
      <c r="B545" s="260" t="s">
        <v>155</v>
      </c>
      <c r="C545" s="260" t="s">
        <v>1161</v>
      </c>
      <c r="D545" s="260" t="s">
        <v>539</v>
      </c>
      <c r="E545" s="221">
        <f t="shared" si="97"/>
        <v>17</v>
      </c>
      <c r="F545" s="246">
        <f>IF($E$12=1,VALUE(VLOOKUP($D545,'Pricing Reference'!$A$2:$E$68,2,FALSE))," ")</f>
        <v>17</v>
      </c>
      <c r="G545" s="246" t="str">
        <f>IF($E$12=2,VALUE(VLOOKUP($D545,'Pricing Reference'!$A$2:$E$68,3,FALSE))," ")</f>
        <v xml:space="preserve"> </v>
      </c>
      <c r="H545" s="246" t="str">
        <f>IF($E$12=3,VALUE(VLOOKUP($D545,'Pricing Reference'!$A$2:$E$68,4,FALSE))," ")</f>
        <v xml:space="preserve"> </v>
      </c>
      <c r="I545" s="254">
        <f>VALUE(VLOOKUP($D545,'Pricing Reference'!$A$2:$E$68,5,FALSE))</f>
        <v>34</v>
      </c>
      <c r="J545" s="220"/>
      <c r="K545" s="220"/>
      <c r="L545" s="220"/>
      <c r="M545" s="220"/>
      <c r="N545" s="220"/>
      <c r="O545" s="254">
        <f t="shared" si="98"/>
        <v>0</v>
      </c>
      <c r="P545" s="226"/>
      <c r="Q545" s="222"/>
      <c r="R545" s="215" t="s">
        <v>1153</v>
      </c>
      <c r="S545" s="223" t="str">
        <f t="shared" si="82"/>
        <v xml:space="preserve"> </v>
      </c>
      <c r="T545" s="217"/>
      <c r="U545" s="224">
        <f t="shared" si="99"/>
        <v>0</v>
      </c>
      <c r="V545" s="224">
        <f t="shared" si="100"/>
        <v>0</v>
      </c>
      <c r="W545" s="224">
        <f t="shared" si="101"/>
        <v>0</v>
      </c>
      <c r="X545" s="224">
        <f t="shared" si="102"/>
        <v>0</v>
      </c>
      <c r="Y545" s="224">
        <f t="shared" si="103"/>
        <v>0</v>
      </c>
      <c r="Z545" s="225">
        <f t="shared" si="104"/>
        <v>0</v>
      </c>
    </row>
    <row r="546" spans="1:26">
      <c r="A546" s="259">
        <v>108373</v>
      </c>
      <c r="B546" s="260" t="s">
        <v>117</v>
      </c>
      <c r="C546" s="260" t="s">
        <v>1161</v>
      </c>
      <c r="D546" s="260" t="s">
        <v>540</v>
      </c>
      <c r="E546" s="221">
        <f t="shared" si="97"/>
        <v>17</v>
      </c>
      <c r="F546" s="246">
        <f>IF($E$12=1,VALUE(VLOOKUP($D546,'Pricing Reference'!$A$2:$E$68,2,FALSE))," ")</f>
        <v>17</v>
      </c>
      <c r="G546" s="246" t="str">
        <f>IF($E$12=2,VALUE(VLOOKUP($D546,'Pricing Reference'!$A$2:$E$68,3,FALSE))," ")</f>
        <v xml:space="preserve"> </v>
      </c>
      <c r="H546" s="246" t="str">
        <f>IF($E$12=3,VALUE(VLOOKUP($D546,'Pricing Reference'!$A$2:$E$68,4,FALSE))," ")</f>
        <v xml:space="preserve"> </v>
      </c>
      <c r="I546" s="254">
        <f>VALUE(VLOOKUP($D546,'Pricing Reference'!$A$2:$E$68,5,FALSE))</f>
        <v>34</v>
      </c>
      <c r="J546" s="220"/>
      <c r="K546" s="220"/>
      <c r="L546" s="220"/>
      <c r="M546" s="220"/>
      <c r="N546" s="220"/>
      <c r="O546" s="254">
        <f t="shared" si="98"/>
        <v>0</v>
      </c>
      <c r="P546" s="226"/>
      <c r="Q546" s="222"/>
      <c r="R546" s="215" t="s">
        <v>1154</v>
      </c>
      <c r="S546" s="223" t="str">
        <f t="shared" si="82"/>
        <v xml:space="preserve"> </v>
      </c>
      <c r="T546" s="217"/>
      <c r="U546" s="224">
        <f t="shared" si="99"/>
        <v>0</v>
      </c>
      <c r="V546" s="224">
        <f t="shared" si="100"/>
        <v>0</v>
      </c>
      <c r="W546" s="224">
        <f t="shared" si="101"/>
        <v>0</v>
      </c>
      <c r="X546" s="224">
        <f t="shared" si="102"/>
        <v>0</v>
      </c>
      <c r="Y546" s="224">
        <f t="shared" si="103"/>
        <v>0</v>
      </c>
      <c r="Z546" s="225">
        <f t="shared" si="104"/>
        <v>0</v>
      </c>
    </row>
    <row r="547" spans="1:26">
      <c r="A547" s="259">
        <v>108372</v>
      </c>
      <c r="B547" s="260" t="s">
        <v>112</v>
      </c>
      <c r="C547" s="260" t="s">
        <v>1161</v>
      </c>
      <c r="D547" s="260" t="s">
        <v>540</v>
      </c>
      <c r="E547" s="221">
        <f t="shared" si="97"/>
        <v>17</v>
      </c>
      <c r="F547" s="246">
        <f>IF($E$12=1,VALUE(VLOOKUP($D547,'Pricing Reference'!$A$2:$E$68,2,FALSE))," ")</f>
        <v>17</v>
      </c>
      <c r="G547" s="246" t="str">
        <f>IF($E$12=2,VALUE(VLOOKUP($D547,'Pricing Reference'!$A$2:$E$68,3,FALSE))," ")</f>
        <v xml:space="preserve"> </v>
      </c>
      <c r="H547" s="246" t="str">
        <f>IF($E$12=3,VALUE(VLOOKUP($D547,'Pricing Reference'!$A$2:$E$68,4,FALSE))," ")</f>
        <v xml:space="preserve"> </v>
      </c>
      <c r="I547" s="254">
        <f>VALUE(VLOOKUP($D547,'Pricing Reference'!$A$2:$E$68,5,FALSE))</f>
        <v>34</v>
      </c>
      <c r="J547" s="220"/>
      <c r="K547" s="220"/>
      <c r="L547" s="220"/>
      <c r="M547" s="220"/>
      <c r="N547" s="220"/>
      <c r="O547" s="254">
        <f t="shared" si="98"/>
        <v>0</v>
      </c>
      <c r="P547" s="226"/>
      <c r="Q547" s="222"/>
      <c r="R547" s="215" t="s">
        <v>1155</v>
      </c>
      <c r="S547" s="223" t="str">
        <f t="shared" si="82"/>
        <v xml:space="preserve"> </v>
      </c>
      <c r="T547" s="217"/>
      <c r="U547" s="224">
        <f t="shared" si="99"/>
        <v>0</v>
      </c>
      <c r="V547" s="224">
        <f t="shared" si="100"/>
        <v>0</v>
      </c>
      <c r="W547" s="224">
        <f t="shared" si="101"/>
        <v>0</v>
      </c>
      <c r="X547" s="224">
        <f t="shared" si="102"/>
        <v>0</v>
      </c>
      <c r="Y547" s="224">
        <f t="shared" si="103"/>
        <v>0</v>
      </c>
      <c r="Z547" s="225">
        <f t="shared" si="104"/>
        <v>0</v>
      </c>
    </row>
    <row r="548" spans="1:26">
      <c r="A548" s="259">
        <v>100475</v>
      </c>
      <c r="B548" s="260" t="s">
        <v>147</v>
      </c>
      <c r="C548" s="260" t="s">
        <v>1161</v>
      </c>
      <c r="D548" s="260" t="s">
        <v>489</v>
      </c>
      <c r="E548" s="221">
        <f t="shared" si="97"/>
        <v>15</v>
      </c>
      <c r="F548" s="246">
        <f>IF($E$12=1,VALUE(VLOOKUP($D548,'Pricing Reference'!$A$2:$E$68,2,FALSE))," ")</f>
        <v>15</v>
      </c>
      <c r="G548" s="246" t="str">
        <f>IF($E$12=2,VALUE(VLOOKUP($D548,'Pricing Reference'!$A$2:$E$68,3,FALSE))," ")</f>
        <v xml:space="preserve"> </v>
      </c>
      <c r="H548" s="246" t="str">
        <f>IF($E$12=3,VALUE(VLOOKUP($D548,'Pricing Reference'!$A$2:$E$68,4,FALSE))," ")</f>
        <v xml:space="preserve"> </v>
      </c>
      <c r="I548" s="254">
        <f>VALUE(VLOOKUP($D548,'Pricing Reference'!$A$2:$E$68,5,FALSE))</f>
        <v>30</v>
      </c>
      <c r="J548" s="220"/>
      <c r="K548" s="220"/>
      <c r="L548" s="220"/>
      <c r="M548" s="220"/>
      <c r="N548" s="220"/>
      <c r="O548" s="254">
        <f t="shared" si="98"/>
        <v>0</v>
      </c>
      <c r="P548" s="226"/>
      <c r="Q548" s="222"/>
      <c r="R548" s="215" t="s">
        <v>1156</v>
      </c>
      <c r="S548" s="223" t="str">
        <f t="shared" si="82"/>
        <v xml:space="preserve"> </v>
      </c>
      <c r="T548" s="217"/>
      <c r="U548" s="224">
        <f t="shared" si="99"/>
        <v>0</v>
      </c>
      <c r="V548" s="224">
        <f t="shared" si="100"/>
        <v>0</v>
      </c>
      <c r="W548" s="224">
        <f t="shared" si="101"/>
        <v>0</v>
      </c>
      <c r="X548" s="224">
        <f t="shared" si="102"/>
        <v>0</v>
      </c>
      <c r="Y548" s="224">
        <f t="shared" si="103"/>
        <v>0</v>
      </c>
      <c r="Z548" s="225">
        <f t="shared" si="104"/>
        <v>0</v>
      </c>
    </row>
    <row r="549" spans="1:26">
      <c r="E549" s="4"/>
      <c r="F549" s="4"/>
      <c r="G549" s="4"/>
      <c r="H549" s="4"/>
      <c r="I549" s="4"/>
      <c r="J549" s="4"/>
      <c r="K549" s="4"/>
      <c r="L549" s="4"/>
      <c r="M549" s="4"/>
      <c r="N549" s="4"/>
      <c r="U549" s="4"/>
      <c r="V549" s="4"/>
      <c r="W549" s="4"/>
      <c r="X549" s="4"/>
      <c r="Y549" s="4"/>
      <c r="Z549" s="4"/>
    </row>
    <row r="550" spans="1:26">
      <c r="E550" s="4"/>
      <c r="F550" s="4"/>
      <c r="G550" s="4"/>
      <c r="H550" s="4"/>
      <c r="I550" s="4"/>
      <c r="J550" s="4"/>
      <c r="K550" s="4"/>
      <c r="L550" s="4"/>
      <c r="M550" s="4"/>
      <c r="N550" s="4"/>
      <c r="U550" s="4"/>
      <c r="V550" s="4"/>
      <c r="W550" s="4"/>
      <c r="X550" s="4"/>
      <c r="Y550" s="4"/>
      <c r="Z550" s="4"/>
    </row>
    <row r="551" spans="1:26">
      <c r="E551" s="4"/>
      <c r="F551" s="4"/>
      <c r="G551" s="4"/>
      <c r="H551" s="4"/>
      <c r="I551" s="4"/>
      <c r="J551" s="4"/>
      <c r="K551" s="4"/>
      <c r="L551" s="4"/>
      <c r="M551" s="4"/>
      <c r="N551" s="4"/>
      <c r="U551" s="4"/>
      <c r="V551" s="4"/>
      <c r="W551" s="4"/>
      <c r="X551" s="4"/>
      <c r="Y551" s="4"/>
      <c r="Z551" s="4"/>
    </row>
    <row r="552" spans="1:26">
      <c r="E552" s="4"/>
      <c r="F552" s="4"/>
      <c r="G552" s="4"/>
      <c r="H552" s="4"/>
      <c r="I552" s="4"/>
      <c r="J552" s="4"/>
      <c r="K552" s="4"/>
      <c r="L552" s="4"/>
      <c r="M552" s="4"/>
      <c r="N552" s="4"/>
      <c r="U552" s="4"/>
      <c r="V552" s="4"/>
      <c r="W552" s="4"/>
      <c r="X552" s="4"/>
      <c r="Y552" s="4"/>
      <c r="Z552" s="4"/>
    </row>
    <row r="553" spans="1:26">
      <c r="E553" s="4"/>
      <c r="F553" s="4"/>
      <c r="G553" s="4"/>
      <c r="H553" s="4"/>
      <c r="I553" s="4"/>
      <c r="J553" s="4"/>
      <c r="K553" s="4"/>
      <c r="L553" s="4"/>
      <c r="M553" s="4"/>
      <c r="N553" s="4"/>
      <c r="U553" s="4"/>
      <c r="V553" s="4"/>
      <c r="W553" s="4"/>
      <c r="X553" s="4"/>
      <c r="Y553" s="4"/>
      <c r="Z553" s="4"/>
    </row>
    <row r="554" spans="1:26">
      <c r="E554" s="4"/>
      <c r="F554" s="4"/>
      <c r="G554" s="4"/>
      <c r="H554" s="4"/>
      <c r="I554" s="4"/>
      <c r="J554" s="4"/>
      <c r="K554" s="4"/>
      <c r="L554" s="4"/>
      <c r="M554" s="4"/>
      <c r="N554" s="4"/>
      <c r="U554" s="4"/>
      <c r="V554" s="4"/>
      <c r="W554" s="4"/>
      <c r="X554" s="4"/>
      <c r="Y554" s="4"/>
      <c r="Z554" s="4"/>
    </row>
    <row r="555" spans="1:26">
      <c r="E555" s="4"/>
      <c r="F555" s="4"/>
      <c r="G555" s="4"/>
      <c r="H555" s="4"/>
      <c r="I555" s="4"/>
      <c r="J555" s="4"/>
      <c r="K555" s="4"/>
      <c r="L555" s="4"/>
      <c r="M555" s="4"/>
      <c r="N555" s="4"/>
      <c r="U555" s="4"/>
      <c r="V555" s="4"/>
      <c r="W555" s="4"/>
      <c r="X555" s="4"/>
      <c r="Y555" s="4"/>
      <c r="Z555" s="4"/>
    </row>
    <row r="556" spans="1:26">
      <c r="E556" s="4"/>
      <c r="F556" s="4"/>
      <c r="G556" s="4"/>
      <c r="H556" s="4"/>
      <c r="I556" s="4"/>
      <c r="J556" s="4"/>
      <c r="K556" s="4"/>
      <c r="L556" s="4"/>
      <c r="M556" s="4"/>
      <c r="N556" s="4"/>
      <c r="U556" s="4"/>
      <c r="V556" s="4"/>
      <c r="W556" s="4"/>
      <c r="X556" s="4"/>
      <c r="Y556" s="4"/>
      <c r="Z556" s="4"/>
    </row>
    <row r="557" spans="1:26">
      <c r="E557" s="4"/>
      <c r="F557" s="4"/>
      <c r="G557" s="4"/>
      <c r="H557" s="4"/>
      <c r="I557" s="4"/>
      <c r="J557" s="4"/>
      <c r="K557" s="4"/>
      <c r="L557" s="4"/>
      <c r="M557" s="4"/>
      <c r="N557" s="4"/>
      <c r="U557" s="4"/>
      <c r="V557" s="4"/>
      <c r="W557" s="4"/>
      <c r="X557" s="4"/>
      <c r="Y557" s="4"/>
      <c r="Z557" s="4"/>
    </row>
    <row r="558" spans="1:26">
      <c r="E558" s="4"/>
      <c r="F558" s="4"/>
      <c r="G558" s="4"/>
      <c r="H558" s="4"/>
      <c r="I558" s="4"/>
      <c r="J558" s="4"/>
      <c r="K558" s="4"/>
      <c r="L558" s="4"/>
      <c r="M558" s="4"/>
      <c r="N558" s="4"/>
      <c r="U558" s="4"/>
      <c r="V558" s="4"/>
      <c r="W558" s="4"/>
      <c r="X558" s="4"/>
      <c r="Y558" s="4"/>
      <c r="Z558" s="4"/>
    </row>
    <row r="559" spans="1:26">
      <c r="E559" s="4"/>
      <c r="F559" s="4"/>
      <c r="G559" s="4"/>
      <c r="H559" s="4"/>
      <c r="I559" s="4"/>
      <c r="J559" s="4"/>
      <c r="K559" s="4"/>
      <c r="L559" s="4"/>
      <c r="M559" s="4"/>
      <c r="N559" s="4"/>
      <c r="U559" s="4"/>
      <c r="V559" s="4"/>
      <c r="W559" s="4"/>
      <c r="X559" s="4"/>
      <c r="Y559" s="4"/>
      <c r="Z559" s="4"/>
    </row>
    <row r="560" spans="1:26">
      <c r="E560" s="4"/>
      <c r="F560" s="4"/>
      <c r="G560" s="4"/>
      <c r="H560" s="4"/>
      <c r="I560" s="4"/>
      <c r="J560" s="4"/>
      <c r="K560" s="4"/>
      <c r="L560" s="4"/>
      <c r="M560" s="4"/>
      <c r="N560" s="4"/>
      <c r="U560" s="4"/>
      <c r="V560" s="4"/>
      <c r="W560" s="4"/>
      <c r="X560" s="4"/>
      <c r="Y560" s="4"/>
      <c r="Z560" s="4"/>
    </row>
    <row r="561" spans="5:26">
      <c r="E561" s="4"/>
      <c r="F561" s="4"/>
      <c r="G561" s="4"/>
      <c r="H561" s="4"/>
      <c r="I561" s="4"/>
      <c r="J561" s="4"/>
      <c r="K561" s="4"/>
      <c r="L561" s="4"/>
      <c r="M561" s="4"/>
      <c r="N561" s="4"/>
      <c r="U561" s="4"/>
      <c r="V561" s="4"/>
      <c r="W561" s="4"/>
      <c r="X561" s="4"/>
      <c r="Y561" s="4"/>
      <c r="Z561" s="4"/>
    </row>
    <row r="562" spans="5:26">
      <c r="E562" s="4"/>
      <c r="F562" s="4"/>
      <c r="G562" s="4"/>
      <c r="H562" s="4"/>
      <c r="I562" s="4"/>
      <c r="J562" s="4"/>
      <c r="K562" s="4"/>
      <c r="L562" s="4"/>
      <c r="M562" s="4"/>
      <c r="N562" s="4"/>
      <c r="U562" s="4"/>
      <c r="V562" s="4"/>
      <c r="W562" s="4"/>
      <c r="X562" s="4"/>
      <c r="Y562" s="4"/>
      <c r="Z562" s="4"/>
    </row>
    <row r="563" spans="5:26">
      <c r="E563" s="4"/>
      <c r="F563" s="4"/>
      <c r="G563" s="4"/>
      <c r="H563" s="4"/>
      <c r="I563" s="4"/>
      <c r="J563" s="4"/>
      <c r="K563" s="4"/>
      <c r="L563" s="4"/>
      <c r="M563" s="4"/>
      <c r="N563" s="4"/>
      <c r="U563" s="4"/>
      <c r="V563" s="4"/>
      <c r="W563" s="4"/>
      <c r="X563" s="4"/>
      <c r="Y563" s="4"/>
      <c r="Z563" s="4"/>
    </row>
    <row r="564" spans="5:26">
      <c r="E564" s="4"/>
      <c r="F564" s="4"/>
      <c r="G564" s="4"/>
      <c r="H564" s="4"/>
      <c r="I564" s="4"/>
      <c r="J564" s="4"/>
      <c r="K564" s="4"/>
      <c r="L564" s="4"/>
      <c r="M564" s="4"/>
      <c r="N564" s="4"/>
      <c r="U564" s="4"/>
      <c r="V564" s="4"/>
      <c r="W564" s="4"/>
      <c r="X564" s="4"/>
      <c r="Y564" s="4"/>
      <c r="Z564" s="4"/>
    </row>
    <row r="565" spans="5:26">
      <c r="E565" s="4"/>
      <c r="F565" s="4"/>
      <c r="G565" s="4"/>
      <c r="H565" s="4"/>
      <c r="I565" s="4"/>
      <c r="J565" s="4"/>
      <c r="K565" s="4"/>
      <c r="L565" s="4"/>
      <c r="M565" s="4"/>
      <c r="N565" s="4"/>
      <c r="U565" s="4"/>
      <c r="V565" s="4"/>
      <c r="W565" s="4"/>
      <c r="X565" s="4"/>
      <c r="Y565" s="4"/>
      <c r="Z565" s="4"/>
    </row>
    <row r="566" spans="5:26">
      <c r="E566" s="4"/>
      <c r="F566" s="4"/>
      <c r="G566" s="4"/>
      <c r="H566" s="4"/>
      <c r="I566" s="4"/>
      <c r="J566" s="4"/>
      <c r="K566" s="4"/>
      <c r="L566" s="4"/>
      <c r="M566" s="4"/>
      <c r="N566" s="4"/>
      <c r="U566" s="4"/>
      <c r="V566" s="4"/>
      <c r="W566" s="4"/>
      <c r="X566" s="4"/>
      <c r="Y566" s="4"/>
      <c r="Z566" s="4"/>
    </row>
    <row r="567" spans="5:26">
      <c r="E567" s="4"/>
      <c r="F567" s="4"/>
      <c r="G567" s="4"/>
      <c r="H567" s="4"/>
      <c r="I567" s="4"/>
      <c r="J567" s="4"/>
      <c r="K567" s="4"/>
      <c r="L567" s="4"/>
      <c r="M567" s="4"/>
      <c r="N567" s="4"/>
      <c r="U567" s="4"/>
      <c r="V567" s="4"/>
      <c r="W567" s="4"/>
      <c r="X567" s="4"/>
      <c r="Y567" s="4"/>
      <c r="Z567" s="4"/>
    </row>
    <row r="568" spans="5:26">
      <c r="E568" s="4"/>
      <c r="F568" s="4"/>
      <c r="G568" s="4"/>
      <c r="H568" s="4"/>
      <c r="I568" s="4"/>
      <c r="J568" s="4"/>
      <c r="K568" s="4"/>
      <c r="L568" s="4"/>
      <c r="M568" s="4"/>
      <c r="N568" s="4"/>
      <c r="U568" s="4"/>
      <c r="V568" s="4"/>
      <c r="W568" s="4"/>
      <c r="X568" s="4"/>
      <c r="Y568" s="4"/>
      <c r="Z568" s="4"/>
    </row>
    <row r="569" spans="5:26">
      <c r="E569" s="4"/>
      <c r="F569" s="4"/>
      <c r="G569" s="4"/>
      <c r="H569" s="4"/>
      <c r="I569" s="4"/>
      <c r="J569" s="4"/>
      <c r="K569" s="4"/>
      <c r="L569" s="4"/>
      <c r="M569" s="4"/>
      <c r="N569" s="4"/>
      <c r="U569" s="4"/>
      <c r="V569" s="4"/>
      <c r="W569" s="4"/>
      <c r="X569" s="4"/>
      <c r="Y569" s="4"/>
      <c r="Z569" s="4"/>
    </row>
    <row r="570" spans="5:26">
      <c r="E570" s="4"/>
      <c r="F570" s="4"/>
      <c r="G570" s="4"/>
      <c r="H570" s="4"/>
      <c r="I570" s="4"/>
      <c r="J570" s="4"/>
      <c r="K570" s="4"/>
      <c r="L570" s="4"/>
      <c r="M570" s="4"/>
      <c r="N570" s="4"/>
      <c r="U570" s="4"/>
      <c r="V570" s="4"/>
      <c r="W570" s="4"/>
      <c r="X570" s="4"/>
      <c r="Y570" s="4"/>
      <c r="Z570" s="4"/>
    </row>
    <row r="571" spans="5:26">
      <c r="E571" s="4"/>
      <c r="F571" s="4"/>
      <c r="G571" s="4"/>
      <c r="H571" s="4"/>
      <c r="I571" s="4"/>
      <c r="J571" s="4"/>
      <c r="K571" s="4"/>
      <c r="L571" s="4"/>
      <c r="M571" s="4"/>
      <c r="N571" s="4"/>
      <c r="U571" s="4"/>
      <c r="V571" s="4"/>
      <c r="W571" s="4"/>
      <c r="X571" s="4"/>
      <c r="Y571" s="4"/>
      <c r="Z571" s="4"/>
    </row>
    <row r="572" spans="5:26">
      <c r="E572" s="4"/>
      <c r="F572" s="4"/>
      <c r="G572" s="4"/>
      <c r="H572" s="4"/>
      <c r="I572" s="4"/>
      <c r="J572" s="4"/>
      <c r="K572" s="4"/>
      <c r="L572" s="4"/>
      <c r="M572" s="4"/>
      <c r="N572" s="4"/>
      <c r="U572" s="4"/>
      <c r="V572" s="4"/>
      <c r="W572" s="4"/>
      <c r="X572" s="4"/>
      <c r="Y572" s="4"/>
      <c r="Z572" s="4"/>
    </row>
    <row r="573" spans="5:26">
      <c r="E573" s="4"/>
      <c r="F573" s="4"/>
      <c r="G573" s="4"/>
      <c r="H573" s="4"/>
      <c r="I573" s="4"/>
      <c r="J573" s="4"/>
      <c r="K573" s="4"/>
      <c r="L573" s="4"/>
      <c r="M573" s="4"/>
      <c r="N573" s="4"/>
      <c r="U573" s="4"/>
      <c r="V573" s="4"/>
      <c r="W573" s="4"/>
      <c r="X573" s="4"/>
      <c r="Y573" s="4"/>
      <c r="Z573" s="4"/>
    </row>
    <row r="574" spans="5:26">
      <c r="E574" s="4"/>
      <c r="F574" s="4"/>
      <c r="G574" s="4"/>
      <c r="H574" s="4"/>
      <c r="I574" s="4"/>
      <c r="J574" s="4"/>
      <c r="K574" s="4"/>
      <c r="L574" s="4"/>
      <c r="M574" s="4"/>
      <c r="N574" s="4"/>
      <c r="U574" s="4"/>
      <c r="V574" s="4"/>
      <c r="W574" s="4"/>
      <c r="X574" s="4"/>
      <c r="Y574" s="4"/>
      <c r="Z574" s="4"/>
    </row>
    <row r="575" spans="5:26">
      <c r="E575" s="4"/>
      <c r="F575" s="4"/>
      <c r="G575" s="4"/>
      <c r="H575" s="4"/>
      <c r="I575" s="4"/>
      <c r="J575" s="4"/>
      <c r="K575" s="4"/>
      <c r="L575" s="4"/>
      <c r="M575" s="4"/>
      <c r="N575" s="4"/>
      <c r="U575" s="4"/>
      <c r="V575" s="4"/>
      <c r="W575" s="4"/>
      <c r="X575" s="4"/>
      <c r="Y575" s="4"/>
      <c r="Z575" s="4"/>
    </row>
    <row r="576" spans="5:26">
      <c r="E576" s="4"/>
      <c r="F576" s="4"/>
      <c r="G576" s="4"/>
      <c r="H576" s="4"/>
      <c r="I576" s="4"/>
      <c r="J576" s="4"/>
      <c r="K576" s="4"/>
      <c r="L576" s="4"/>
      <c r="M576" s="4"/>
      <c r="N576" s="4"/>
      <c r="U576" s="4"/>
      <c r="V576" s="4"/>
      <c r="W576" s="4"/>
      <c r="X576" s="4"/>
      <c r="Y576" s="4"/>
      <c r="Z576" s="4"/>
    </row>
    <row r="577" spans="5:26">
      <c r="E577" s="4"/>
      <c r="F577" s="4"/>
      <c r="G577" s="4"/>
      <c r="H577" s="4"/>
      <c r="I577" s="4"/>
      <c r="J577" s="4"/>
      <c r="K577" s="4"/>
      <c r="L577" s="4"/>
      <c r="M577" s="4"/>
      <c r="N577" s="4"/>
      <c r="U577" s="4"/>
      <c r="V577" s="4"/>
      <c r="W577" s="4"/>
      <c r="X577" s="4"/>
      <c r="Y577" s="4"/>
      <c r="Z577" s="4"/>
    </row>
    <row r="578" spans="5:26">
      <c r="E578" s="4"/>
      <c r="F578" s="4"/>
      <c r="G578" s="4"/>
      <c r="H578" s="4"/>
      <c r="I578" s="4"/>
      <c r="J578" s="4"/>
      <c r="K578" s="4"/>
      <c r="L578" s="4"/>
      <c r="M578" s="4"/>
      <c r="N578" s="4"/>
      <c r="U578" s="4"/>
      <c r="V578" s="4"/>
      <c r="W578" s="4"/>
      <c r="X578" s="4"/>
      <c r="Y578" s="4"/>
      <c r="Z578" s="4"/>
    </row>
    <row r="579" spans="5:26">
      <c r="E579" s="4"/>
      <c r="F579" s="4"/>
      <c r="G579" s="4"/>
      <c r="H579" s="4"/>
      <c r="I579" s="4"/>
      <c r="J579" s="4"/>
      <c r="K579" s="4"/>
      <c r="L579" s="4"/>
      <c r="M579" s="4"/>
      <c r="N579" s="4"/>
      <c r="U579" s="4"/>
      <c r="V579" s="4"/>
      <c r="W579" s="4"/>
      <c r="X579" s="4"/>
      <c r="Y579" s="4"/>
      <c r="Z579" s="4"/>
    </row>
    <row r="580" spans="5:26">
      <c r="E580" s="4"/>
      <c r="F580" s="4"/>
      <c r="G580" s="4"/>
      <c r="H580" s="4"/>
      <c r="I580" s="4"/>
      <c r="J580" s="4"/>
      <c r="K580" s="4"/>
      <c r="L580" s="4"/>
      <c r="M580" s="4"/>
      <c r="N580" s="4"/>
      <c r="U580" s="4"/>
      <c r="V580" s="4"/>
      <c r="W580" s="4"/>
      <c r="X580" s="4"/>
      <c r="Y580" s="4"/>
      <c r="Z580" s="4"/>
    </row>
    <row r="581" spans="5:26">
      <c r="E581" s="4"/>
      <c r="F581" s="4"/>
      <c r="G581" s="4"/>
      <c r="H581" s="4"/>
      <c r="I581" s="4"/>
      <c r="J581" s="4"/>
      <c r="K581" s="4"/>
      <c r="L581" s="4"/>
      <c r="M581" s="4"/>
      <c r="N581" s="4"/>
      <c r="U581" s="4"/>
      <c r="V581" s="4"/>
      <c r="W581" s="4"/>
      <c r="X581" s="4"/>
      <c r="Y581" s="4"/>
      <c r="Z581" s="4"/>
    </row>
    <row r="582" spans="5:26">
      <c r="E582" s="4"/>
      <c r="F582" s="4"/>
      <c r="G582" s="4"/>
      <c r="H582" s="4"/>
      <c r="I582" s="4"/>
      <c r="J582" s="4"/>
      <c r="K582" s="4"/>
      <c r="L582" s="4"/>
      <c r="M582" s="4"/>
      <c r="N582" s="4"/>
      <c r="U582" s="4"/>
      <c r="V582" s="4"/>
      <c r="W582" s="4"/>
      <c r="X582" s="4"/>
      <c r="Y582" s="4"/>
      <c r="Z582" s="4"/>
    </row>
    <row r="583" spans="5:26">
      <c r="E583" s="4"/>
      <c r="F583" s="4"/>
      <c r="G583" s="4"/>
      <c r="H583" s="4"/>
      <c r="I583" s="4"/>
      <c r="J583" s="4"/>
      <c r="K583" s="4"/>
      <c r="L583" s="4"/>
      <c r="M583" s="4"/>
      <c r="N583" s="4"/>
      <c r="U583" s="4"/>
      <c r="V583" s="4"/>
      <c r="W583" s="4"/>
      <c r="X583" s="4"/>
      <c r="Y583" s="4"/>
      <c r="Z583" s="4"/>
    </row>
    <row r="584" spans="5:26">
      <c r="E584" s="4"/>
      <c r="F584" s="4"/>
      <c r="G584" s="4"/>
      <c r="H584" s="4"/>
      <c r="I584" s="4"/>
      <c r="J584" s="4"/>
      <c r="K584" s="4"/>
      <c r="L584" s="4"/>
      <c r="M584" s="4"/>
      <c r="N584" s="4"/>
      <c r="U584" s="4"/>
      <c r="V584" s="4"/>
      <c r="W584" s="4"/>
      <c r="X584" s="4"/>
      <c r="Y584" s="4"/>
      <c r="Z584" s="4"/>
    </row>
    <row r="585" spans="5:26">
      <c r="E585" s="4"/>
      <c r="F585" s="4"/>
      <c r="G585" s="4"/>
      <c r="H585" s="4"/>
      <c r="I585" s="4"/>
      <c r="J585" s="4"/>
      <c r="K585" s="4"/>
      <c r="L585" s="4"/>
      <c r="M585" s="4"/>
      <c r="N585" s="4"/>
      <c r="U585" s="4"/>
      <c r="V585" s="4"/>
      <c r="W585" s="4"/>
      <c r="X585" s="4"/>
      <c r="Y585" s="4"/>
      <c r="Z585" s="4"/>
    </row>
    <row r="586" spans="5:26">
      <c r="E586" s="4"/>
      <c r="F586" s="4"/>
      <c r="G586" s="4"/>
      <c r="H586" s="4"/>
      <c r="I586" s="4"/>
      <c r="J586" s="4"/>
      <c r="K586" s="4"/>
      <c r="L586" s="4"/>
      <c r="M586" s="4"/>
      <c r="N586" s="4"/>
      <c r="U586" s="4"/>
      <c r="V586" s="4"/>
      <c r="W586" s="4"/>
      <c r="X586" s="4"/>
      <c r="Y586" s="4"/>
      <c r="Z586" s="4"/>
    </row>
    <row r="587" spans="5:26">
      <c r="E587" s="4"/>
      <c r="F587" s="4"/>
      <c r="G587" s="4"/>
      <c r="H587" s="4"/>
      <c r="I587" s="4"/>
      <c r="J587" s="4"/>
      <c r="K587" s="4"/>
      <c r="L587" s="4"/>
      <c r="M587" s="4"/>
      <c r="N587" s="4"/>
      <c r="U587" s="4"/>
      <c r="V587" s="4"/>
      <c r="W587" s="4"/>
      <c r="X587" s="4"/>
      <c r="Y587" s="4"/>
      <c r="Z587" s="4"/>
    </row>
    <row r="588" spans="5:26">
      <c r="E588" s="4"/>
      <c r="F588" s="4"/>
      <c r="G588" s="4"/>
      <c r="H588" s="4"/>
      <c r="I588" s="4"/>
      <c r="J588" s="4"/>
      <c r="K588" s="4"/>
      <c r="L588" s="4"/>
      <c r="M588" s="4"/>
      <c r="N588" s="4"/>
      <c r="U588" s="4"/>
      <c r="V588" s="4"/>
      <c r="W588" s="4"/>
      <c r="X588" s="4"/>
      <c r="Y588" s="4"/>
      <c r="Z588" s="4"/>
    </row>
    <row r="589" spans="5:26">
      <c r="E589" s="4"/>
      <c r="F589" s="4"/>
      <c r="G589" s="4"/>
      <c r="H589" s="4"/>
      <c r="I589" s="4"/>
      <c r="J589" s="4"/>
      <c r="K589" s="4"/>
      <c r="L589" s="4"/>
      <c r="M589" s="4"/>
      <c r="N589" s="4"/>
      <c r="U589" s="4"/>
      <c r="V589" s="4"/>
      <c r="W589" s="4"/>
      <c r="X589" s="4"/>
      <c r="Y589" s="4"/>
      <c r="Z589" s="4"/>
    </row>
    <row r="590" spans="5:26">
      <c r="E590" s="4"/>
      <c r="F590" s="4"/>
      <c r="G590" s="4"/>
      <c r="H590" s="4"/>
      <c r="I590" s="4"/>
      <c r="J590" s="4"/>
      <c r="K590" s="4"/>
      <c r="L590" s="4"/>
      <c r="M590" s="4"/>
      <c r="N590" s="4"/>
      <c r="U590" s="4"/>
      <c r="V590" s="4"/>
      <c r="W590" s="4"/>
      <c r="X590" s="4"/>
      <c r="Y590" s="4"/>
      <c r="Z590" s="4"/>
    </row>
    <row r="591" spans="5:26">
      <c r="E591" s="4"/>
      <c r="F591" s="4"/>
      <c r="G591" s="4"/>
      <c r="H591" s="4"/>
      <c r="I591" s="4"/>
      <c r="J591" s="4"/>
      <c r="K591" s="4"/>
      <c r="L591" s="4"/>
      <c r="M591" s="4"/>
      <c r="N591" s="4"/>
      <c r="U591" s="4"/>
      <c r="V591" s="4"/>
      <c r="W591" s="4"/>
      <c r="X591" s="4"/>
      <c r="Y591" s="4"/>
      <c r="Z591" s="4"/>
    </row>
    <row r="592" spans="5:26">
      <c r="E592" s="4"/>
      <c r="F592" s="4"/>
      <c r="G592" s="4"/>
      <c r="H592" s="4"/>
      <c r="I592" s="4"/>
      <c r="J592" s="4"/>
      <c r="K592" s="4"/>
      <c r="L592" s="4"/>
      <c r="M592" s="4"/>
      <c r="N592" s="4"/>
      <c r="U592" s="4"/>
      <c r="V592" s="4"/>
      <c r="W592" s="4"/>
      <c r="X592" s="4"/>
      <c r="Y592" s="4"/>
      <c r="Z592" s="4"/>
    </row>
    <row r="593" spans="5:26">
      <c r="E593" s="4"/>
      <c r="F593" s="4"/>
      <c r="G593" s="4"/>
      <c r="H593" s="4"/>
      <c r="I593" s="4"/>
      <c r="J593" s="4"/>
      <c r="K593" s="4"/>
      <c r="L593" s="4"/>
      <c r="M593" s="4"/>
      <c r="N593" s="4"/>
      <c r="U593" s="4"/>
      <c r="V593" s="4"/>
      <c r="W593" s="4"/>
      <c r="X593" s="4"/>
      <c r="Y593" s="4"/>
      <c r="Z593" s="4"/>
    </row>
    <row r="594" spans="5:26">
      <c r="E594" s="4"/>
      <c r="F594" s="4"/>
      <c r="G594" s="4"/>
      <c r="H594" s="4"/>
      <c r="I594" s="4"/>
      <c r="J594" s="4"/>
      <c r="K594" s="4"/>
      <c r="L594" s="4"/>
      <c r="M594" s="4"/>
      <c r="N594" s="4"/>
      <c r="U594" s="4"/>
      <c r="V594" s="4"/>
      <c r="W594" s="4"/>
      <c r="X594" s="4"/>
      <c r="Y594" s="4"/>
      <c r="Z594" s="4"/>
    </row>
    <row r="595" spans="5:26">
      <c r="E595" s="4"/>
      <c r="F595" s="4"/>
      <c r="G595" s="4"/>
      <c r="H595" s="4"/>
      <c r="I595" s="4"/>
      <c r="J595" s="4"/>
      <c r="K595" s="4"/>
      <c r="L595" s="4"/>
      <c r="M595" s="4"/>
      <c r="N595" s="4"/>
      <c r="U595" s="4"/>
      <c r="V595" s="4"/>
      <c r="W595" s="4"/>
      <c r="X595" s="4"/>
      <c r="Y595" s="4"/>
      <c r="Z595" s="4"/>
    </row>
    <row r="596" spans="5:26">
      <c r="E596" s="4"/>
      <c r="F596" s="4"/>
      <c r="G596" s="4"/>
      <c r="H596" s="4"/>
      <c r="I596" s="4"/>
      <c r="J596" s="4"/>
      <c r="K596" s="4"/>
      <c r="L596" s="4"/>
      <c r="M596" s="4"/>
      <c r="N596" s="4"/>
      <c r="U596" s="4"/>
      <c r="V596" s="4"/>
      <c r="W596" s="4"/>
      <c r="X596" s="4"/>
      <c r="Y596" s="4"/>
      <c r="Z596" s="4"/>
    </row>
    <row r="597" spans="5:26">
      <c r="E597" s="4"/>
      <c r="F597" s="4"/>
      <c r="G597" s="4"/>
      <c r="H597" s="4"/>
      <c r="I597" s="4"/>
      <c r="J597" s="4"/>
      <c r="K597" s="4"/>
      <c r="L597" s="4"/>
      <c r="M597" s="4"/>
      <c r="N597" s="4"/>
      <c r="U597" s="4"/>
      <c r="V597" s="4"/>
      <c r="W597" s="4"/>
      <c r="X597" s="4"/>
      <c r="Y597" s="4"/>
      <c r="Z597" s="4"/>
    </row>
    <row r="598" spans="5:26">
      <c r="E598" s="4"/>
      <c r="F598" s="4"/>
      <c r="G598" s="4"/>
      <c r="H598" s="4"/>
      <c r="I598" s="4"/>
      <c r="J598" s="4"/>
      <c r="K598" s="4"/>
      <c r="L598" s="4"/>
      <c r="M598" s="4"/>
      <c r="N598" s="4"/>
      <c r="U598" s="4"/>
      <c r="V598" s="4"/>
      <c r="W598" s="4"/>
      <c r="X598" s="4"/>
      <c r="Y598" s="4"/>
      <c r="Z598" s="4"/>
    </row>
    <row r="599" spans="5:26">
      <c r="E599" s="4"/>
      <c r="F599" s="4"/>
      <c r="G599" s="4"/>
      <c r="H599" s="4"/>
      <c r="I599" s="4"/>
      <c r="J599" s="4"/>
      <c r="K599" s="4"/>
      <c r="L599" s="4"/>
      <c r="M599" s="4"/>
      <c r="N599" s="4"/>
      <c r="U599" s="4"/>
      <c r="V599" s="4"/>
      <c r="W599" s="4"/>
      <c r="X599" s="4"/>
      <c r="Y599" s="4"/>
      <c r="Z599" s="4"/>
    </row>
    <row r="600" spans="5:26">
      <c r="E600" s="4"/>
      <c r="F600" s="4"/>
      <c r="G600" s="4"/>
      <c r="H600" s="4"/>
      <c r="I600" s="4"/>
      <c r="J600" s="4"/>
      <c r="K600" s="4"/>
      <c r="L600" s="4"/>
      <c r="M600" s="4"/>
      <c r="N600" s="4"/>
      <c r="U600" s="4"/>
      <c r="V600" s="4"/>
      <c r="W600" s="4"/>
      <c r="X600" s="4"/>
      <c r="Y600" s="4"/>
      <c r="Z600" s="4"/>
    </row>
    <row r="601" spans="5:26">
      <c r="E601" s="4"/>
      <c r="F601" s="4"/>
      <c r="G601" s="4"/>
      <c r="H601" s="4"/>
      <c r="I601" s="4"/>
      <c r="J601" s="4"/>
      <c r="K601" s="4"/>
      <c r="L601" s="4"/>
      <c r="M601" s="4"/>
      <c r="N601" s="4"/>
      <c r="U601" s="4"/>
      <c r="V601" s="4"/>
      <c r="W601" s="4"/>
      <c r="X601" s="4"/>
      <c r="Y601" s="4"/>
      <c r="Z601" s="4"/>
    </row>
    <row r="602" spans="5:26">
      <c r="E602" s="4"/>
      <c r="F602" s="4"/>
      <c r="G602" s="4"/>
      <c r="H602" s="4"/>
      <c r="I602" s="4"/>
      <c r="J602" s="4"/>
      <c r="K602" s="4"/>
      <c r="L602" s="4"/>
      <c r="M602" s="4"/>
      <c r="N602" s="4"/>
      <c r="U602" s="4"/>
      <c r="V602" s="4"/>
      <c r="W602" s="4"/>
      <c r="X602" s="4"/>
      <c r="Y602" s="4"/>
      <c r="Z602" s="4"/>
    </row>
    <row r="603" spans="5:26">
      <c r="E603" s="4"/>
      <c r="F603" s="4"/>
      <c r="G603" s="4"/>
      <c r="H603" s="4"/>
      <c r="I603" s="4"/>
      <c r="J603" s="4"/>
      <c r="K603" s="4"/>
      <c r="L603" s="4"/>
      <c r="M603" s="4"/>
      <c r="N603" s="4"/>
      <c r="U603" s="4"/>
      <c r="V603" s="4"/>
      <c r="W603" s="4"/>
      <c r="X603" s="4"/>
      <c r="Y603" s="4"/>
      <c r="Z603" s="4"/>
    </row>
    <row r="604" spans="5:26">
      <c r="E604" s="4"/>
      <c r="F604" s="4"/>
      <c r="G604" s="4"/>
      <c r="H604" s="4"/>
      <c r="I604" s="4"/>
      <c r="J604" s="4"/>
      <c r="K604" s="4"/>
      <c r="L604" s="4"/>
      <c r="M604" s="4"/>
      <c r="N604" s="4"/>
      <c r="U604" s="4"/>
      <c r="V604" s="4"/>
      <c r="W604" s="4"/>
      <c r="X604" s="4"/>
      <c r="Y604" s="4"/>
      <c r="Z604" s="4"/>
    </row>
    <row r="605" spans="5:26">
      <c r="E605" s="4"/>
      <c r="F605" s="4"/>
      <c r="G605" s="4"/>
      <c r="H605" s="4"/>
      <c r="I605" s="4"/>
      <c r="J605" s="4"/>
      <c r="K605" s="4"/>
      <c r="L605" s="4"/>
      <c r="M605" s="4"/>
      <c r="N605" s="4"/>
      <c r="U605" s="4"/>
      <c r="V605" s="4"/>
      <c r="W605" s="4"/>
      <c r="X605" s="4"/>
      <c r="Y605" s="4"/>
      <c r="Z605" s="4"/>
    </row>
    <row r="606" spans="5:26">
      <c r="E606" s="4"/>
      <c r="F606" s="4"/>
      <c r="G606" s="4"/>
      <c r="H606" s="4"/>
      <c r="I606" s="4"/>
      <c r="J606" s="4"/>
      <c r="K606" s="4"/>
      <c r="L606" s="4"/>
      <c r="M606" s="4"/>
      <c r="N606" s="4"/>
      <c r="U606" s="4"/>
      <c r="V606" s="4"/>
      <c r="W606" s="4"/>
      <c r="X606" s="4"/>
      <c r="Y606" s="4"/>
      <c r="Z606" s="4"/>
    </row>
    <row r="607" spans="5:26">
      <c r="E607" s="4"/>
      <c r="F607" s="4"/>
      <c r="G607" s="4"/>
      <c r="H607" s="4"/>
      <c r="I607" s="4"/>
      <c r="J607" s="4"/>
      <c r="K607" s="4"/>
      <c r="L607" s="4"/>
      <c r="M607" s="4"/>
      <c r="N607" s="4"/>
      <c r="U607" s="4"/>
      <c r="V607" s="4"/>
      <c r="W607" s="4"/>
      <c r="X607" s="4"/>
      <c r="Y607" s="4"/>
      <c r="Z607" s="4"/>
    </row>
    <row r="608" spans="5:26">
      <c r="E608" s="4"/>
      <c r="F608" s="4"/>
      <c r="G608" s="4"/>
      <c r="H608" s="4"/>
      <c r="I608" s="4"/>
      <c r="J608" s="4"/>
      <c r="K608" s="4"/>
      <c r="L608" s="4"/>
      <c r="M608" s="4"/>
      <c r="N608" s="4"/>
      <c r="U608" s="4"/>
      <c r="V608" s="4"/>
      <c r="W608" s="4"/>
      <c r="X608" s="4"/>
      <c r="Y608" s="4"/>
      <c r="Z608" s="4"/>
    </row>
    <row r="609" spans="5:26">
      <c r="E609" s="4"/>
      <c r="F609" s="4"/>
      <c r="G609" s="4"/>
      <c r="H609" s="4"/>
      <c r="I609" s="4"/>
      <c r="J609" s="4"/>
      <c r="K609" s="4"/>
      <c r="L609" s="4"/>
      <c r="M609" s="4"/>
      <c r="N609" s="4"/>
      <c r="U609" s="4"/>
      <c r="V609" s="4"/>
      <c r="W609" s="4"/>
      <c r="X609" s="4"/>
      <c r="Y609" s="4"/>
      <c r="Z609" s="4"/>
    </row>
    <row r="610" spans="5:26">
      <c r="E610" s="4"/>
      <c r="F610" s="4"/>
      <c r="G610" s="4"/>
      <c r="H610" s="4"/>
      <c r="I610" s="4"/>
      <c r="J610" s="4"/>
      <c r="K610" s="4"/>
      <c r="L610" s="4"/>
      <c r="M610" s="4"/>
      <c r="N610" s="4"/>
      <c r="U610" s="4"/>
      <c r="V610" s="4"/>
      <c r="W610" s="4"/>
      <c r="X610" s="4"/>
      <c r="Y610" s="4"/>
      <c r="Z610" s="4"/>
    </row>
    <row r="611" spans="5:26">
      <c r="E611" s="4"/>
      <c r="F611" s="4"/>
      <c r="G611" s="4"/>
      <c r="H611" s="4"/>
      <c r="I611" s="4"/>
      <c r="J611" s="4"/>
      <c r="K611" s="4"/>
      <c r="L611" s="4"/>
      <c r="M611" s="4"/>
      <c r="N611" s="4"/>
      <c r="U611" s="4"/>
      <c r="V611" s="4"/>
      <c r="W611" s="4"/>
      <c r="X611" s="4"/>
      <c r="Y611" s="4"/>
      <c r="Z611" s="4"/>
    </row>
    <row r="612" spans="5:26">
      <c r="E612" s="4"/>
      <c r="F612" s="4"/>
      <c r="G612" s="4"/>
      <c r="H612" s="4"/>
      <c r="I612" s="4"/>
      <c r="J612" s="4"/>
      <c r="K612" s="4"/>
      <c r="L612" s="4"/>
      <c r="M612" s="4"/>
      <c r="N612" s="4"/>
      <c r="U612" s="4"/>
      <c r="V612" s="4"/>
      <c r="W612" s="4"/>
      <c r="X612" s="4"/>
      <c r="Y612" s="4"/>
      <c r="Z612" s="4"/>
    </row>
    <row r="613" spans="5:26">
      <c r="E613" s="4"/>
      <c r="F613" s="4"/>
      <c r="G613" s="4"/>
      <c r="H613" s="4"/>
      <c r="I613" s="4"/>
      <c r="J613" s="4"/>
      <c r="K613" s="4"/>
      <c r="L613" s="4"/>
      <c r="M613" s="4"/>
      <c r="N613" s="4"/>
      <c r="U613" s="4"/>
      <c r="V613" s="4"/>
      <c r="W613" s="4"/>
      <c r="X613" s="4"/>
      <c r="Y613" s="4"/>
      <c r="Z613" s="4"/>
    </row>
    <row r="614" spans="5:26">
      <c r="E614" s="4"/>
      <c r="F614" s="4"/>
      <c r="G614" s="4"/>
      <c r="H614" s="4"/>
      <c r="I614" s="4"/>
      <c r="J614" s="4"/>
      <c r="K614" s="4"/>
      <c r="L614" s="4"/>
      <c r="M614" s="4"/>
      <c r="N614" s="4"/>
      <c r="U614" s="4"/>
      <c r="V614" s="4"/>
      <c r="W614" s="4"/>
      <c r="X614" s="4"/>
      <c r="Y614" s="4"/>
      <c r="Z614" s="4"/>
    </row>
    <row r="615" spans="5:26">
      <c r="E615" s="4"/>
      <c r="F615" s="4"/>
      <c r="G615" s="4"/>
      <c r="H615" s="4"/>
      <c r="I615" s="4"/>
      <c r="J615" s="4"/>
      <c r="K615" s="4"/>
      <c r="L615" s="4"/>
      <c r="M615" s="4"/>
      <c r="N615" s="4"/>
      <c r="U615" s="4"/>
      <c r="V615" s="4"/>
      <c r="W615" s="4"/>
      <c r="X615" s="4"/>
      <c r="Y615" s="4"/>
      <c r="Z615" s="4"/>
    </row>
    <row r="616" spans="5:26">
      <c r="E616" s="4"/>
      <c r="F616" s="4"/>
      <c r="G616" s="4"/>
      <c r="H616" s="4"/>
      <c r="I616" s="4"/>
      <c r="J616" s="4"/>
      <c r="K616" s="4"/>
      <c r="L616" s="4"/>
      <c r="M616" s="4"/>
      <c r="N616" s="4"/>
      <c r="U616" s="4"/>
      <c r="V616" s="4"/>
      <c r="W616" s="4"/>
      <c r="X616" s="4"/>
      <c r="Y616" s="4"/>
      <c r="Z616" s="4"/>
    </row>
    <row r="617" spans="5:26">
      <c r="E617" s="4"/>
      <c r="F617" s="4"/>
      <c r="G617" s="4"/>
      <c r="H617" s="4"/>
      <c r="I617" s="4"/>
      <c r="J617" s="4"/>
      <c r="K617" s="4"/>
      <c r="L617" s="4"/>
      <c r="M617" s="4"/>
      <c r="N617" s="4"/>
      <c r="U617" s="4"/>
      <c r="V617" s="4"/>
      <c r="W617" s="4"/>
      <c r="X617" s="4"/>
      <c r="Y617" s="4"/>
      <c r="Z617" s="4"/>
    </row>
    <row r="618" spans="5:26">
      <c r="E618" s="4"/>
      <c r="F618" s="4"/>
      <c r="G618" s="4"/>
      <c r="H618" s="4"/>
      <c r="I618" s="4"/>
      <c r="J618" s="4"/>
      <c r="K618" s="4"/>
      <c r="L618" s="4"/>
      <c r="M618" s="4"/>
      <c r="N618" s="4"/>
      <c r="U618" s="4"/>
      <c r="V618" s="4"/>
      <c r="W618" s="4"/>
      <c r="X618" s="4"/>
      <c r="Y618" s="4"/>
      <c r="Z618" s="4"/>
    </row>
    <row r="619" spans="5:26">
      <c r="E619" s="4"/>
      <c r="F619" s="4"/>
      <c r="G619" s="4"/>
      <c r="H619" s="4"/>
      <c r="I619" s="4"/>
      <c r="J619" s="4"/>
      <c r="K619" s="4"/>
      <c r="L619" s="4"/>
      <c r="M619" s="4"/>
      <c r="N619" s="4"/>
      <c r="U619" s="4"/>
      <c r="V619" s="4"/>
      <c r="W619" s="4"/>
      <c r="X619" s="4"/>
      <c r="Y619" s="4"/>
      <c r="Z619" s="4"/>
    </row>
    <row r="620" spans="5:26">
      <c r="E620" s="4"/>
      <c r="F620" s="4"/>
      <c r="G620" s="4"/>
      <c r="H620" s="4"/>
      <c r="I620" s="4"/>
      <c r="J620" s="4"/>
      <c r="K620" s="4"/>
      <c r="L620" s="4"/>
      <c r="M620" s="4"/>
      <c r="N620" s="4"/>
      <c r="U620" s="4"/>
      <c r="V620" s="4"/>
      <c r="W620" s="4"/>
      <c r="X620" s="4"/>
      <c r="Y620" s="4"/>
      <c r="Z620" s="4"/>
    </row>
    <row r="621" spans="5:26">
      <c r="E621" s="4"/>
      <c r="F621" s="4"/>
      <c r="G621" s="4"/>
      <c r="H621" s="4"/>
      <c r="I621" s="4"/>
      <c r="J621" s="4"/>
      <c r="K621" s="4"/>
      <c r="L621" s="4"/>
      <c r="M621" s="4"/>
      <c r="N621" s="4"/>
      <c r="U621" s="4"/>
      <c r="V621" s="4"/>
      <c r="W621" s="4"/>
      <c r="X621" s="4"/>
      <c r="Y621" s="4"/>
      <c r="Z621" s="4"/>
    </row>
    <row r="622" spans="5:26">
      <c r="E622" s="4"/>
      <c r="F622" s="4"/>
      <c r="G622" s="4"/>
      <c r="H622" s="4"/>
      <c r="I622" s="4"/>
      <c r="J622" s="4"/>
      <c r="K622" s="4"/>
      <c r="L622" s="4"/>
      <c r="M622" s="4"/>
      <c r="N622" s="4"/>
      <c r="U622" s="4"/>
      <c r="V622" s="4"/>
      <c r="W622" s="4"/>
      <c r="X622" s="4"/>
      <c r="Y622" s="4"/>
      <c r="Z622" s="4"/>
    </row>
    <row r="623" spans="5:26">
      <c r="E623" s="4"/>
      <c r="F623" s="4"/>
      <c r="G623" s="4"/>
      <c r="H623" s="4"/>
      <c r="I623" s="4"/>
      <c r="J623" s="4"/>
      <c r="K623" s="4"/>
      <c r="L623" s="4"/>
      <c r="M623" s="4"/>
      <c r="N623" s="4"/>
      <c r="U623" s="4"/>
      <c r="V623" s="4"/>
      <c r="W623" s="4"/>
      <c r="X623" s="4"/>
      <c r="Y623" s="4"/>
      <c r="Z623" s="4"/>
    </row>
    <row r="624" spans="5:26">
      <c r="E624" s="4"/>
      <c r="F624" s="4"/>
      <c r="G624" s="4"/>
      <c r="H624" s="4"/>
      <c r="I624" s="4"/>
      <c r="J624" s="4"/>
      <c r="K624" s="4"/>
      <c r="L624" s="4"/>
      <c r="M624" s="4"/>
      <c r="N624" s="4"/>
      <c r="U624" s="4"/>
      <c r="V624" s="4"/>
      <c r="W624" s="4"/>
      <c r="X624" s="4"/>
      <c r="Y624" s="4"/>
      <c r="Z624" s="4"/>
    </row>
    <row r="625" spans="5:26">
      <c r="E625" s="4"/>
      <c r="F625" s="4"/>
      <c r="G625" s="4"/>
      <c r="H625" s="4"/>
      <c r="I625" s="4"/>
      <c r="J625" s="4"/>
      <c r="K625" s="4"/>
      <c r="L625" s="4"/>
      <c r="M625" s="4"/>
      <c r="N625" s="4"/>
      <c r="U625" s="4"/>
      <c r="V625" s="4"/>
      <c r="W625" s="4"/>
      <c r="X625" s="4"/>
      <c r="Y625" s="4"/>
      <c r="Z625" s="4"/>
    </row>
    <row r="626" spans="5:26">
      <c r="E626" s="4"/>
      <c r="F626" s="4"/>
      <c r="G626" s="4"/>
      <c r="H626" s="4"/>
      <c r="I626" s="4"/>
      <c r="J626" s="4"/>
      <c r="K626" s="4"/>
      <c r="L626" s="4"/>
      <c r="M626" s="4"/>
      <c r="N626" s="4"/>
      <c r="U626" s="4"/>
      <c r="V626" s="4"/>
      <c r="W626" s="4"/>
      <c r="X626" s="4"/>
      <c r="Y626" s="4"/>
      <c r="Z626" s="4"/>
    </row>
    <row r="627" spans="5:26">
      <c r="E627" s="4"/>
      <c r="F627" s="4"/>
      <c r="G627" s="4"/>
      <c r="H627" s="4"/>
      <c r="I627" s="4"/>
      <c r="J627" s="4"/>
      <c r="K627" s="4"/>
      <c r="L627" s="4"/>
      <c r="M627" s="4"/>
      <c r="N627" s="4"/>
      <c r="U627" s="4"/>
      <c r="V627" s="4"/>
      <c r="W627" s="4"/>
      <c r="X627" s="4"/>
      <c r="Y627" s="4"/>
      <c r="Z627" s="4"/>
    </row>
    <row r="628" spans="5:26">
      <c r="E628" s="4"/>
      <c r="F628" s="4"/>
      <c r="G628" s="4"/>
      <c r="H628" s="4"/>
      <c r="I628" s="4"/>
      <c r="J628" s="4"/>
      <c r="K628" s="4"/>
      <c r="L628" s="4"/>
      <c r="M628" s="4"/>
      <c r="N628" s="4"/>
      <c r="U628" s="4"/>
      <c r="V628" s="4"/>
      <c r="W628" s="4"/>
      <c r="X628" s="4"/>
      <c r="Y628" s="4"/>
      <c r="Z628" s="4"/>
    </row>
    <row r="629" spans="5:26">
      <c r="E629" s="4"/>
      <c r="F629" s="4"/>
      <c r="G629" s="4"/>
      <c r="H629" s="4"/>
      <c r="I629" s="4"/>
      <c r="J629" s="4"/>
      <c r="K629" s="4"/>
      <c r="L629" s="4"/>
      <c r="M629" s="4"/>
      <c r="N629" s="4"/>
      <c r="U629" s="4"/>
      <c r="V629" s="4"/>
      <c r="W629" s="4"/>
      <c r="X629" s="4"/>
      <c r="Y629" s="4"/>
      <c r="Z629" s="4"/>
    </row>
    <row r="630" spans="5:26">
      <c r="E630" s="4"/>
      <c r="F630" s="4"/>
      <c r="G630" s="4"/>
      <c r="H630" s="4"/>
      <c r="I630" s="4"/>
      <c r="J630" s="4"/>
      <c r="K630" s="4"/>
      <c r="L630" s="4"/>
      <c r="M630" s="4"/>
      <c r="N630" s="4"/>
      <c r="U630" s="4"/>
      <c r="V630" s="4"/>
      <c r="W630" s="4"/>
      <c r="X630" s="4"/>
      <c r="Y630" s="4"/>
      <c r="Z630" s="4"/>
    </row>
    <row r="631" spans="5:26">
      <c r="E631" s="4"/>
      <c r="F631" s="4"/>
      <c r="G631" s="4"/>
      <c r="H631" s="4"/>
      <c r="I631" s="4"/>
      <c r="J631" s="4"/>
      <c r="K631" s="4"/>
      <c r="L631" s="4"/>
      <c r="M631" s="4"/>
      <c r="N631" s="4"/>
      <c r="U631" s="4"/>
      <c r="V631" s="4"/>
      <c r="W631" s="4"/>
      <c r="X631" s="4"/>
      <c r="Y631" s="4"/>
      <c r="Z631" s="4"/>
    </row>
    <row r="632" spans="5:26">
      <c r="E632" s="4"/>
      <c r="F632" s="4"/>
      <c r="G632" s="4"/>
      <c r="H632" s="4"/>
      <c r="I632" s="4"/>
      <c r="J632" s="4"/>
      <c r="K632" s="4"/>
      <c r="L632" s="4"/>
      <c r="M632" s="4"/>
      <c r="N632" s="4"/>
      <c r="U632" s="4"/>
      <c r="V632" s="4"/>
      <c r="W632" s="4"/>
      <c r="X632" s="4"/>
      <c r="Y632" s="4"/>
      <c r="Z632" s="4"/>
    </row>
    <row r="633" spans="5:26">
      <c r="E633" s="4"/>
      <c r="F633" s="4"/>
      <c r="G633" s="4"/>
      <c r="H633" s="4"/>
      <c r="I633" s="4"/>
      <c r="J633" s="4"/>
      <c r="K633" s="4"/>
      <c r="L633" s="4"/>
      <c r="M633" s="4"/>
      <c r="N633" s="4"/>
      <c r="U633" s="4"/>
      <c r="V633" s="4"/>
      <c r="W633" s="4"/>
      <c r="X633" s="4"/>
      <c r="Y633" s="4"/>
      <c r="Z633" s="4"/>
    </row>
    <row r="634" spans="5:26">
      <c r="E634" s="4"/>
      <c r="F634" s="4"/>
      <c r="G634" s="4"/>
      <c r="H634" s="4"/>
      <c r="I634" s="4"/>
      <c r="J634" s="4"/>
      <c r="K634" s="4"/>
      <c r="L634" s="4"/>
      <c r="M634" s="4"/>
      <c r="N634" s="4"/>
      <c r="U634" s="4"/>
      <c r="V634" s="4"/>
      <c r="W634" s="4"/>
      <c r="X634" s="4"/>
      <c r="Y634" s="4"/>
      <c r="Z634" s="4"/>
    </row>
    <row r="635" spans="5:26">
      <c r="E635" s="4"/>
      <c r="F635" s="4"/>
      <c r="G635" s="4"/>
      <c r="H635" s="4"/>
      <c r="I635" s="4"/>
      <c r="J635" s="4"/>
      <c r="K635" s="4"/>
      <c r="L635" s="4"/>
      <c r="M635" s="4"/>
      <c r="N635" s="4"/>
      <c r="U635" s="4"/>
      <c r="V635" s="4"/>
      <c r="W635" s="4"/>
      <c r="X635" s="4"/>
      <c r="Y635" s="4"/>
      <c r="Z635" s="4"/>
    </row>
    <row r="636" spans="5:26">
      <c r="E636" s="4"/>
      <c r="F636" s="4"/>
      <c r="G636" s="4"/>
      <c r="H636" s="4"/>
      <c r="I636" s="4"/>
      <c r="J636" s="4"/>
      <c r="K636" s="4"/>
      <c r="L636" s="4"/>
      <c r="M636" s="4"/>
      <c r="N636" s="4"/>
      <c r="U636" s="4"/>
      <c r="V636" s="4"/>
      <c r="W636" s="4"/>
      <c r="X636" s="4"/>
      <c r="Y636" s="4"/>
      <c r="Z636" s="4"/>
    </row>
    <row r="637" spans="5:26">
      <c r="E637" s="4"/>
      <c r="F637" s="4"/>
      <c r="G637" s="4"/>
      <c r="H637" s="4"/>
      <c r="I637" s="4"/>
      <c r="J637" s="4"/>
      <c r="K637" s="4"/>
      <c r="L637" s="4"/>
      <c r="M637" s="4"/>
      <c r="N637" s="4"/>
      <c r="U637" s="4"/>
      <c r="V637" s="4"/>
      <c r="W637" s="4"/>
      <c r="X637" s="4"/>
      <c r="Y637" s="4"/>
      <c r="Z637" s="4"/>
    </row>
    <row r="638" spans="5:26">
      <c r="E638" s="4"/>
      <c r="F638" s="4"/>
      <c r="G638" s="4"/>
      <c r="H638" s="4"/>
      <c r="I638" s="4"/>
      <c r="J638" s="4"/>
      <c r="K638" s="4"/>
      <c r="L638" s="4"/>
      <c r="M638" s="4"/>
      <c r="N638" s="4"/>
      <c r="U638" s="4"/>
      <c r="V638" s="4"/>
      <c r="W638" s="4"/>
      <c r="X638" s="4"/>
      <c r="Y638" s="4"/>
      <c r="Z638" s="4"/>
    </row>
    <row r="639" spans="5:26">
      <c r="E639" s="4"/>
      <c r="F639" s="4"/>
      <c r="G639" s="4"/>
      <c r="H639" s="4"/>
      <c r="I639" s="4"/>
      <c r="J639" s="4"/>
      <c r="K639" s="4"/>
      <c r="L639" s="4"/>
      <c r="M639" s="4"/>
      <c r="N639" s="4"/>
      <c r="U639" s="4"/>
      <c r="V639" s="4"/>
      <c r="W639" s="4"/>
      <c r="X639" s="4"/>
      <c r="Y639" s="4"/>
      <c r="Z639" s="4"/>
    </row>
    <row r="640" spans="5:26">
      <c r="E640" s="4"/>
      <c r="F640" s="4"/>
      <c r="G640" s="4"/>
      <c r="H640" s="4"/>
      <c r="I640" s="4"/>
      <c r="J640" s="4"/>
      <c r="K640" s="4"/>
      <c r="L640" s="4"/>
      <c r="M640" s="4"/>
      <c r="N640" s="4"/>
      <c r="U640" s="4"/>
      <c r="V640" s="4"/>
      <c r="W640" s="4"/>
      <c r="X640" s="4"/>
      <c r="Y640" s="4"/>
      <c r="Z640" s="4"/>
    </row>
    <row r="641" spans="5:26">
      <c r="E641" s="4"/>
      <c r="F641" s="4"/>
      <c r="G641" s="4"/>
      <c r="H641" s="4"/>
      <c r="I641" s="4"/>
      <c r="J641" s="4"/>
      <c r="K641" s="4"/>
      <c r="L641" s="4"/>
      <c r="M641" s="4"/>
      <c r="N641" s="4"/>
      <c r="U641" s="4"/>
      <c r="V641" s="4"/>
      <c r="W641" s="4"/>
      <c r="X641" s="4"/>
      <c r="Y641" s="4"/>
      <c r="Z641" s="4"/>
    </row>
    <row r="642" spans="5:26">
      <c r="E642" s="4"/>
      <c r="F642" s="4"/>
      <c r="G642" s="4"/>
      <c r="H642" s="4"/>
      <c r="I642" s="4"/>
      <c r="J642" s="4"/>
      <c r="K642" s="4"/>
      <c r="L642" s="4"/>
      <c r="M642" s="4"/>
      <c r="N642" s="4"/>
      <c r="U642" s="4"/>
      <c r="V642" s="4"/>
      <c r="W642" s="4"/>
      <c r="X642" s="4"/>
      <c r="Y642" s="4"/>
      <c r="Z642" s="4"/>
    </row>
    <row r="643" spans="5:26">
      <c r="E643" s="4"/>
      <c r="F643" s="4"/>
      <c r="G643" s="4"/>
      <c r="H643" s="4"/>
      <c r="I643" s="4"/>
      <c r="J643" s="4"/>
      <c r="K643" s="4"/>
      <c r="L643" s="4"/>
      <c r="M643" s="4"/>
      <c r="N643" s="4"/>
      <c r="U643" s="4"/>
      <c r="V643" s="4"/>
      <c r="W643" s="4"/>
      <c r="X643" s="4"/>
      <c r="Y643" s="4"/>
      <c r="Z643" s="4"/>
    </row>
    <row r="644" spans="5:26">
      <c r="E644" s="4"/>
      <c r="F644" s="4"/>
      <c r="G644" s="4"/>
      <c r="H644" s="4"/>
      <c r="I644" s="4"/>
      <c r="J644" s="4"/>
      <c r="K644" s="4"/>
      <c r="L644" s="4"/>
      <c r="M644" s="4"/>
      <c r="N644" s="4"/>
      <c r="U644" s="4"/>
      <c r="V644" s="4"/>
      <c r="W644" s="4"/>
      <c r="X644" s="4"/>
      <c r="Y644" s="4"/>
      <c r="Z644" s="4"/>
    </row>
    <row r="645" spans="5:26">
      <c r="E645" s="4"/>
      <c r="F645" s="4"/>
      <c r="G645" s="4"/>
      <c r="H645" s="4"/>
      <c r="I645" s="4"/>
      <c r="J645" s="4"/>
      <c r="K645" s="4"/>
      <c r="L645" s="4"/>
      <c r="M645" s="4"/>
      <c r="N645" s="4"/>
      <c r="U645" s="4"/>
      <c r="V645" s="4"/>
      <c r="W645" s="4"/>
      <c r="X645" s="4"/>
      <c r="Y645" s="4"/>
      <c r="Z645" s="4"/>
    </row>
    <row r="646" spans="5:26">
      <c r="E646" s="4"/>
      <c r="F646" s="4"/>
      <c r="G646" s="4"/>
      <c r="H646" s="4"/>
      <c r="I646" s="4"/>
      <c r="J646" s="4"/>
      <c r="K646" s="4"/>
      <c r="L646" s="4"/>
      <c r="M646" s="4"/>
      <c r="N646" s="4"/>
      <c r="U646" s="4"/>
      <c r="V646" s="4"/>
      <c r="W646" s="4"/>
      <c r="X646" s="4"/>
      <c r="Y646" s="4"/>
      <c r="Z646" s="4"/>
    </row>
    <row r="647" spans="5:26">
      <c r="E647" s="4"/>
      <c r="F647" s="4"/>
      <c r="G647" s="4"/>
      <c r="H647" s="4"/>
      <c r="I647" s="4"/>
      <c r="J647" s="4"/>
      <c r="K647" s="4"/>
      <c r="L647" s="4"/>
      <c r="M647" s="4"/>
      <c r="N647" s="4"/>
      <c r="U647" s="4"/>
      <c r="V647" s="4"/>
      <c r="W647" s="4"/>
      <c r="X647" s="4"/>
      <c r="Y647" s="4"/>
      <c r="Z647" s="4"/>
    </row>
    <row r="648" spans="5:26">
      <c r="E648" s="4"/>
      <c r="F648" s="4"/>
      <c r="G648" s="4"/>
      <c r="H648" s="4"/>
      <c r="I648" s="4"/>
      <c r="J648" s="4"/>
      <c r="K648" s="4"/>
      <c r="L648" s="4"/>
      <c r="M648" s="4"/>
      <c r="N648" s="4"/>
      <c r="U648" s="4"/>
      <c r="V648" s="4"/>
      <c r="W648" s="4"/>
      <c r="X648" s="4"/>
      <c r="Y648" s="4"/>
      <c r="Z648" s="4"/>
    </row>
    <row r="649" spans="5:26">
      <c r="E649" s="4"/>
      <c r="F649" s="4"/>
      <c r="G649" s="4"/>
      <c r="H649" s="4"/>
      <c r="I649" s="4"/>
      <c r="J649" s="4"/>
      <c r="K649" s="4"/>
      <c r="L649" s="4"/>
      <c r="M649" s="4"/>
      <c r="N649" s="4"/>
      <c r="U649" s="4"/>
      <c r="V649" s="4"/>
      <c r="W649" s="4"/>
      <c r="X649" s="4"/>
      <c r="Y649" s="4"/>
      <c r="Z649" s="4"/>
    </row>
    <row r="650" spans="5:26">
      <c r="E650" s="4"/>
      <c r="F650" s="4"/>
      <c r="G650" s="4"/>
      <c r="H650" s="4"/>
      <c r="I650" s="4"/>
      <c r="J650" s="4"/>
      <c r="K650" s="4"/>
      <c r="L650" s="4"/>
      <c r="M650" s="4"/>
      <c r="N650" s="4"/>
      <c r="U650" s="4"/>
      <c r="V650" s="4"/>
      <c r="W650" s="4"/>
      <c r="X650" s="4"/>
      <c r="Y650" s="4"/>
      <c r="Z650" s="4"/>
    </row>
    <row r="651" spans="5:26">
      <c r="E651" s="4"/>
      <c r="F651" s="4"/>
      <c r="G651" s="4"/>
      <c r="H651" s="4"/>
      <c r="I651" s="4"/>
      <c r="J651" s="4"/>
      <c r="K651" s="4"/>
      <c r="L651" s="4"/>
      <c r="M651" s="4"/>
      <c r="N651" s="4"/>
      <c r="U651" s="4"/>
      <c r="V651" s="4"/>
      <c r="W651" s="4"/>
      <c r="X651" s="4"/>
      <c r="Y651" s="4"/>
      <c r="Z651" s="4"/>
    </row>
    <row r="652" spans="5:26">
      <c r="E652" s="4"/>
      <c r="F652" s="4"/>
      <c r="G652" s="4"/>
      <c r="H652" s="4"/>
      <c r="I652" s="4"/>
      <c r="J652" s="4"/>
      <c r="K652" s="4"/>
      <c r="L652" s="4"/>
      <c r="M652" s="4"/>
      <c r="N652" s="4"/>
      <c r="U652" s="4"/>
      <c r="V652" s="4"/>
      <c r="W652" s="4"/>
      <c r="X652" s="4"/>
      <c r="Y652" s="4"/>
      <c r="Z652" s="4"/>
    </row>
    <row r="653" spans="5:26">
      <c r="E653" s="4"/>
      <c r="F653" s="4"/>
      <c r="G653" s="4"/>
      <c r="H653" s="4"/>
      <c r="I653" s="4"/>
      <c r="J653" s="4"/>
      <c r="K653" s="4"/>
      <c r="L653" s="4"/>
      <c r="M653" s="4"/>
      <c r="N653" s="4"/>
      <c r="U653" s="4"/>
      <c r="V653" s="4"/>
      <c r="W653" s="4"/>
      <c r="X653" s="4"/>
      <c r="Y653" s="4"/>
      <c r="Z653" s="4"/>
    </row>
    <row r="654" spans="5:26">
      <c r="E654" s="4"/>
      <c r="F654" s="4"/>
      <c r="G654" s="4"/>
      <c r="H654" s="4"/>
      <c r="I654" s="4"/>
      <c r="J654" s="4"/>
      <c r="K654" s="4"/>
      <c r="L654" s="4"/>
      <c r="M654" s="4"/>
      <c r="N654" s="4"/>
      <c r="U654" s="4"/>
      <c r="V654" s="4"/>
      <c r="W654" s="4"/>
      <c r="X654" s="4"/>
      <c r="Y654" s="4"/>
      <c r="Z654" s="4"/>
    </row>
    <row r="655" spans="5:26">
      <c r="E655" s="4"/>
      <c r="F655" s="4"/>
      <c r="G655" s="4"/>
      <c r="H655" s="4"/>
      <c r="I655" s="4"/>
      <c r="J655" s="4"/>
      <c r="K655" s="4"/>
      <c r="L655" s="4"/>
      <c r="M655" s="4"/>
      <c r="N655" s="4"/>
      <c r="U655" s="4"/>
      <c r="V655" s="4"/>
      <c r="W655" s="4"/>
      <c r="X655" s="4"/>
      <c r="Y655" s="4"/>
      <c r="Z655" s="4"/>
    </row>
    <row r="656" spans="5:26">
      <c r="E656" s="4"/>
      <c r="F656" s="4"/>
      <c r="G656" s="4"/>
      <c r="H656" s="4"/>
      <c r="I656" s="4"/>
      <c r="J656" s="4"/>
      <c r="K656" s="4"/>
      <c r="L656" s="4"/>
      <c r="M656" s="4"/>
      <c r="N656" s="4"/>
      <c r="U656" s="4"/>
      <c r="V656" s="4"/>
      <c r="W656" s="4"/>
      <c r="X656" s="4"/>
      <c r="Y656" s="4"/>
      <c r="Z656" s="4"/>
    </row>
    <row r="657" spans="5:26">
      <c r="E657" s="4"/>
      <c r="F657" s="4"/>
      <c r="G657" s="4"/>
      <c r="H657" s="4"/>
      <c r="I657" s="4"/>
      <c r="J657" s="4"/>
      <c r="K657" s="4"/>
      <c r="L657" s="4"/>
      <c r="M657" s="4"/>
      <c r="N657" s="4"/>
      <c r="U657" s="4"/>
      <c r="V657" s="4"/>
      <c r="W657" s="4"/>
      <c r="X657" s="4"/>
      <c r="Y657" s="4"/>
      <c r="Z657" s="4"/>
    </row>
    <row r="658" spans="5:26">
      <c r="E658" s="4"/>
      <c r="F658" s="4"/>
      <c r="G658" s="4"/>
      <c r="H658" s="4"/>
      <c r="I658" s="4"/>
      <c r="J658" s="4"/>
      <c r="K658" s="4"/>
      <c r="L658" s="4"/>
      <c r="M658" s="4"/>
      <c r="N658" s="4"/>
      <c r="U658" s="4"/>
      <c r="V658" s="4"/>
      <c r="W658" s="4"/>
      <c r="X658" s="4"/>
      <c r="Y658" s="4"/>
      <c r="Z658" s="4"/>
    </row>
    <row r="659" spans="5:26">
      <c r="E659" s="4"/>
      <c r="F659" s="4"/>
      <c r="G659" s="4"/>
      <c r="H659" s="4"/>
      <c r="I659" s="4"/>
      <c r="J659" s="4"/>
      <c r="K659" s="4"/>
      <c r="L659" s="4"/>
      <c r="M659" s="4"/>
      <c r="N659" s="4"/>
      <c r="U659" s="4"/>
      <c r="V659" s="4"/>
      <c r="W659" s="4"/>
      <c r="X659" s="4"/>
      <c r="Y659" s="4"/>
      <c r="Z659" s="4"/>
    </row>
    <row r="660" spans="5:26">
      <c r="E660" s="4"/>
      <c r="F660" s="4"/>
      <c r="G660" s="4"/>
      <c r="H660" s="4"/>
      <c r="I660" s="4"/>
      <c r="J660" s="4"/>
      <c r="K660" s="4"/>
      <c r="L660" s="4"/>
      <c r="M660" s="4"/>
      <c r="N660" s="4"/>
      <c r="U660" s="4"/>
      <c r="V660" s="4"/>
      <c r="W660" s="4"/>
      <c r="X660" s="4"/>
      <c r="Y660" s="4"/>
      <c r="Z660" s="4"/>
    </row>
    <row r="661" spans="5:26">
      <c r="E661" s="4"/>
      <c r="F661" s="4"/>
      <c r="G661" s="4"/>
      <c r="H661" s="4"/>
      <c r="I661" s="4"/>
      <c r="J661" s="4"/>
      <c r="K661" s="4"/>
      <c r="L661" s="4"/>
      <c r="M661" s="4"/>
      <c r="N661" s="4"/>
      <c r="U661" s="4"/>
      <c r="V661" s="4"/>
      <c r="W661" s="4"/>
      <c r="X661" s="4"/>
      <c r="Y661" s="4"/>
      <c r="Z661" s="4"/>
    </row>
    <row r="662" spans="5:26">
      <c r="E662" s="4"/>
      <c r="F662" s="4"/>
      <c r="G662" s="4"/>
      <c r="H662" s="4"/>
      <c r="I662" s="4"/>
      <c r="J662" s="4"/>
      <c r="K662" s="4"/>
      <c r="L662" s="4"/>
      <c r="M662" s="4"/>
      <c r="N662" s="4"/>
      <c r="U662" s="4"/>
      <c r="V662" s="4"/>
      <c r="W662" s="4"/>
      <c r="X662" s="4"/>
      <c r="Y662" s="4"/>
      <c r="Z662" s="4"/>
    </row>
    <row r="663" spans="5:26">
      <c r="E663" s="4"/>
      <c r="F663" s="4"/>
      <c r="G663" s="4"/>
      <c r="H663" s="4"/>
      <c r="I663" s="4"/>
      <c r="J663" s="4"/>
      <c r="K663" s="4"/>
      <c r="L663" s="4"/>
      <c r="M663" s="4"/>
      <c r="N663" s="4"/>
      <c r="U663" s="4"/>
      <c r="V663" s="4"/>
      <c r="W663" s="4"/>
      <c r="X663" s="4"/>
      <c r="Y663" s="4"/>
      <c r="Z663" s="4"/>
    </row>
    <row r="664" spans="5:26">
      <c r="E664" s="4"/>
      <c r="F664" s="4"/>
      <c r="G664" s="4"/>
      <c r="H664" s="4"/>
      <c r="I664" s="4"/>
      <c r="J664" s="4"/>
      <c r="K664" s="4"/>
      <c r="L664" s="4"/>
      <c r="M664" s="4"/>
      <c r="N664" s="4"/>
      <c r="U664" s="4"/>
      <c r="V664" s="4"/>
      <c r="W664" s="4"/>
      <c r="X664" s="4"/>
      <c r="Y664" s="4"/>
      <c r="Z664" s="4"/>
    </row>
    <row r="665" spans="5:26">
      <c r="E665" s="4"/>
      <c r="F665" s="4"/>
      <c r="G665" s="4"/>
      <c r="H665" s="4"/>
      <c r="I665" s="4"/>
      <c r="J665" s="4"/>
      <c r="K665" s="4"/>
      <c r="L665" s="4"/>
      <c r="M665" s="4"/>
      <c r="N665" s="4"/>
      <c r="U665" s="4"/>
      <c r="V665" s="4"/>
      <c r="W665" s="4"/>
      <c r="X665" s="4"/>
      <c r="Y665" s="4"/>
      <c r="Z665" s="4"/>
    </row>
    <row r="666" spans="5:26">
      <c r="E666" s="4"/>
      <c r="F666" s="4"/>
      <c r="G666" s="4"/>
      <c r="H666" s="4"/>
      <c r="I666" s="4"/>
      <c r="J666" s="4"/>
      <c r="K666" s="4"/>
      <c r="L666" s="4"/>
      <c r="M666" s="4"/>
      <c r="N666" s="4"/>
      <c r="U666" s="4"/>
      <c r="V666" s="4"/>
      <c r="W666" s="4"/>
      <c r="X666" s="4"/>
      <c r="Y666" s="4"/>
      <c r="Z666" s="4"/>
    </row>
    <row r="667" spans="5:26">
      <c r="E667" s="4"/>
      <c r="F667" s="4"/>
      <c r="G667" s="4"/>
      <c r="H667" s="4"/>
      <c r="I667" s="4"/>
      <c r="J667" s="4"/>
      <c r="K667" s="4"/>
      <c r="L667" s="4"/>
      <c r="M667" s="4"/>
      <c r="N667" s="4"/>
      <c r="U667" s="4"/>
      <c r="V667" s="4"/>
      <c r="W667" s="4"/>
      <c r="X667" s="4"/>
      <c r="Y667" s="4"/>
      <c r="Z667" s="4"/>
    </row>
    <row r="668" spans="5:26">
      <c r="E668" s="4"/>
      <c r="F668" s="4"/>
      <c r="G668" s="4"/>
      <c r="H668" s="4"/>
      <c r="I668" s="4"/>
      <c r="J668" s="4"/>
      <c r="K668" s="4"/>
      <c r="L668" s="4"/>
      <c r="M668" s="4"/>
      <c r="N668" s="4"/>
      <c r="U668" s="4"/>
      <c r="V668" s="4"/>
      <c r="W668" s="4"/>
      <c r="X668" s="4"/>
      <c r="Y668" s="4"/>
      <c r="Z668" s="4"/>
    </row>
    <row r="669" spans="5:26">
      <c r="E669" s="4"/>
      <c r="F669" s="4"/>
      <c r="G669" s="4"/>
      <c r="H669" s="4"/>
      <c r="I669" s="4"/>
      <c r="J669" s="4"/>
      <c r="K669" s="4"/>
      <c r="L669" s="4"/>
      <c r="M669" s="4"/>
      <c r="N669" s="4"/>
      <c r="U669" s="4"/>
      <c r="V669" s="4"/>
      <c r="W669" s="4"/>
      <c r="X669" s="4"/>
      <c r="Y669" s="4"/>
      <c r="Z669" s="4"/>
    </row>
    <row r="670" spans="5:26">
      <c r="E670" s="4"/>
      <c r="F670" s="4"/>
      <c r="G670" s="4"/>
      <c r="H670" s="4"/>
      <c r="I670" s="4"/>
      <c r="J670" s="4"/>
      <c r="K670" s="4"/>
      <c r="L670" s="4"/>
      <c r="M670" s="4"/>
      <c r="N670" s="4"/>
      <c r="U670" s="4"/>
      <c r="V670" s="4"/>
      <c r="W670" s="4"/>
      <c r="X670" s="4"/>
      <c r="Y670" s="4"/>
      <c r="Z670" s="4"/>
    </row>
    <row r="671" spans="5:26">
      <c r="E671" s="4"/>
      <c r="F671" s="4"/>
      <c r="G671" s="4"/>
      <c r="H671" s="4"/>
      <c r="I671" s="4"/>
      <c r="J671" s="4"/>
      <c r="K671" s="4"/>
      <c r="L671" s="4"/>
      <c r="M671" s="4"/>
      <c r="N671" s="4"/>
      <c r="U671" s="4"/>
      <c r="V671" s="4"/>
      <c r="W671" s="4"/>
      <c r="X671" s="4"/>
      <c r="Y671" s="4"/>
      <c r="Z671" s="4"/>
    </row>
    <row r="672" spans="5:26">
      <c r="E672" s="4"/>
      <c r="F672" s="4"/>
      <c r="G672" s="4"/>
      <c r="H672" s="4"/>
      <c r="I672" s="4"/>
      <c r="J672" s="4"/>
      <c r="K672" s="4"/>
      <c r="L672" s="4"/>
      <c r="M672" s="4"/>
      <c r="N672" s="4"/>
      <c r="U672" s="4"/>
      <c r="V672" s="4"/>
      <c r="W672" s="4"/>
      <c r="X672" s="4"/>
      <c r="Y672" s="4"/>
      <c r="Z672" s="4"/>
    </row>
    <row r="673" spans="5:26">
      <c r="E673" s="4"/>
      <c r="F673" s="4"/>
      <c r="G673" s="4"/>
      <c r="H673" s="4"/>
      <c r="I673" s="4"/>
      <c r="J673" s="4"/>
      <c r="K673" s="4"/>
      <c r="L673" s="4"/>
      <c r="M673" s="4"/>
      <c r="N673" s="4"/>
      <c r="U673" s="4"/>
      <c r="V673" s="4"/>
      <c r="W673" s="4"/>
      <c r="X673" s="4"/>
      <c r="Y673" s="4"/>
      <c r="Z673" s="4"/>
    </row>
    <row r="674" spans="5:26">
      <c r="E674" s="4"/>
      <c r="F674" s="4"/>
      <c r="G674" s="4"/>
      <c r="H674" s="4"/>
      <c r="I674" s="4"/>
      <c r="J674" s="4"/>
      <c r="K674" s="4"/>
      <c r="L674" s="4"/>
      <c r="M674" s="4"/>
      <c r="N674" s="4"/>
      <c r="U674" s="4"/>
      <c r="V674" s="4"/>
      <c r="W674" s="4"/>
      <c r="X674" s="4"/>
      <c r="Y674" s="4"/>
      <c r="Z674" s="4"/>
    </row>
    <row r="675" spans="5:26">
      <c r="E675" s="4"/>
      <c r="F675" s="4"/>
      <c r="G675" s="4"/>
      <c r="H675" s="4"/>
      <c r="I675" s="4"/>
      <c r="J675" s="4"/>
      <c r="K675" s="4"/>
      <c r="L675" s="4"/>
      <c r="M675" s="4"/>
      <c r="N675" s="4"/>
      <c r="U675" s="4"/>
      <c r="V675" s="4"/>
      <c r="W675" s="4"/>
      <c r="X675" s="4"/>
      <c r="Y675" s="4"/>
      <c r="Z675" s="4"/>
    </row>
    <row r="676" spans="5:26">
      <c r="E676" s="4"/>
      <c r="F676" s="4"/>
      <c r="G676" s="4"/>
      <c r="H676" s="4"/>
      <c r="I676" s="4"/>
      <c r="J676" s="4"/>
      <c r="K676" s="4"/>
      <c r="L676" s="4"/>
      <c r="M676" s="4"/>
      <c r="N676" s="4"/>
      <c r="U676" s="4"/>
      <c r="V676" s="4"/>
      <c r="W676" s="4"/>
      <c r="X676" s="4"/>
      <c r="Y676" s="4"/>
      <c r="Z676" s="4"/>
    </row>
    <row r="677" spans="5:26">
      <c r="E677" s="4"/>
      <c r="F677" s="4"/>
      <c r="G677" s="4"/>
      <c r="H677" s="4"/>
      <c r="I677" s="4"/>
      <c r="J677" s="4"/>
      <c r="K677" s="4"/>
      <c r="L677" s="4"/>
      <c r="M677" s="4"/>
      <c r="N677" s="4"/>
      <c r="U677" s="4"/>
      <c r="V677" s="4"/>
      <c r="W677" s="4"/>
      <c r="X677" s="4"/>
      <c r="Y677" s="4"/>
      <c r="Z677" s="4"/>
    </row>
    <row r="678" spans="5:26">
      <c r="E678" s="4"/>
      <c r="F678" s="4"/>
      <c r="G678" s="4"/>
      <c r="H678" s="4"/>
      <c r="I678" s="4"/>
      <c r="J678" s="4"/>
      <c r="K678" s="4"/>
      <c r="L678" s="4"/>
      <c r="M678" s="4"/>
      <c r="N678" s="4"/>
      <c r="U678" s="4"/>
      <c r="V678" s="4"/>
      <c r="W678" s="4"/>
      <c r="X678" s="4"/>
      <c r="Y678" s="4"/>
      <c r="Z678" s="4"/>
    </row>
    <row r="679" spans="5:26">
      <c r="E679" s="4"/>
      <c r="F679" s="4"/>
      <c r="G679" s="4"/>
      <c r="H679" s="4"/>
      <c r="I679" s="4"/>
      <c r="J679" s="4"/>
      <c r="K679" s="4"/>
      <c r="L679" s="4"/>
      <c r="M679" s="4"/>
      <c r="N679" s="4"/>
      <c r="U679" s="4"/>
      <c r="V679" s="4"/>
      <c r="W679" s="4"/>
      <c r="X679" s="4"/>
      <c r="Y679" s="4"/>
      <c r="Z679" s="4"/>
    </row>
    <row r="680" spans="5:26">
      <c r="E680" s="4"/>
      <c r="F680" s="4"/>
      <c r="G680" s="4"/>
      <c r="H680" s="4"/>
      <c r="I680" s="4"/>
      <c r="J680" s="4"/>
      <c r="K680" s="4"/>
      <c r="L680" s="4"/>
      <c r="M680" s="4"/>
      <c r="N680" s="4"/>
      <c r="U680" s="4"/>
      <c r="V680" s="4"/>
      <c r="W680" s="4"/>
      <c r="X680" s="4"/>
      <c r="Y680" s="4"/>
      <c r="Z680" s="4"/>
    </row>
    <row r="681" spans="5:26">
      <c r="E681" s="4"/>
      <c r="F681" s="4"/>
      <c r="G681" s="4"/>
      <c r="H681" s="4"/>
      <c r="I681" s="4"/>
      <c r="J681" s="4"/>
      <c r="K681" s="4"/>
      <c r="L681" s="4"/>
      <c r="M681" s="4"/>
      <c r="N681" s="4"/>
      <c r="U681" s="4"/>
      <c r="V681" s="4"/>
      <c r="W681" s="4"/>
      <c r="X681" s="4"/>
      <c r="Y681" s="4"/>
      <c r="Z681" s="4"/>
    </row>
  </sheetData>
  <sheetProtection password="C760" sheet="1" objects="1" scenarios="1" autoFilter="0"/>
  <autoFilter ref="A16:S540"/>
  <sortState ref="B17:AC380">
    <sortCondition ref="Q17:Q380"/>
  </sortState>
  <mergeCells count="4">
    <mergeCell ref="F11:H15"/>
    <mergeCell ref="M7:O8"/>
    <mergeCell ref="A1:N1"/>
    <mergeCell ref="Z9:Z15"/>
  </mergeCells>
  <phoneticPr fontId="38" type="noConversion"/>
  <dataValidations disablePrompts="1" count="1">
    <dataValidation type="whole" allowBlank="1" showInputMessage="1" showErrorMessage="1" errorTitle="Value out of range" error="Value must be between &gt;=1 and &lt;=20" promptTitle="Mulltiple Ship To Locations" prompt="If mulitple ship to locations are being used enter a number from 1-20 for the number of this order. _x000d_Please be sure to enter the ship to address correctly on this form in the &quot;Ship To:&quot; section" sqref="O3">
      <formula1>1</formula1>
      <formula2>12</formula2>
    </dataValidation>
  </dataValidations>
  <pageMargins left="0.25" right="0.25" top="1.25" bottom="0.75" header="0.3" footer="0.3"/>
  <pageSetup scale="54" fitToHeight="0" orientation="landscape"/>
  <headerFooter>
    <oddHeader>&amp;L&amp;"Arial,Bold"&amp;G
Page &amp;P of &amp;N&amp;R&amp;"Arial,Bold"&amp;12Local Representative:&amp;10
Name&amp;"Arial,Regular"
Agency Name
Phone: 
Fax:
Email:</oddHeader>
    <oddFooter>&amp;CBuff, Inc.   •   195 Concourse Blvd, Suite B   •   Santa Rosa, &amp;12CA  95403   •   tel: 707.569.9009   •   707.569.9990   •   www.buffusa.com   •   info@buffusa.com</oddFooter>
  </headerFooter>
  <legacyDrawing r:id="rId1"/>
  <legacyDrawingHF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1"/>
    <pageSetUpPr fitToPage="1"/>
  </sheetPr>
  <dimension ref="A1:Z172"/>
  <sheetViews>
    <sheetView showGridLines="0" workbookViewId="0">
      <selection activeCell="B22" sqref="B22"/>
    </sheetView>
  </sheetViews>
  <sheetFormatPr baseColWidth="10" defaultColWidth="28.6640625" defaultRowHeight="13" x14ac:dyDescent="0"/>
  <cols>
    <col min="1" max="1" width="17.6640625" style="120" bestFit="1" customWidth="1"/>
    <col min="2" max="2" width="43" style="1" customWidth="1"/>
    <col min="3" max="3" width="8.5" style="1" customWidth="1"/>
    <col min="4" max="4" width="20.1640625" style="1" customWidth="1"/>
    <col min="5" max="5" width="13.5" style="1" customWidth="1"/>
    <col min="6" max="7" width="3.1640625" style="1" hidden="1" customWidth="1"/>
    <col min="8" max="8" width="8.1640625" style="1" hidden="1" customWidth="1"/>
    <col min="9" max="9" width="14.6640625" style="1" customWidth="1"/>
    <col min="10" max="10" width="21.1640625" style="1" customWidth="1"/>
    <col min="11" max="11" width="13.1640625" style="1" customWidth="1"/>
    <col min="12" max="14" width="16.1640625" style="1" bestFit="1" customWidth="1"/>
    <col min="15" max="15" width="15.6640625" style="1" customWidth="1"/>
    <col min="16" max="16" width="13.6640625" style="1" hidden="1" customWidth="1"/>
    <col min="17" max="17" width="15.6640625" style="1" hidden="1" customWidth="1"/>
    <col min="18" max="18" width="16.6640625" style="89" bestFit="1" customWidth="1"/>
    <col min="19" max="19" width="16.83203125" style="24" bestFit="1" customWidth="1"/>
    <col min="20" max="20" width="36.83203125" style="1" hidden="1" customWidth="1"/>
    <col min="21" max="21" width="8.6640625" style="1" customWidth="1"/>
    <col min="22" max="25" width="8.1640625" style="1" customWidth="1"/>
    <col min="26" max="26" width="22" style="1" customWidth="1"/>
    <col min="27" max="16384" width="28.6640625" style="1"/>
  </cols>
  <sheetData>
    <row r="1" spans="1:26" ht="28.5" customHeight="1" thickBot="1">
      <c r="A1" s="384" t="s">
        <v>1174</v>
      </c>
      <c r="B1" s="384"/>
      <c r="C1" s="384"/>
      <c r="D1" s="384"/>
      <c r="E1" s="384"/>
      <c r="F1" s="384"/>
      <c r="G1" s="384"/>
      <c r="H1" s="384"/>
      <c r="I1" s="384"/>
      <c r="J1" s="384"/>
      <c r="K1" s="384"/>
      <c r="L1" s="384"/>
      <c r="M1" s="384"/>
      <c r="N1" s="384"/>
      <c r="O1" s="283"/>
      <c r="P1" s="88"/>
      <c r="Q1" s="88"/>
      <c r="R1" s="88"/>
      <c r="S1" s="88"/>
      <c r="T1" s="187" t="s">
        <v>31</v>
      </c>
      <c r="U1" s="171"/>
      <c r="V1" s="171"/>
      <c r="W1" s="171"/>
      <c r="X1" s="171"/>
      <c r="Y1" s="171"/>
      <c r="Z1" s="171"/>
    </row>
    <row r="2" spans="1:26" ht="20" customHeight="1" thickBot="1">
      <c r="A2" s="284"/>
      <c r="B2" s="285"/>
      <c r="C2" s="285"/>
      <c r="D2" s="286"/>
      <c r="E2" s="76" t="str">
        <f>IF(ISBLANK('Order Form'!E2),"",'Order Form'!E2)</f>
        <v>Bill To:</v>
      </c>
      <c r="F2" s="54"/>
      <c r="G2" s="54"/>
      <c r="H2" s="54"/>
      <c r="I2" s="287"/>
      <c r="J2" s="287"/>
      <c r="K2" s="288"/>
      <c r="L2" s="78" t="s">
        <v>37</v>
      </c>
      <c r="M2" s="289" t="str">
        <f>IF(ISBLANK('Order Form'!M2),"",'Order Form'!M2)</f>
        <v/>
      </c>
      <c r="N2" s="290"/>
      <c r="O2" s="291" t="s">
        <v>1157</v>
      </c>
      <c r="T2" s="188" t="s">
        <v>41</v>
      </c>
      <c r="U2" s="193"/>
      <c r="V2" s="123"/>
      <c r="W2" s="194"/>
      <c r="X2" s="195"/>
      <c r="Y2" s="195"/>
      <c r="Z2" s="195"/>
    </row>
    <row r="3" spans="1:26" ht="20" customHeight="1" thickBot="1">
      <c r="A3" s="292" t="str">
        <f>IF(ISBLANK('Order Form'!A3),"",'Order Form'!A3)</f>
        <v>Order Date:</v>
      </c>
      <c r="B3" s="293">
        <f ca="1">IF(ISBLANK('Order Form'!B3),"",'Order Form'!B3)</f>
        <v>41887.39338483796</v>
      </c>
      <c r="C3" s="294" t="str">
        <f>IF(ISBLANK('Order Form'!C3),"",'Order Form'!C3)</f>
        <v/>
      </c>
      <c r="D3" s="295"/>
      <c r="E3" s="296" t="str">
        <f>IF(ISBLANK('Order Form'!E3),"",'Order Form'!E3)</f>
        <v/>
      </c>
      <c r="F3" s="297"/>
      <c r="G3" s="297"/>
      <c r="H3" s="297"/>
      <c r="I3" s="297"/>
      <c r="J3" s="297"/>
      <c r="K3" s="298"/>
      <c r="L3" s="299" t="s">
        <v>28</v>
      </c>
      <c r="M3" s="296" t="str">
        <f>IF(ISBLANK('Order Form'!M3),"",'Order Form'!M3)</f>
        <v/>
      </c>
      <c r="N3" s="297" t="str">
        <f>IF(ISBLANK('Order Form'!N3),"",'Order Form'!N3)</f>
        <v/>
      </c>
      <c r="O3" s="300">
        <f>IF(ISBLANK('Order Form'!O3),"",'Order Form'!O3)</f>
        <v>1</v>
      </c>
      <c r="T3" s="189" t="s">
        <v>30</v>
      </c>
      <c r="U3" s="196"/>
      <c r="V3" s="124"/>
      <c r="W3" s="197"/>
      <c r="X3" s="196"/>
      <c r="Y3" s="196"/>
      <c r="Z3" s="196"/>
    </row>
    <row r="4" spans="1:26" ht="20" customHeight="1">
      <c r="A4" s="301" t="str">
        <f>IF(ISBLANK('Order Form'!A4),"",'Order Form'!A4)</f>
        <v>Order Type:</v>
      </c>
      <c r="B4" s="302" t="str">
        <f>IF(ISBLANK('Order Form'!B4),"",'Order Form'!B4)</f>
        <v/>
      </c>
      <c r="C4" s="302" t="str">
        <f>IF(ISBLANK('Order Form'!C4),"",'Order Form'!C4)</f>
        <v/>
      </c>
      <c r="D4" s="295"/>
      <c r="E4" s="77" t="str">
        <f>IF(ISBLANK('Order Form'!E4),"",'Order Form'!E4)</f>
        <v>Ship To: (if different from Bill To)</v>
      </c>
      <c r="F4" s="52"/>
      <c r="G4" s="52"/>
      <c r="H4" s="52"/>
      <c r="I4" s="303"/>
      <c r="J4" s="53"/>
      <c r="K4" s="304"/>
      <c r="L4" s="299" t="s">
        <v>55</v>
      </c>
      <c r="M4" s="296" t="str">
        <f>IF(ISBLANK('Order Form'!M4),"",'Order Form'!M4)</f>
        <v/>
      </c>
      <c r="N4" s="297" t="str">
        <f>IF(ISBLANK('Order Form'!N4),"",'Order Form'!N4)</f>
        <v/>
      </c>
      <c r="O4" s="305" t="str">
        <f>IF(ISBLANK('Order Form'!O4),"",'Order Form'!O4)</f>
        <v/>
      </c>
      <c r="T4" s="189" t="s">
        <v>50</v>
      </c>
      <c r="U4" s="125"/>
      <c r="V4" s="124"/>
      <c r="W4" s="197"/>
      <c r="X4" s="196"/>
      <c r="Y4" s="196"/>
      <c r="Z4" s="196"/>
    </row>
    <row r="5" spans="1:26" ht="20" customHeight="1">
      <c r="A5" s="306" t="str">
        <f>IF(ISBLANK('Order Form'!A5),"",'Order Form'!A5)</f>
        <v>(other):</v>
      </c>
      <c r="B5" s="307" t="str">
        <f>IF(ISBLANK('Order Form'!B5),"",'Order Form'!B5)</f>
        <v/>
      </c>
      <c r="C5" s="308" t="str">
        <f>IF(ISBLANK('Order Form'!C5),"",'Order Form'!C5)</f>
        <v/>
      </c>
      <c r="D5" s="295"/>
      <c r="E5" s="296" t="str">
        <f>IF(ISBLANK('Order Form'!E5),"",'Order Form'!E5)</f>
        <v/>
      </c>
      <c r="F5" s="297"/>
      <c r="G5" s="297"/>
      <c r="H5" s="297"/>
      <c r="I5" s="297"/>
      <c r="J5" s="297"/>
      <c r="K5" s="298"/>
      <c r="L5" s="299" t="s">
        <v>56</v>
      </c>
      <c r="M5" s="296" t="str">
        <f>IF(ISBLANK('Order Form'!M5),"",'Order Form'!M5)</f>
        <v/>
      </c>
      <c r="N5" s="297" t="str">
        <f>IF(ISBLANK('Order Form'!N5),"",'Order Form'!N5)</f>
        <v/>
      </c>
      <c r="O5" s="309" t="str">
        <f>IF(ISBLANK('Order Form'!O5),"",'Order Form'!O5)</f>
        <v/>
      </c>
      <c r="T5" s="189" t="s">
        <v>51</v>
      </c>
      <c r="U5" s="196"/>
      <c r="V5" s="124"/>
      <c r="W5" s="197"/>
      <c r="X5" s="196"/>
      <c r="Y5" s="196"/>
      <c r="Z5" s="196"/>
    </row>
    <row r="6" spans="1:26" ht="20" customHeight="1">
      <c r="A6" s="310" t="str">
        <f>IF(ISBLANK('Order Form'!A6),"",'Order Form'!A6)</f>
        <v>Pmt Terms:</v>
      </c>
      <c r="B6" s="295" t="str">
        <f>IF(ISBLANK('Order Form'!B6),"",'Order Form'!B6)</f>
        <v>Current Terms</v>
      </c>
      <c r="C6" s="295" t="str">
        <f>IF(ISBLANK('Order Form'!C6),"",'Order Form'!C6)</f>
        <v/>
      </c>
      <c r="D6" s="311"/>
      <c r="E6" s="296" t="str">
        <f>IF(ISBLANK('Order Form'!E6),"",'Order Form'!E6)</f>
        <v/>
      </c>
      <c r="F6" s="297"/>
      <c r="G6" s="297"/>
      <c r="H6" s="297"/>
      <c r="I6" s="297"/>
      <c r="J6" s="297"/>
      <c r="K6" s="298"/>
      <c r="L6" s="312" t="s">
        <v>57</v>
      </c>
      <c r="M6" s="296" t="str">
        <f>IF(ISBLANK('Order Form'!M6),"",'Order Form'!M6)</f>
        <v/>
      </c>
      <c r="N6" s="297" t="str">
        <f>IF(ISBLANK('Order Form'!N6),"",'Order Form'!N6)</f>
        <v/>
      </c>
      <c r="O6" s="309" t="str">
        <f>IF(ISBLANK('Order Form'!O6),"",'Order Form'!O6)</f>
        <v/>
      </c>
      <c r="T6" s="189" t="s">
        <v>33</v>
      </c>
      <c r="U6" s="196"/>
      <c r="V6" s="124"/>
      <c r="W6" s="198"/>
      <c r="X6" s="196"/>
      <c r="Y6" s="196"/>
      <c r="Z6" s="196"/>
    </row>
    <row r="7" spans="1:26" ht="20" customHeight="1">
      <c r="A7" s="306" t="str">
        <f>IF(ISBLANK('Order Form'!A7),"",'Order Form'!A7)</f>
        <v>(other):</v>
      </c>
      <c r="B7" s="307" t="str">
        <f>IF(ISBLANK('Order Form'!B7),"",'Order Form'!B7)</f>
        <v/>
      </c>
      <c r="C7" s="308" t="str">
        <f>IF(ISBLANK('Order Form'!C7),"",'Order Form'!C7)</f>
        <v/>
      </c>
      <c r="D7" s="302"/>
      <c r="E7" s="296" t="str">
        <f>IF(ISBLANK('Order Form'!E7),"",'Order Form'!E7)</f>
        <v/>
      </c>
      <c r="F7" s="297"/>
      <c r="G7" s="297"/>
      <c r="H7" s="297"/>
      <c r="I7" s="297"/>
      <c r="J7" s="297"/>
      <c r="K7" s="298"/>
      <c r="L7" s="312" t="s">
        <v>58</v>
      </c>
      <c r="M7" s="343"/>
      <c r="N7" s="344" t="str">
        <f>IF(ISBLANK('Order Form'!N7),"",'Order Form'!N7)</f>
        <v/>
      </c>
      <c r="O7" s="345" t="str">
        <f>IF(ISBLANK('Order Form'!O7),"",'Order Form'!O7)</f>
        <v/>
      </c>
      <c r="T7" s="190" t="s">
        <v>32</v>
      </c>
      <c r="U7" s="196"/>
      <c r="V7" s="124"/>
      <c r="W7" s="198"/>
      <c r="X7" s="199"/>
      <c r="Y7" s="199"/>
    </row>
    <row r="8" spans="1:26" ht="13.5" customHeight="1" thickBot="1">
      <c r="A8" s="313"/>
      <c r="B8" s="314"/>
      <c r="C8" s="315"/>
      <c r="D8" s="314"/>
      <c r="E8" s="314"/>
      <c r="F8" s="314"/>
      <c r="G8" s="314"/>
      <c r="H8" s="314"/>
      <c r="I8" s="314"/>
      <c r="J8" s="314"/>
      <c r="K8" s="314"/>
      <c r="L8" s="314"/>
      <c r="M8" s="346" t="str">
        <f>IF(ISBLANK('Order Form'!M8),"",'Order Form'!M8)</f>
        <v/>
      </c>
      <c r="N8" s="347" t="str">
        <f>IF(ISBLANK('Order Form'!N8),"",'Order Form'!N8)</f>
        <v/>
      </c>
      <c r="O8" s="348" t="str">
        <f>IF(ISBLANK('Order Form'!O8),"",'Order Form'!O8)</f>
        <v/>
      </c>
      <c r="T8" s="190" t="s">
        <v>41</v>
      </c>
      <c r="U8" s="123"/>
      <c r="V8" s="124"/>
      <c r="W8" s="194"/>
      <c r="X8" s="199"/>
      <c r="Y8" s="199"/>
    </row>
    <row r="9" spans="1:26" ht="15" customHeight="1" thickBot="1">
      <c r="A9" s="114"/>
      <c r="B9" s="114"/>
      <c r="C9" s="114"/>
      <c r="D9" s="114"/>
      <c r="E9" s="26"/>
      <c r="I9" s="26"/>
      <c r="J9" s="26"/>
      <c r="K9" s="26"/>
      <c r="L9" s="26"/>
      <c r="M9" s="26"/>
      <c r="N9" s="26"/>
      <c r="O9" s="26"/>
      <c r="T9" s="189" t="s">
        <v>29</v>
      </c>
      <c r="U9" s="123"/>
      <c r="V9" s="124"/>
      <c r="W9" s="194"/>
      <c r="X9" s="123"/>
      <c r="Y9" s="123"/>
    </row>
    <row r="10" spans="1:26" ht="15.75" customHeight="1" thickBot="1">
      <c r="A10" s="115"/>
      <c r="B10" s="115"/>
      <c r="C10" s="115"/>
      <c r="D10" s="115"/>
      <c r="E10" s="316"/>
      <c r="F10" s="317"/>
      <c r="G10" s="317"/>
      <c r="H10" s="317"/>
      <c r="I10" s="318"/>
      <c r="J10" s="319"/>
      <c r="K10" s="319"/>
      <c r="L10" s="82"/>
      <c r="R10" s="1"/>
      <c r="S10" s="1"/>
    </row>
    <row r="11" spans="1:26" ht="15.75" customHeight="1" thickBot="1">
      <c r="A11" s="118"/>
      <c r="B11" s="27"/>
      <c r="C11" s="27"/>
      <c r="D11" s="26"/>
      <c r="E11" s="320" t="s">
        <v>67</v>
      </c>
      <c r="F11" s="334" t="s">
        <v>44</v>
      </c>
      <c r="G11" s="335"/>
      <c r="H11" s="336"/>
      <c r="I11" s="373" t="s">
        <v>1211</v>
      </c>
      <c r="J11" s="374"/>
      <c r="K11" s="375"/>
      <c r="L11" s="282"/>
      <c r="R11" s="1"/>
      <c r="S11" s="1"/>
    </row>
    <row r="12" spans="1:26" ht="15" thickBot="1">
      <c r="A12" s="118"/>
      <c r="B12" s="27"/>
      <c r="C12" s="27"/>
      <c r="D12" s="48"/>
      <c r="E12" s="104">
        <f>'Order Form'!E12</f>
        <v>1</v>
      </c>
      <c r="F12" s="337"/>
      <c r="G12" s="338"/>
      <c r="H12" s="339"/>
      <c r="I12" s="373" t="s">
        <v>1212</v>
      </c>
      <c r="J12" s="374"/>
      <c r="K12" s="375"/>
      <c r="L12" s="327">
        <f>'Order Form'!O14</f>
        <v>0</v>
      </c>
      <c r="R12" s="1"/>
      <c r="S12" s="1"/>
    </row>
    <row r="13" spans="1:26" ht="14">
      <c r="A13" s="118"/>
      <c r="B13" s="27"/>
      <c r="C13" s="27"/>
      <c r="D13" s="48"/>
      <c r="E13" s="321" t="s">
        <v>86</v>
      </c>
      <c r="F13" s="337"/>
      <c r="G13" s="338"/>
      <c r="H13" s="339"/>
      <c r="I13" s="373" t="s">
        <v>1213</v>
      </c>
      <c r="J13" s="374"/>
      <c r="K13" s="375"/>
      <c r="L13" s="327">
        <f>'Order Form'!O15</f>
        <v>0</v>
      </c>
      <c r="R13" s="1"/>
      <c r="S13" s="1"/>
    </row>
    <row r="14" spans="1:26" ht="15" customHeight="1">
      <c r="A14" s="118"/>
      <c r="B14" s="27"/>
      <c r="C14" s="27"/>
      <c r="D14" s="48"/>
      <c r="E14" s="322" t="s">
        <v>87</v>
      </c>
      <c r="F14" s="337"/>
      <c r="G14" s="338"/>
      <c r="H14" s="339"/>
      <c r="I14" s="323"/>
      <c r="J14" s="324"/>
      <c r="K14" s="324"/>
      <c r="L14" s="328"/>
      <c r="R14" s="1"/>
      <c r="S14" s="1"/>
    </row>
    <row r="15" spans="1:26" ht="15.75" customHeight="1" thickBot="1">
      <c r="A15" s="119"/>
      <c r="B15" s="26"/>
      <c r="C15" s="26"/>
      <c r="D15" s="51"/>
      <c r="E15" s="325" t="s">
        <v>88</v>
      </c>
      <c r="F15" s="340"/>
      <c r="G15" s="341"/>
      <c r="H15" s="342"/>
      <c r="I15" s="326"/>
      <c r="J15" s="376" t="s">
        <v>1215</v>
      </c>
      <c r="K15" s="377"/>
      <c r="L15" s="329"/>
      <c r="R15" s="1"/>
      <c r="S15" s="1"/>
    </row>
    <row r="16" spans="1:26" ht="15" thickBot="1">
      <c r="A16" s="248" t="s">
        <v>111</v>
      </c>
      <c r="B16" s="249" t="s">
        <v>59</v>
      </c>
      <c r="C16" s="387" t="s">
        <v>1209</v>
      </c>
      <c r="D16" s="388"/>
      <c r="E16" s="381" t="s">
        <v>1210</v>
      </c>
      <c r="F16" s="382"/>
      <c r="G16" s="382"/>
      <c r="H16" s="382"/>
      <c r="I16" s="382"/>
      <c r="J16" s="382"/>
      <c r="K16" s="383"/>
      <c r="L16" s="330" t="s">
        <v>1214</v>
      </c>
      <c r="R16" s="1"/>
      <c r="S16" s="1"/>
    </row>
    <row r="17" spans="1:15" s="217" customFormat="1" ht="28" customHeight="1" thickTop="1">
      <c r="A17" s="257">
        <v>515879</v>
      </c>
      <c r="B17" s="258" t="s">
        <v>1175</v>
      </c>
      <c r="C17" s="385" t="s">
        <v>1176</v>
      </c>
      <c r="D17" s="386"/>
      <c r="E17" s="370" t="s">
        <v>1177</v>
      </c>
      <c r="F17" s="371"/>
      <c r="G17" s="371"/>
      <c r="H17" s="371"/>
      <c r="I17" s="371"/>
      <c r="J17" s="371"/>
      <c r="K17" s="372"/>
      <c r="L17" s="220"/>
      <c r="M17" s="389" t="str">
        <f>IF(OR($L$12&gt;=90,$L$13&gt;=1100),"Qualified",IF(L17&gt;0,"Error",""))</f>
        <v/>
      </c>
      <c r="N17" s="390"/>
      <c r="O17" s="391"/>
    </row>
    <row r="18" spans="1:15" s="217" customFormat="1" ht="14">
      <c r="A18" s="259">
        <v>515964</v>
      </c>
      <c r="B18" s="260" t="s">
        <v>1178</v>
      </c>
      <c r="C18" s="361"/>
      <c r="D18" s="362"/>
      <c r="E18" s="367" t="s">
        <v>1179</v>
      </c>
      <c r="F18" s="368"/>
      <c r="G18" s="368"/>
      <c r="H18" s="368"/>
      <c r="I18" s="368"/>
      <c r="J18" s="368"/>
      <c r="K18" s="369"/>
      <c r="L18" s="220"/>
      <c r="M18" s="353"/>
      <c r="N18" s="359"/>
      <c r="O18" s="360"/>
    </row>
    <row r="19" spans="1:15" s="217" customFormat="1" ht="15" customHeight="1">
      <c r="A19" s="259">
        <v>508029</v>
      </c>
      <c r="B19" s="260" t="s">
        <v>1180</v>
      </c>
      <c r="C19" s="361" t="s">
        <v>1181</v>
      </c>
      <c r="D19" s="361"/>
      <c r="E19" s="367" t="s">
        <v>1182</v>
      </c>
      <c r="F19" s="368"/>
      <c r="G19" s="368"/>
      <c r="H19" s="368"/>
      <c r="I19" s="368"/>
      <c r="J19" s="368"/>
      <c r="K19" s="369"/>
      <c r="L19" s="220"/>
      <c r="M19" s="353" t="str">
        <f>IF(OR($L$12&gt;=240,$L$13&gt;=2200),"Qualified",IF(L19&gt;0,"Error",""))</f>
        <v/>
      </c>
      <c r="N19" s="359"/>
      <c r="O19" s="360"/>
    </row>
    <row r="20" spans="1:15" s="217" customFormat="1" ht="14">
      <c r="A20" s="259">
        <v>503733</v>
      </c>
      <c r="B20" s="260" t="s">
        <v>1183</v>
      </c>
      <c r="C20" s="361" t="s">
        <v>1176</v>
      </c>
      <c r="D20" s="361"/>
      <c r="E20" s="367" t="s">
        <v>1184</v>
      </c>
      <c r="F20" s="368"/>
      <c r="G20" s="368"/>
      <c r="H20" s="368"/>
      <c r="I20" s="368"/>
      <c r="J20" s="368"/>
      <c r="K20" s="369"/>
      <c r="L20" s="220"/>
      <c r="M20" s="353" t="str">
        <f>IF(OR($L$12&gt;=200,$L$13&gt;=2000),"Qualified",IF(L20&gt;0,"Error",""))</f>
        <v/>
      </c>
      <c r="N20" s="359"/>
      <c r="O20" s="360"/>
    </row>
    <row r="21" spans="1:15" s="217" customFormat="1" ht="14">
      <c r="A21" s="259">
        <v>515627</v>
      </c>
      <c r="B21" s="260" t="s">
        <v>1185</v>
      </c>
      <c r="C21" s="361"/>
      <c r="D21" s="362"/>
      <c r="E21" s="367" t="s">
        <v>1179</v>
      </c>
      <c r="F21" s="368"/>
      <c r="G21" s="368"/>
      <c r="H21" s="368"/>
      <c r="I21" s="368"/>
      <c r="J21" s="368"/>
      <c r="K21" s="369"/>
      <c r="L21" s="220"/>
      <c r="M21" s="353"/>
      <c r="N21" s="359"/>
      <c r="O21" s="360"/>
    </row>
    <row r="22" spans="1:15" s="217" customFormat="1" ht="14">
      <c r="A22" s="259">
        <v>503659</v>
      </c>
      <c r="B22" s="260" t="s">
        <v>1186</v>
      </c>
      <c r="C22" s="361" t="s">
        <v>1187</v>
      </c>
      <c r="D22" s="362"/>
      <c r="E22" s="367" t="s">
        <v>1188</v>
      </c>
      <c r="F22" s="368"/>
      <c r="G22" s="368"/>
      <c r="H22" s="368"/>
      <c r="I22" s="368"/>
      <c r="J22" s="368"/>
      <c r="K22" s="369"/>
      <c r="L22" s="220"/>
      <c r="M22" s="353" t="str">
        <f>IF(OR($L$12&gt;=40,$L$13&gt;=450),"Qualified",IF(L22&gt;0,"Error",""))</f>
        <v/>
      </c>
      <c r="N22" s="359"/>
      <c r="O22" s="360"/>
    </row>
    <row r="23" spans="1:15" s="217" customFormat="1" ht="14">
      <c r="A23" s="259">
        <v>503660</v>
      </c>
      <c r="B23" s="260" t="s">
        <v>1189</v>
      </c>
      <c r="C23" s="361"/>
      <c r="D23" s="362"/>
      <c r="E23" s="367" t="s">
        <v>1179</v>
      </c>
      <c r="F23" s="368"/>
      <c r="G23" s="368"/>
      <c r="H23" s="368"/>
      <c r="I23" s="368"/>
      <c r="J23" s="368"/>
      <c r="K23" s="369"/>
      <c r="L23" s="220"/>
      <c r="M23" s="353"/>
      <c r="N23" s="359"/>
      <c r="O23" s="360"/>
    </row>
    <row r="24" spans="1:15" s="217" customFormat="1" ht="14">
      <c r="A24" s="259">
        <v>503661</v>
      </c>
      <c r="B24" s="260" t="s">
        <v>1190</v>
      </c>
      <c r="C24" s="361"/>
      <c r="D24" s="362"/>
      <c r="E24" s="367" t="s">
        <v>1179</v>
      </c>
      <c r="F24" s="368"/>
      <c r="G24" s="368"/>
      <c r="H24" s="368"/>
      <c r="I24" s="368"/>
      <c r="J24" s="368"/>
      <c r="K24" s="369"/>
      <c r="L24" s="220"/>
      <c r="M24" s="353"/>
      <c r="N24" s="359"/>
      <c r="O24" s="360"/>
    </row>
    <row r="25" spans="1:15" s="217" customFormat="1" ht="14">
      <c r="A25" s="259">
        <v>506325</v>
      </c>
      <c r="B25" s="260" t="s">
        <v>1191</v>
      </c>
      <c r="C25" s="361" t="s">
        <v>1192</v>
      </c>
      <c r="D25" s="362"/>
      <c r="E25" s="367" t="s">
        <v>1179</v>
      </c>
      <c r="F25" s="368"/>
      <c r="G25" s="368"/>
      <c r="H25" s="368"/>
      <c r="I25" s="368"/>
      <c r="J25" s="368"/>
      <c r="K25" s="369"/>
      <c r="L25" s="220"/>
      <c r="M25" s="353"/>
      <c r="N25" s="359"/>
      <c r="O25" s="360"/>
    </row>
    <row r="26" spans="1:15" s="217" customFormat="1" ht="14">
      <c r="A26" s="259">
        <v>503703</v>
      </c>
      <c r="B26" s="260" t="s">
        <v>1193</v>
      </c>
      <c r="C26" s="361"/>
      <c r="D26" s="362"/>
      <c r="E26" s="367" t="s">
        <v>1179</v>
      </c>
      <c r="F26" s="368"/>
      <c r="G26" s="368"/>
      <c r="H26" s="368"/>
      <c r="I26" s="368"/>
      <c r="J26" s="368"/>
      <c r="K26" s="369"/>
      <c r="L26" s="220"/>
      <c r="M26" s="353"/>
      <c r="N26" s="359"/>
      <c r="O26" s="360"/>
    </row>
    <row r="27" spans="1:15" s="217" customFormat="1" ht="14">
      <c r="A27" s="259">
        <v>503666</v>
      </c>
      <c r="B27" s="260" t="s">
        <v>1194</v>
      </c>
      <c r="C27" s="361"/>
      <c r="D27" s="362"/>
      <c r="E27" s="367" t="s">
        <v>1179</v>
      </c>
      <c r="F27" s="368"/>
      <c r="G27" s="368"/>
      <c r="H27" s="368"/>
      <c r="I27" s="368"/>
      <c r="J27" s="368"/>
      <c r="K27" s="369"/>
      <c r="L27" s="220"/>
      <c r="M27" s="353"/>
      <c r="N27" s="359"/>
      <c r="O27" s="360"/>
    </row>
    <row r="28" spans="1:15" s="217" customFormat="1" ht="14">
      <c r="A28" s="259">
        <v>503667</v>
      </c>
      <c r="B28" s="260" t="s">
        <v>1195</v>
      </c>
      <c r="C28" s="361"/>
      <c r="D28" s="362"/>
      <c r="E28" s="367" t="s">
        <v>1179</v>
      </c>
      <c r="F28" s="368"/>
      <c r="G28" s="368"/>
      <c r="H28" s="368"/>
      <c r="I28" s="368"/>
      <c r="J28" s="368"/>
      <c r="K28" s="369"/>
      <c r="L28" s="220"/>
      <c r="M28" s="353"/>
      <c r="N28" s="359"/>
      <c r="O28" s="360"/>
    </row>
    <row r="29" spans="1:15" s="217" customFormat="1" ht="14">
      <c r="A29" s="259">
        <v>503776</v>
      </c>
      <c r="B29" s="260" t="s">
        <v>1196</v>
      </c>
      <c r="C29" s="361"/>
      <c r="D29" s="362"/>
      <c r="E29" s="367" t="s">
        <v>1179</v>
      </c>
      <c r="F29" s="368"/>
      <c r="G29" s="368"/>
      <c r="H29" s="368"/>
      <c r="I29" s="368"/>
      <c r="J29" s="368"/>
      <c r="K29" s="369"/>
      <c r="L29" s="220"/>
      <c r="M29" s="353"/>
      <c r="N29" s="354"/>
      <c r="O29" s="355"/>
    </row>
    <row r="30" spans="1:15" s="217" customFormat="1" ht="14">
      <c r="A30" s="259">
        <v>503781</v>
      </c>
      <c r="B30" s="260" t="s">
        <v>1197</v>
      </c>
      <c r="C30" s="361"/>
      <c r="D30" s="362"/>
      <c r="E30" s="367" t="s">
        <v>1179</v>
      </c>
      <c r="F30" s="368"/>
      <c r="G30" s="368"/>
      <c r="H30" s="368"/>
      <c r="I30" s="368"/>
      <c r="J30" s="368"/>
      <c r="K30" s="369"/>
      <c r="L30" s="220"/>
      <c r="M30" s="353"/>
      <c r="N30" s="354"/>
      <c r="O30" s="355"/>
    </row>
    <row r="31" spans="1:15" s="217" customFormat="1" ht="14">
      <c r="A31" s="259">
        <v>509233</v>
      </c>
      <c r="B31" s="260" t="s">
        <v>1198</v>
      </c>
      <c r="C31" s="361"/>
      <c r="D31" s="362"/>
      <c r="E31" s="367" t="s">
        <v>1179</v>
      </c>
      <c r="F31" s="368"/>
      <c r="G31" s="368"/>
      <c r="H31" s="368"/>
      <c r="I31" s="368"/>
      <c r="J31" s="368"/>
      <c r="K31" s="369"/>
      <c r="L31" s="220"/>
      <c r="M31" s="353"/>
      <c r="N31" s="354"/>
      <c r="O31" s="355"/>
    </row>
    <row r="32" spans="1:15" s="217" customFormat="1" ht="14">
      <c r="A32" s="259">
        <v>503948</v>
      </c>
      <c r="B32" s="260" t="s">
        <v>1199</v>
      </c>
      <c r="C32" s="361"/>
      <c r="D32" s="362"/>
      <c r="E32" s="367" t="s">
        <v>1179</v>
      </c>
      <c r="F32" s="368"/>
      <c r="G32" s="368"/>
      <c r="H32" s="368"/>
      <c r="I32" s="368"/>
      <c r="J32" s="368"/>
      <c r="K32" s="369"/>
      <c r="L32" s="220"/>
      <c r="M32" s="353"/>
      <c r="N32" s="354"/>
      <c r="O32" s="355"/>
    </row>
    <row r="33" spans="1:26" s="217" customFormat="1" ht="14">
      <c r="A33" s="259">
        <v>503893</v>
      </c>
      <c r="B33" s="260" t="s">
        <v>1200</v>
      </c>
      <c r="C33" s="361" t="s">
        <v>1201</v>
      </c>
      <c r="D33" s="362"/>
      <c r="E33" s="367" t="s">
        <v>1179</v>
      </c>
      <c r="F33" s="368"/>
      <c r="G33" s="368"/>
      <c r="H33" s="368"/>
      <c r="I33" s="368"/>
      <c r="J33" s="368"/>
      <c r="K33" s="369"/>
      <c r="L33" s="220"/>
      <c r="M33" s="353"/>
      <c r="N33" s="354"/>
      <c r="O33" s="355"/>
    </row>
    <row r="34" spans="1:26" s="217" customFormat="1" ht="14">
      <c r="A34" s="259">
        <v>515878</v>
      </c>
      <c r="B34" s="260" t="s">
        <v>1202</v>
      </c>
      <c r="C34" s="365" t="s">
        <v>1203</v>
      </c>
      <c r="D34" s="366"/>
      <c r="E34" s="367" t="s">
        <v>1179</v>
      </c>
      <c r="F34" s="368"/>
      <c r="G34" s="368"/>
      <c r="H34" s="368"/>
      <c r="I34" s="368"/>
      <c r="J34" s="368"/>
      <c r="K34" s="369"/>
      <c r="L34" s="220"/>
      <c r="M34" s="353"/>
      <c r="N34" s="354"/>
      <c r="O34" s="355"/>
    </row>
    <row r="35" spans="1:26" s="217" customFormat="1" ht="14">
      <c r="A35" s="259">
        <v>503719</v>
      </c>
      <c r="B35" s="260" t="s">
        <v>1204</v>
      </c>
      <c r="C35" s="361"/>
      <c r="D35" s="362"/>
      <c r="E35" s="367" t="s">
        <v>1179</v>
      </c>
      <c r="F35" s="368"/>
      <c r="G35" s="368"/>
      <c r="H35" s="368"/>
      <c r="I35" s="368"/>
      <c r="J35" s="368"/>
      <c r="K35" s="369"/>
      <c r="L35" s="220"/>
      <c r="M35" s="353"/>
      <c r="N35" s="354"/>
      <c r="O35" s="355"/>
    </row>
    <row r="36" spans="1:26" s="217" customFormat="1" ht="14">
      <c r="A36" s="259">
        <v>515876</v>
      </c>
      <c r="B36" s="260" t="s">
        <v>1205</v>
      </c>
      <c r="C36" s="361"/>
      <c r="D36" s="362"/>
      <c r="E36" s="367" t="s">
        <v>1179</v>
      </c>
      <c r="F36" s="368"/>
      <c r="G36" s="368"/>
      <c r="H36" s="368"/>
      <c r="I36" s="368"/>
      <c r="J36" s="368"/>
      <c r="K36" s="369"/>
      <c r="L36" s="220"/>
      <c r="M36" s="353"/>
      <c r="N36" s="354"/>
      <c r="O36" s="355"/>
    </row>
    <row r="37" spans="1:26" s="217" customFormat="1" ht="14">
      <c r="A37" s="259">
        <v>515877</v>
      </c>
      <c r="B37" s="260" t="s">
        <v>1206</v>
      </c>
      <c r="C37" s="361" t="s">
        <v>1203</v>
      </c>
      <c r="D37" s="362"/>
      <c r="E37" s="367" t="s">
        <v>1179</v>
      </c>
      <c r="F37" s="368"/>
      <c r="G37" s="368"/>
      <c r="H37" s="368"/>
      <c r="I37" s="368"/>
      <c r="J37" s="368"/>
      <c r="K37" s="369"/>
      <c r="L37" s="220"/>
      <c r="M37" s="353"/>
      <c r="N37" s="354"/>
      <c r="O37" s="355"/>
    </row>
    <row r="38" spans="1:26" s="217" customFormat="1" ht="14">
      <c r="A38" s="259">
        <v>508030</v>
      </c>
      <c r="B38" s="260" t="s">
        <v>1207</v>
      </c>
      <c r="C38" s="361"/>
      <c r="D38" s="362"/>
      <c r="E38" s="367" t="s">
        <v>1179</v>
      </c>
      <c r="F38" s="368"/>
      <c r="G38" s="368"/>
      <c r="H38" s="368"/>
      <c r="I38" s="368"/>
      <c r="J38" s="368"/>
      <c r="K38" s="369"/>
      <c r="L38" s="220"/>
      <c r="M38" s="353"/>
      <c r="N38" s="354"/>
      <c r="O38" s="355"/>
    </row>
    <row r="39" spans="1:26" s="217" customFormat="1" ht="15" thickBot="1">
      <c r="A39" s="331"/>
      <c r="B39" s="332" t="s">
        <v>1208</v>
      </c>
      <c r="C39" s="363"/>
      <c r="D39" s="364"/>
      <c r="E39" s="378" t="s">
        <v>1179</v>
      </c>
      <c r="F39" s="379"/>
      <c r="G39" s="379"/>
      <c r="H39" s="379"/>
      <c r="I39" s="379"/>
      <c r="J39" s="379"/>
      <c r="K39" s="380"/>
      <c r="L39" s="333"/>
      <c r="M39" s="356"/>
      <c r="N39" s="357"/>
      <c r="O39" s="358"/>
    </row>
    <row r="40" spans="1:26">
      <c r="E40" s="4"/>
      <c r="F40" s="4"/>
      <c r="G40" s="4"/>
      <c r="H40" s="4"/>
      <c r="I40" s="4"/>
      <c r="J40" s="4"/>
      <c r="K40" s="4"/>
      <c r="L40" s="4"/>
      <c r="R40" s="1"/>
      <c r="S40" s="1"/>
    </row>
    <row r="41" spans="1:26">
      <c r="E41" s="4"/>
      <c r="F41" s="4"/>
      <c r="G41" s="4"/>
      <c r="H41" s="4"/>
      <c r="I41" s="4"/>
      <c r="J41" s="4"/>
      <c r="K41" s="4"/>
      <c r="L41" s="4"/>
      <c r="M41" s="4"/>
      <c r="N41" s="4"/>
      <c r="U41" s="4"/>
      <c r="V41" s="4"/>
      <c r="W41" s="4"/>
      <c r="X41" s="4"/>
      <c r="Y41" s="4"/>
      <c r="Z41" s="4"/>
    </row>
    <row r="42" spans="1:26">
      <c r="E42" s="4"/>
      <c r="F42" s="4"/>
      <c r="G42" s="4"/>
      <c r="H42" s="4"/>
      <c r="I42" s="4"/>
      <c r="J42" s="4"/>
      <c r="K42" s="4"/>
      <c r="L42" s="4"/>
      <c r="M42" s="4"/>
      <c r="N42" s="4"/>
      <c r="U42" s="4"/>
      <c r="V42" s="4"/>
      <c r="W42" s="4"/>
      <c r="X42" s="4"/>
      <c r="Y42" s="4"/>
      <c r="Z42" s="4"/>
    </row>
    <row r="43" spans="1:26">
      <c r="E43" s="4"/>
      <c r="F43" s="4"/>
      <c r="G43" s="4"/>
      <c r="H43" s="4"/>
      <c r="I43" s="4"/>
      <c r="J43" s="4"/>
      <c r="K43" s="4"/>
      <c r="L43" s="4"/>
      <c r="M43" s="4"/>
      <c r="N43" s="4"/>
      <c r="U43" s="4"/>
      <c r="V43" s="4"/>
      <c r="W43" s="4"/>
      <c r="X43" s="4"/>
      <c r="Y43" s="4"/>
      <c r="Z43" s="4"/>
    </row>
    <row r="44" spans="1:26">
      <c r="E44" s="4"/>
      <c r="F44" s="4"/>
      <c r="G44" s="4"/>
      <c r="H44" s="4"/>
      <c r="I44" s="4"/>
      <c r="J44" s="4"/>
      <c r="K44" s="4"/>
      <c r="L44" s="4"/>
      <c r="M44" s="4"/>
      <c r="N44" s="4"/>
      <c r="U44" s="4"/>
      <c r="V44" s="4"/>
      <c r="W44" s="4"/>
      <c r="X44" s="4"/>
      <c r="Y44" s="4"/>
      <c r="Z44" s="4"/>
    </row>
    <row r="45" spans="1:26">
      <c r="E45" s="4"/>
      <c r="F45" s="4"/>
      <c r="G45" s="4"/>
      <c r="H45" s="4"/>
      <c r="I45" s="4"/>
      <c r="J45" s="4"/>
      <c r="K45" s="4"/>
      <c r="L45" s="4"/>
      <c r="M45" s="4"/>
      <c r="N45" s="4"/>
      <c r="U45" s="4"/>
      <c r="V45" s="4"/>
      <c r="W45" s="4"/>
      <c r="X45" s="4"/>
      <c r="Y45" s="4"/>
      <c r="Z45" s="4"/>
    </row>
    <row r="46" spans="1:26">
      <c r="E46" s="4"/>
      <c r="F46" s="4"/>
      <c r="G46" s="4"/>
      <c r="H46" s="4"/>
      <c r="I46" s="4"/>
      <c r="J46" s="4"/>
      <c r="K46" s="4"/>
      <c r="L46" s="4"/>
      <c r="M46" s="4"/>
      <c r="N46" s="4"/>
      <c r="U46" s="4"/>
      <c r="V46" s="4"/>
      <c r="W46" s="4"/>
      <c r="X46" s="4"/>
      <c r="Y46" s="4"/>
      <c r="Z46" s="4"/>
    </row>
    <row r="47" spans="1:26">
      <c r="E47" s="4"/>
      <c r="F47" s="4"/>
      <c r="G47" s="4"/>
      <c r="H47" s="4"/>
      <c r="I47" s="4"/>
      <c r="J47" s="4"/>
      <c r="K47" s="4"/>
      <c r="L47" s="4"/>
      <c r="M47" s="4"/>
      <c r="N47" s="4"/>
      <c r="U47" s="4"/>
      <c r="V47" s="4"/>
      <c r="W47" s="4"/>
      <c r="X47" s="4"/>
      <c r="Y47" s="4"/>
      <c r="Z47" s="4"/>
    </row>
    <row r="48" spans="1:26">
      <c r="E48" s="4"/>
      <c r="F48" s="4"/>
      <c r="G48" s="4"/>
      <c r="H48" s="4"/>
      <c r="I48" s="4"/>
      <c r="J48" s="4"/>
      <c r="K48" s="4"/>
      <c r="L48" s="4"/>
      <c r="M48" s="4"/>
      <c r="N48" s="4"/>
      <c r="U48" s="4"/>
      <c r="V48" s="4"/>
      <c r="W48" s="4"/>
      <c r="X48" s="4"/>
      <c r="Y48" s="4"/>
      <c r="Z48" s="4"/>
    </row>
    <row r="49" spans="5:26">
      <c r="E49" s="4"/>
      <c r="F49" s="4"/>
      <c r="G49" s="4"/>
      <c r="H49" s="4"/>
      <c r="I49" s="4"/>
      <c r="J49" s="4"/>
      <c r="K49" s="4"/>
      <c r="L49" s="4"/>
      <c r="M49" s="4"/>
      <c r="N49" s="4"/>
      <c r="U49" s="4"/>
      <c r="V49" s="4"/>
      <c r="W49" s="4"/>
      <c r="X49" s="4"/>
      <c r="Y49" s="4"/>
      <c r="Z49" s="4"/>
    </row>
    <row r="50" spans="5:26">
      <c r="E50" s="4"/>
      <c r="F50" s="4"/>
      <c r="G50" s="4"/>
      <c r="H50" s="4"/>
      <c r="I50" s="4"/>
      <c r="J50" s="4"/>
      <c r="K50" s="4"/>
      <c r="L50" s="4"/>
      <c r="M50" s="4"/>
      <c r="N50" s="4"/>
      <c r="U50" s="4"/>
      <c r="V50" s="4"/>
      <c r="W50" s="4"/>
      <c r="X50" s="4"/>
      <c r="Y50" s="4"/>
      <c r="Z50" s="4"/>
    </row>
    <row r="51" spans="5:26">
      <c r="E51" s="4"/>
      <c r="F51" s="4"/>
      <c r="G51" s="4"/>
      <c r="H51" s="4"/>
      <c r="I51" s="4"/>
      <c r="J51" s="4"/>
      <c r="K51" s="4"/>
      <c r="L51" s="4"/>
      <c r="M51" s="4"/>
      <c r="N51" s="4"/>
      <c r="U51" s="4"/>
      <c r="V51" s="4"/>
      <c r="W51" s="4"/>
      <c r="X51" s="4"/>
      <c r="Y51" s="4"/>
      <c r="Z51" s="4"/>
    </row>
    <row r="52" spans="5:26">
      <c r="E52" s="4"/>
      <c r="F52" s="4"/>
      <c r="G52" s="4"/>
      <c r="H52" s="4"/>
      <c r="I52" s="4"/>
      <c r="J52" s="4"/>
      <c r="K52" s="4"/>
      <c r="L52" s="4"/>
      <c r="M52" s="4"/>
      <c r="N52" s="4"/>
      <c r="U52" s="4"/>
      <c r="V52" s="4"/>
      <c r="W52" s="4"/>
      <c r="X52" s="4"/>
      <c r="Y52" s="4"/>
      <c r="Z52" s="4"/>
    </row>
    <row r="53" spans="5:26">
      <c r="E53" s="4"/>
      <c r="F53" s="4"/>
      <c r="G53" s="4"/>
      <c r="H53" s="4"/>
      <c r="I53" s="4"/>
      <c r="J53" s="4"/>
      <c r="K53" s="4"/>
      <c r="L53" s="4"/>
      <c r="M53" s="4"/>
      <c r="N53" s="4"/>
      <c r="U53" s="4"/>
      <c r="V53" s="4"/>
      <c r="W53" s="4"/>
      <c r="X53" s="4"/>
      <c r="Y53" s="4"/>
      <c r="Z53" s="4"/>
    </row>
    <row r="54" spans="5:26">
      <c r="E54" s="4"/>
      <c r="F54" s="4"/>
      <c r="G54" s="4"/>
      <c r="H54" s="4"/>
      <c r="I54" s="4"/>
      <c r="J54" s="4"/>
      <c r="K54" s="4"/>
      <c r="L54" s="4"/>
      <c r="M54" s="4"/>
      <c r="N54" s="4"/>
      <c r="U54" s="4"/>
      <c r="V54" s="4"/>
      <c r="W54" s="4"/>
      <c r="X54" s="4"/>
      <c r="Y54" s="4"/>
      <c r="Z54" s="4"/>
    </row>
    <row r="55" spans="5:26">
      <c r="E55" s="4"/>
      <c r="F55" s="4"/>
      <c r="G55" s="4"/>
      <c r="H55" s="4"/>
      <c r="I55" s="4"/>
      <c r="J55" s="4"/>
      <c r="K55" s="4"/>
      <c r="L55" s="4"/>
      <c r="M55" s="4"/>
      <c r="N55" s="4"/>
      <c r="U55" s="4"/>
      <c r="V55" s="4"/>
      <c r="W55" s="4"/>
      <c r="X55" s="4"/>
      <c r="Y55" s="4"/>
      <c r="Z55" s="4"/>
    </row>
    <row r="56" spans="5:26">
      <c r="E56" s="4"/>
      <c r="F56" s="4"/>
      <c r="G56" s="4"/>
      <c r="H56" s="4"/>
      <c r="I56" s="4"/>
      <c r="J56" s="4"/>
      <c r="K56" s="4"/>
      <c r="L56" s="4"/>
      <c r="M56" s="4"/>
      <c r="N56" s="4"/>
      <c r="U56" s="4"/>
      <c r="V56" s="4"/>
      <c r="W56" s="4"/>
      <c r="X56" s="4"/>
      <c r="Y56" s="4"/>
      <c r="Z56" s="4"/>
    </row>
    <row r="57" spans="5:26">
      <c r="E57" s="4"/>
      <c r="F57" s="4"/>
      <c r="G57" s="4"/>
      <c r="H57" s="4"/>
      <c r="I57" s="4"/>
      <c r="J57" s="4"/>
      <c r="K57" s="4"/>
      <c r="L57" s="4"/>
      <c r="M57" s="4"/>
      <c r="N57" s="4"/>
      <c r="U57" s="4"/>
      <c r="V57" s="4"/>
      <c r="W57" s="4"/>
      <c r="X57" s="4"/>
      <c r="Y57" s="4"/>
      <c r="Z57" s="4"/>
    </row>
    <row r="58" spans="5:26">
      <c r="E58" s="4"/>
      <c r="F58" s="4"/>
      <c r="G58" s="4"/>
      <c r="H58" s="4"/>
      <c r="I58" s="4"/>
      <c r="J58" s="4"/>
      <c r="K58" s="4"/>
      <c r="L58" s="4"/>
      <c r="M58" s="4"/>
      <c r="N58" s="4"/>
      <c r="U58" s="4"/>
      <c r="V58" s="4"/>
      <c r="W58" s="4"/>
      <c r="X58" s="4"/>
      <c r="Y58" s="4"/>
      <c r="Z58" s="4"/>
    </row>
    <row r="59" spans="5:26">
      <c r="E59" s="4"/>
      <c r="F59" s="4"/>
      <c r="G59" s="4"/>
      <c r="H59" s="4"/>
      <c r="I59" s="4"/>
      <c r="J59" s="4"/>
      <c r="K59" s="4"/>
      <c r="L59" s="4"/>
      <c r="M59" s="4"/>
      <c r="N59" s="4"/>
      <c r="U59" s="4"/>
      <c r="V59" s="4"/>
      <c r="W59" s="4"/>
      <c r="X59" s="4"/>
      <c r="Y59" s="4"/>
      <c r="Z59" s="4"/>
    </row>
    <row r="60" spans="5:26">
      <c r="E60" s="4"/>
      <c r="F60" s="4"/>
      <c r="G60" s="4"/>
      <c r="H60" s="4"/>
      <c r="I60" s="4"/>
      <c r="J60" s="4"/>
      <c r="K60" s="4"/>
      <c r="L60" s="4"/>
      <c r="M60" s="4"/>
      <c r="N60" s="4"/>
      <c r="U60" s="4"/>
      <c r="V60" s="4"/>
      <c r="W60" s="4"/>
      <c r="X60" s="4"/>
      <c r="Y60" s="4"/>
      <c r="Z60" s="4"/>
    </row>
    <row r="61" spans="5:26">
      <c r="E61" s="4"/>
      <c r="F61" s="4"/>
      <c r="G61" s="4"/>
      <c r="H61" s="4"/>
      <c r="I61" s="4"/>
      <c r="J61" s="4"/>
      <c r="K61" s="4"/>
      <c r="L61" s="4"/>
      <c r="M61" s="4"/>
      <c r="N61" s="4"/>
      <c r="U61" s="4"/>
      <c r="V61" s="4"/>
      <c r="W61" s="4"/>
      <c r="X61" s="4"/>
      <c r="Y61" s="4"/>
      <c r="Z61" s="4"/>
    </row>
    <row r="62" spans="5:26">
      <c r="E62" s="4"/>
      <c r="F62" s="4"/>
      <c r="G62" s="4"/>
      <c r="H62" s="4"/>
      <c r="I62" s="4"/>
      <c r="J62" s="4"/>
      <c r="K62" s="4"/>
      <c r="L62" s="4"/>
      <c r="M62" s="4"/>
      <c r="N62" s="4"/>
      <c r="U62" s="4"/>
      <c r="V62" s="4"/>
      <c r="W62" s="4"/>
      <c r="X62" s="4"/>
      <c r="Y62" s="4"/>
      <c r="Z62" s="4"/>
    </row>
    <row r="63" spans="5:26">
      <c r="E63" s="4"/>
      <c r="F63" s="4"/>
      <c r="G63" s="4"/>
      <c r="H63" s="4"/>
      <c r="I63" s="4"/>
      <c r="J63" s="4"/>
      <c r="K63" s="4"/>
      <c r="L63" s="4"/>
      <c r="M63" s="4"/>
      <c r="N63" s="4"/>
      <c r="U63" s="4"/>
      <c r="V63" s="4"/>
      <c r="W63" s="4"/>
      <c r="X63" s="4"/>
      <c r="Y63" s="4"/>
      <c r="Z63" s="4"/>
    </row>
    <row r="64" spans="5:26">
      <c r="E64" s="4"/>
      <c r="F64" s="4"/>
      <c r="G64" s="4"/>
      <c r="H64" s="4"/>
      <c r="I64" s="4"/>
      <c r="J64" s="4"/>
      <c r="K64" s="4"/>
      <c r="L64" s="4"/>
      <c r="M64" s="4"/>
      <c r="N64" s="4"/>
      <c r="U64" s="4"/>
      <c r="V64" s="4"/>
      <c r="W64" s="4"/>
      <c r="X64" s="4"/>
      <c r="Y64" s="4"/>
      <c r="Z64" s="4"/>
    </row>
    <row r="65" spans="5:26">
      <c r="E65" s="4"/>
      <c r="F65" s="4"/>
      <c r="G65" s="4"/>
      <c r="H65" s="4"/>
      <c r="I65" s="4"/>
      <c r="J65" s="4"/>
      <c r="K65" s="4"/>
      <c r="L65" s="4"/>
      <c r="M65" s="4"/>
      <c r="N65" s="4"/>
      <c r="U65" s="4"/>
      <c r="V65" s="4"/>
      <c r="W65" s="4"/>
      <c r="X65" s="4"/>
      <c r="Y65" s="4"/>
      <c r="Z65" s="4"/>
    </row>
    <row r="66" spans="5:26">
      <c r="E66" s="4"/>
      <c r="F66" s="4"/>
      <c r="G66" s="4"/>
      <c r="H66" s="4"/>
      <c r="I66" s="4"/>
      <c r="J66" s="4"/>
      <c r="K66" s="4"/>
      <c r="L66" s="4"/>
      <c r="M66" s="4"/>
      <c r="N66" s="4"/>
      <c r="U66" s="4"/>
      <c r="V66" s="4"/>
      <c r="W66" s="4"/>
      <c r="X66" s="4"/>
      <c r="Y66" s="4"/>
      <c r="Z66" s="4"/>
    </row>
    <row r="67" spans="5:26">
      <c r="E67" s="4"/>
      <c r="F67" s="4"/>
      <c r="G67" s="4"/>
      <c r="H67" s="4"/>
      <c r="I67" s="4"/>
      <c r="J67" s="4"/>
      <c r="K67" s="4"/>
      <c r="L67" s="4"/>
      <c r="M67" s="4"/>
      <c r="N67" s="4"/>
      <c r="U67" s="4"/>
      <c r="V67" s="4"/>
      <c r="W67" s="4"/>
      <c r="X67" s="4"/>
      <c r="Y67" s="4"/>
      <c r="Z67" s="4"/>
    </row>
    <row r="68" spans="5:26">
      <c r="E68" s="4"/>
      <c r="F68" s="4"/>
      <c r="G68" s="4"/>
      <c r="H68" s="4"/>
      <c r="I68" s="4"/>
      <c r="J68" s="4"/>
      <c r="K68" s="4"/>
      <c r="L68" s="4"/>
      <c r="M68" s="4"/>
      <c r="N68" s="4"/>
      <c r="U68" s="4"/>
      <c r="V68" s="4"/>
      <c r="W68" s="4"/>
      <c r="X68" s="4"/>
      <c r="Y68" s="4"/>
      <c r="Z68" s="4"/>
    </row>
    <row r="69" spans="5:26">
      <c r="E69" s="4"/>
      <c r="F69" s="4"/>
      <c r="G69" s="4"/>
      <c r="H69" s="4"/>
      <c r="I69" s="4"/>
      <c r="J69" s="4"/>
      <c r="K69" s="4"/>
      <c r="L69" s="4"/>
      <c r="M69" s="4"/>
      <c r="N69" s="4"/>
      <c r="U69" s="4"/>
      <c r="V69" s="4"/>
      <c r="W69" s="4"/>
      <c r="X69" s="4"/>
      <c r="Y69" s="4"/>
      <c r="Z69" s="4"/>
    </row>
    <row r="70" spans="5:26">
      <c r="E70" s="4"/>
      <c r="F70" s="4"/>
      <c r="G70" s="4"/>
      <c r="H70" s="4"/>
      <c r="I70" s="4"/>
      <c r="J70" s="4"/>
      <c r="K70" s="4"/>
      <c r="L70" s="4"/>
      <c r="M70" s="4"/>
      <c r="N70" s="4"/>
      <c r="U70" s="4"/>
      <c r="V70" s="4"/>
      <c r="W70" s="4"/>
      <c r="X70" s="4"/>
      <c r="Y70" s="4"/>
      <c r="Z70" s="4"/>
    </row>
    <row r="71" spans="5:26">
      <c r="E71" s="4"/>
      <c r="F71" s="4"/>
      <c r="G71" s="4"/>
      <c r="H71" s="4"/>
      <c r="I71" s="4"/>
      <c r="J71" s="4"/>
      <c r="K71" s="4"/>
      <c r="L71" s="4"/>
      <c r="M71" s="4"/>
      <c r="N71" s="4"/>
      <c r="U71" s="4"/>
      <c r="V71" s="4"/>
      <c r="W71" s="4"/>
      <c r="X71" s="4"/>
      <c r="Y71" s="4"/>
      <c r="Z71" s="4"/>
    </row>
    <row r="72" spans="5:26">
      <c r="E72" s="4"/>
      <c r="F72" s="4"/>
      <c r="G72" s="4"/>
      <c r="H72" s="4"/>
      <c r="I72" s="4"/>
      <c r="J72" s="4"/>
      <c r="K72" s="4"/>
      <c r="L72" s="4"/>
      <c r="M72" s="4"/>
      <c r="N72" s="4"/>
      <c r="U72" s="4"/>
      <c r="V72" s="4"/>
      <c r="W72" s="4"/>
      <c r="X72" s="4"/>
      <c r="Y72" s="4"/>
      <c r="Z72" s="4"/>
    </row>
    <row r="73" spans="5:26">
      <c r="E73" s="4"/>
      <c r="F73" s="4"/>
      <c r="G73" s="4"/>
      <c r="H73" s="4"/>
      <c r="I73" s="4"/>
      <c r="J73" s="4"/>
      <c r="K73" s="4"/>
      <c r="L73" s="4"/>
      <c r="M73" s="4"/>
      <c r="N73" s="4"/>
      <c r="U73" s="4"/>
      <c r="V73" s="4"/>
      <c r="W73" s="4"/>
      <c r="X73" s="4"/>
      <c r="Y73" s="4"/>
      <c r="Z73" s="4"/>
    </row>
    <row r="74" spans="5:26">
      <c r="E74" s="4"/>
      <c r="F74" s="4"/>
      <c r="G74" s="4"/>
      <c r="H74" s="4"/>
      <c r="I74" s="4"/>
      <c r="J74" s="4"/>
      <c r="K74" s="4"/>
      <c r="L74" s="4"/>
      <c r="M74" s="4"/>
      <c r="N74" s="4"/>
      <c r="U74" s="4"/>
      <c r="V74" s="4"/>
      <c r="W74" s="4"/>
      <c r="X74" s="4"/>
      <c r="Y74" s="4"/>
      <c r="Z74" s="4"/>
    </row>
    <row r="75" spans="5:26">
      <c r="E75" s="4"/>
      <c r="F75" s="4"/>
      <c r="G75" s="4"/>
      <c r="H75" s="4"/>
      <c r="I75" s="4"/>
      <c r="J75" s="4"/>
      <c r="K75" s="4"/>
      <c r="L75" s="4"/>
      <c r="M75" s="4"/>
      <c r="N75" s="4"/>
      <c r="U75" s="4"/>
      <c r="V75" s="4"/>
      <c r="W75" s="4"/>
      <c r="X75" s="4"/>
      <c r="Y75" s="4"/>
      <c r="Z75" s="4"/>
    </row>
    <row r="76" spans="5:26">
      <c r="E76" s="4"/>
      <c r="F76" s="4"/>
      <c r="G76" s="4"/>
      <c r="H76" s="4"/>
      <c r="I76" s="4"/>
      <c r="J76" s="4"/>
      <c r="K76" s="4"/>
      <c r="L76" s="4"/>
      <c r="M76" s="4"/>
      <c r="N76" s="4"/>
      <c r="U76" s="4"/>
      <c r="V76" s="4"/>
      <c r="W76" s="4"/>
      <c r="X76" s="4"/>
      <c r="Y76" s="4"/>
      <c r="Z76" s="4"/>
    </row>
    <row r="77" spans="5:26">
      <c r="E77" s="4"/>
      <c r="F77" s="4"/>
      <c r="G77" s="4"/>
      <c r="H77" s="4"/>
      <c r="I77" s="4"/>
      <c r="J77" s="4"/>
      <c r="K77" s="4"/>
      <c r="L77" s="4"/>
      <c r="M77" s="4"/>
      <c r="N77" s="4"/>
      <c r="U77" s="4"/>
      <c r="V77" s="4"/>
      <c r="W77" s="4"/>
      <c r="X77" s="4"/>
      <c r="Y77" s="4"/>
      <c r="Z77" s="4"/>
    </row>
    <row r="78" spans="5:26">
      <c r="E78" s="4"/>
      <c r="F78" s="4"/>
      <c r="G78" s="4"/>
      <c r="H78" s="4"/>
      <c r="I78" s="4"/>
      <c r="J78" s="4"/>
      <c r="K78" s="4"/>
      <c r="L78" s="4"/>
      <c r="M78" s="4"/>
      <c r="N78" s="4"/>
      <c r="U78" s="4"/>
      <c r="V78" s="4"/>
      <c r="W78" s="4"/>
      <c r="X78" s="4"/>
      <c r="Y78" s="4"/>
      <c r="Z78" s="4"/>
    </row>
    <row r="79" spans="5:26">
      <c r="E79" s="4"/>
      <c r="F79" s="4"/>
      <c r="G79" s="4"/>
      <c r="H79" s="4"/>
      <c r="I79" s="4"/>
      <c r="J79" s="4"/>
      <c r="K79" s="4"/>
      <c r="L79" s="4"/>
      <c r="M79" s="4"/>
      <c r="N79" s="4"/>
      <c r="U79" s="4"/>
      <c r="V79" s="4"/>
      <c r="W79" s="4"/>
      <c r="X79" s="4"/>
      <c r="Y79" s="4"/>
      <c r="Z79" s="4"/>
    </row>
    <row r="80" spans="5:26">
      <c r="E80" s="4"/>
      <c r="F80" s="4"/>
      <c r="G80" s="4"/>
      <c r="H80" s="4"/>
      <c r="I80" s="4"/>
      <c r="J80" s="4"/>
      <c r="K80" s="4"/>
      <c r="L80" s="4"/>
      <c r="M80" s="4"/>
      <c r="N80" s="4"/>
      <c r="U80" s="4"/>
      <c r="V80" s="4"/>
      <c r="W80" s="4"/>
      <c r="X80" s="4"/>
      <c r="Y80" s="4"/>
      <c r="Z80" s="4"/>
    </row>
    <row r="81" spans="5:26">
      <c r="E81" s="4"/>
      <c r="F81" s="4"/>
      <c r="G81" s="4"/>
      <c r="H81" s="4"/>
      <c r="I81" s="4"/>
      <c r="J81" s="4"/>
      <c r="K81" s="4"/>
      <c r="L81" s="4"/>
      <c r="M81" s="4"/>
      <c r="N81" s="4"/>
      <c r="U81" s="4"/>
      <c r="V81" s="4"/>
      <c r="W81" s="4"/>
      <c r="X81" s="4"/>
      <c r="Y81" s="4"/>
      <c r="Z81" s="4"/>
    </row>
    <row r="82" spans="5:26">
      <c r="E82" s="4"/>
      <c r="F82" s="4"/>
      <c r="G82" s="4"/>
      <c r="H82" s="4"/>
      <c r="I82" s="4"/>
      <c r="J82" s="4"/>
      <c r="K82" s="4"/>
      <c r="L82" s="4"/>
      <c r="M82" s="4"/>
      <c r="N82" s="4"/>
      <c r="U82" s="4"/>
      <c r="V82" s="4"/>
      <c r="W82" s="4"/>
      <c r="X82" s="4"/>
      <c r="Y82" s="4"/>
      <c r="Z82" s="4"/>
    </row>
    <row r="83" spans="5:26">
      <c r="E83" s="4"/>
      <c r="F83" s="4"/>
      <c r="G83" s="4"/>
      <c r="H83" s="4"/>
      <c r="I83" s="4"/>
      <c r="J83" s="4"/>
      <c r="K83" s="4"/>
      <c r="L83" s="4"/>
      <c r="M83" s="4"/>
      <c r="N83" s="4"/>
      <c r="U83" s="4"/>
      <c r="V83" s="4"/>
      <c r="W83" s="4"/>
      <c r="X83" s="4"/>
      <c r="Y83" s="4"/>
      <c r="Z83" s="4"/>
    </row>
    <row r="84" spans="5:26">
      <c r="E84" s="4"/>
      <c r="F84" s="4"/>
      <c r="G84" s="4"/>
      <c r="H84" s="4"/>
      <c r="I84" s="4"/>
      <c r="J84" s="4"/>
      <c r="K84" s="4"/>
      <c r="L84" s="4"/>
      <c r="M84" s="4"/>
      <c r="N84" s="4"/>
      <c r="U84" s="4"/>
      <c r="V84" s="4"/>
      <c r="W84" s="4"/>
      <c r="X84" s="4"/>
      <c r="Y84" s="4"/>
      <c r="Z84" s="4"/>
    </row>
    <row r="85" spans="5:26">
      <c r="E85" s="4"/>
      <c r="F85" s="4"/>
      <c r="G85" s="4"/>
      <c r="H85" s="4"/>
      <c r="I85" s="4"/>
      <c r="J85" s="4"/>
      <c r="K85" s="4"/>
      <c r="L85" s="4"/>
      <c r="M85" s="4"/>
      <c r="N85" s="4"/>
      <c r="U85" s="4"/>
      <c r="V85" s="4"/>
      <c r="W85" s="4"/>
      <c r="X85" s="4"/>
      <c r="Y85" s="4"/>
      <c r="Z85" s="4"/>
    </row>
    <row r="86" spans="5:26">
      <c r="E86" s="4"/>
      <c r="F86" s="4"/>
      <c r="G86" s="4"/>
      <c r="H86" s="4"/>
      <c r="I86" s="4"/>
      <c r="J86" s="4"/>
      <c r="K86" s="4"/>
      <c r="L86" s="4"/>
      <c r="M86" s="4"/>
      <c r="N86" s="4"/>
      <c r="U86" s="4"/>
      <c r="V86" s="4"/>
      <c r="W86" s="4"/>
      <c r="X86" s="4"/>
      <c r="Y86" s="4"/>
      <c r="Z86" s="4"/>
    </row>
    <row r="87" spans="5:26">
      <c r="E87" s="4"/>
      <c r="F87" s="4"/>
      <c r="G87" s="4"/>
      <c r="H87" s="4"/>
      <c r="I87" s="4"/>
      <c r="J87" s="4"/>
      <c r="K87" s="4"/>
      <c r="L87" s="4"/>
      <c r="M87" s="4"/>
      <c r="N87" s="4"/>
      <c r="U87" s="4"/>
      <c r="V87" s="4"/>
      <c r="W87" s="4"/>
      <c r="X87" s="4"/>
      <c r="Y87" s="4"/>
      <c r="Z87" s="4"/>
    </row>
    <row r="88" spans="5:26">
      <c r="E88" s="4"/>
      <c r="F88" s="4"/>
      <c r="G88" s="4"/>
      <c r="H88" s="4"/>
      <c r="I88" s="4"/>
      <c r="J88" s="4"/>
      <c r="K88" s="4"/>
      <c r="L88" s="4"/>
      <c r="M88" s="4"/>
      <c r="N88" s="4"/>
      <c r="U88" s="4"/>
      <c r="V88" s="4"/>
      <c r="W88" s="4"/>
      <c r="X88" s="4"/>
      <c r="Y88" s="4"/>
      <c r="Z88" s="4"/>
    </row>
    <row r="89" spans="5:26">
      <c r="E89" s="4"/>
      <c r="F89" s="4"/>
      <c r="G89" s="4"/>
      <c r="H89" s="4"/>
      <c r="I89" s="4"/>
      <c r="J89" s="4"/>
      <c r="K89" s="4"/>
      <c r="L89" s="4"/>
      <c r="M89" s="4"/>
      <c r="N89" s="4"/>
      <c r="U89" s="4"/>
      <c r="V89" s="4"/>
      <c r="W89" s="4"/>
      <c r="X89" s="4"/>
      <c r="Y89" s="4"/>
      <c r="Z89" s="4"/>
    </row>
    <row r="90" spans="5:26">
      <c r="E90" s="4"/>
      <c r="F90" s="4"/>
      <c r="G90" s="4"/>
      <c r="H90" s="4"/>
      <c r="I90" s="4"/>
      <c r="J90" s="4"/>
      <c r="K90" s="4"/>
      <c r="L90" s="4"/>
      <c r="M90" s="4"/>
      <c r="N90" s="4"/>
      <c r="U90" s="4"/>
      <c r="V90" s="4"/>
      <c r="W90" s="4"/>
      <c r="X90" s="4"/>
      <c r="Y90" s="4"/>
      <c r="Z90" s="4"/>
    </row>
    <row r="91" spans="5:26">
      <c r="E91" s="4"/>
      <c r="F91" s="4"/>
      <c r="G91" s="4"/>
      <c r="H91" s="4"/>
      <c r="I91" s="4"/>
      <c r="J91" s="4"/>
      <c r="K91" s="4"/>
      <c r="L91" s="4"/>
      <c r="M91" s="4"/>
      <c r="N91" s="4"/>
      <c r="U91" s="4"/>
      <c r="V91" s="4"/>
      <c r="W91" s="4"/>
      <c r="X91" s="4"/>
      <c r="Y91" s="4"/>
      <c r="Z91" s="4"/>
    </row>
    <row r="92" spans="5:26">
      <c r="E92" s="4"/>
      <c r="F92" s="4"/>
      <c r="G92" s="4"/>
      <c r="H92" s="4"/>
      <c r="I92" s="4"/>
      <c r="J92" s="4"/>
      <c r="K92" s="4"/>
      <c r="L92" s="4"/>
      <c r="M92" s="4"/>
      <c r="N92" s="4"/>
      <c r="U92" s="4"/>
      <c r="V92" s="4"/>
      <c r="W92" s="4"/>
      <c r="X92" s="4"/>
      <c r="Y92" s="4"/>
      <c r="Z92" s="4"/>
    </row>
    <row r="93" spans="5:26">
      <c r="E93" s="4"/>
      <c r="F93" s="4"/>
      <c r="G93" s="4"/>
      <c r="H93" s="4"/>
      <c r="I93" s="4"/>
      <c r="J93" s="4"/>
      <c r="K93" s="4"/>
      <c r="L93" s="4"/>
      <c r="M93" s="4"/>
      <c r="N93" s="4"/>
      <c r="U93" s="4"/>
      <c r="V93" s="4"/>
      <c r="W93" s="4"/>
      <c r="X93" s="4"/>
      <c r="Y93" s="4"/>
      <c r="Z93" s="4"/>
    </row>
    <row r="94" spans="5:26">
      <c r="E94" s="4"/>
      <c r="F94" s="4"/>
      <c r="G94" s="4"/>
      <c r="H94" s="4"/>
      <c r="I94" s="4"/>
      <c r="J94" s="4"/>
      <c r="K94" s="4"/>
      <c r="L94" s="4"/>
      <c r="M94" s="4"/>
      <c r="N94" s="4"/>
      <c r="U94" s="4"/>
      <c r="V94" s="4"/>
      <c r="W94" s="4"/>
      <c r="X94" s="4"/>
      <c r="Y94" s="4"/>
      <c r="Z94" s="4"/>
    </row>
    <row r="95" spans="5:26">
      <c r="E95" s="4"/>
      <c r="F95" s="4"/>
      <c r="G95" s="4"/>
      <c r="H95" s="4"/>
      <c r="I95" s="4"/>
      <c r="J95" s="4"/>
      <c r="K95" s="4"/>
      <c r="L95" s="4"/>
      <c r="M95" s="4"/>
      <c r="N95" s="4"/>
      <c r="U95" s="4"/>
      <c r="V95" s="4"/>
      <c r="W95" s="4"/>
      <c r="X95" s="4"/>
      <c r="Y95" s="4"/>
      <c r="Z95" s="4"/>
    </row>
    <row r="96" spans="5:26">
      <c r="E96" s="4"/>
      <c r="F96" s="4"/>
      <c r="G96" s="4"/>
      <c r="H96" s="4"/>
      <c r="I96" s="4"/>
      <c r="J96" s="4"/>
      <c r="K96" s="4"/>
      <c r="L96" s="4"/>
      <c r="M96" s="4"/>
      <c r="N96" s="4"/>
      <c r="U96" s="4"/>
      <c r="V96" s="4"/>
      <c r="W96" s="4"/>
      <c r="X96" s="4"/>
      <c r="Y96" s="4"/>
      <c r="Z96" s="4"/>
    </row>
    <row r="97" spans="5:26">
      <c r="E97" s="4"/>
      <c r="F97" s="4"/>
      <c r="G97" s="4"/>
      <c r="H97" s="4"/>
      <c r="I97" s="4"/>
      <c r="J97" s="4"/>
      <c r="K97" s="4"/>
      <c r="L97" s="4"/>
      <c r="M97" s="4"/>
      <c r="N97" s="4"/>
      <c r="U97" s="4"/>
      <c r="V97" s="4"/>
      <c r="W97" s="4"/>
      <c r="X97" s="4"/>
      <c r="Y97" s="4"/>
      <c r="Z97" s="4"/>
    </row>
    <row r="98" spans="5:26">
      <c r="E98" s="4"/>
      <c r="F98" s="4"/>
      <c r="G98" s="4"/>
      <c r="H98" s="4"/>
      <c r="I98" s="4"/>
      <c r="J98" s="4"/>
      <c r="K98" s="4"/>
      <c r="L98" s="4"/>
      <c r="M98" s="4"/>
      <c r="N98" s="4"/>
      <c r="U98" s="4"/>
      <c r="V98" s="4"/>
      <c r="W98" s="4"/>
      <c r="X98" s="4"/>
      <c r="Y98" s="4"/>
      <c r="Z98" s="4"/>
    </row>
    <row r="99" spans="5:26">
      <c r="E99" s="4"/>
      <c r="F99" s="4"/>
      <c r="G99" s="4"/>
      <c r="H99" s="4"/>
      <c r="I99" s="4"/>
      <c r="J99" s="4"/>
      <c r="K99" s="4"/>
      <c r="L99" s="4"/>
      <c r="M99" s="4"/>
      <c r="N99" s="4"/>
      <c r="U99" s="4"/>
      <c r="V99" s="4"/>
      <c r="W99" s="4"/>
      <c r="X99" s="4"/>
      <c r="Y99" s="4"/>
      <c r="Z99" s="4"/>
    </row>
    <row r="100" spans="5:26">
      <c r="E100" s="4"/>
      <c r="F100" s="4"/>
      <c r="G100" s="4"/>
      <c r="H100" s="4"/>
      <c r="I100" s="4"/>
      <c r="J100" s="4"/>
      <c r="K100" s="4"/>
      <c r="L100" s="4"/>
      <c r="M100" s="4"/>
      <c r="N100" s="4"/>
      <c r="U100" s="4"/>
      <c r="V100" s="4"/>
      <c r="W100" s="4"/>
      <c r="X100" s="4"/>
      <c r="Y100" s="4"/>
      <c r="Z100" s="4"/>
    </row>
    <row r="101" spans="5:26">
      <c r="E101" s="4"/>
      <c r="F101" s="4"/>
      <c r="G101" s="4"/>
      <c r="H101" s="4"/>
      <c r="I101" s="4"/>
      <c r="J101" s="4"/>
      <c r="K101" s="4"/>
      <c r="L101" s="4"/>
      <c r="M101" s="4"/>
      <c r="N101" s="4"/>
      <c r="U101" s="4"/>
      <c r="V101" s="4"/>
      <c r="W101" s="4"/>
      <c r="X101" s="4"/>
      <c r="Y101" s="4"/>
      <c r="Z101" s="4"/>
    </row>
    <row r="102" spans="5:26">
      <c r="E102" s="4"/>
      <c r="F102" s="4"/>
      <c r="G102" s="4"/>
      <c r="H102" s="4"/>
      <c r="I102" s="4"/>
      <c r="J102" s="4"/>
      <c r="K102" s="4"/>
      <c r="L102" s="4"/>
      <c r="M102" s="4"/>
      <c r="N102" s="4"/>
      <c r="U102" s="4"/>
      <c r="V102" s="4"/>
      <c r="W102" s="4"/>
      <c r="X102" s="4"/>
      <c r="Y102" s="4"/>
      <c r="Z102" s="4"/>
    </row>
    <row r="103" spans="5:26">
      <c r="E103" s="4"/>
      <c r="F103" s="4"/>
      <c r="G103" s="4"/>
      <c r="H103" s="4"/>
      <c r="I103" s="4"/>
      <c r="J103" s="4"/>
      <c r="K103" s="4"/>
      <c r="L103" s="4"/>
      <c r="M103" s="4"/>
      <c r="N103" s="4"/>
      <c r="U103" s="4"/>
      <c r="V103" s="4"/>
      <c r="W103" s="4"/>
      <c r="X103" s="4"/>
      <c r="Y103" s="4"/>
      <c r="Z103" s="4"/>
    </row>
    <row r="104" spans="5:26">
      <c r="E104" s="4"/>
      <c r="F104" s="4"/>
      <c r="G104" s="4"/>
      <c r="H104" s="4"/>
      <c r="I104" s="4"/>
      <c r="J104" s="4"/>
      <c r="K104" s="4"/>
      <c r="L104" s="4"/>
      <c r="M104" s="4"/>
      <c r="N104" s="4"/>
      <c r="U104" s="4"/>
      <c r="V104" s="4"/>
      <c r="W104" s="4"/>
      <c r="X104" s="4"/>
      <c r="Y104" s="4"/>
      <c r="Z104" s="4"/>
    </row>
    <row r="105" spans="5:26">
      <c r="E105" s="4"/>
      <c r="F105" s="4"/>
      <c r="G105" s="4"/>
      <c r="H105" s="4"/>
      <c r="I105" s="4"/>
      <c r="J105" s="4"/>
      <c r="K105" s="4"/>
      <c r="L105" s="4"/>
      <c r="M105" s="4"/>
      <c r="N105" s="4"/>
      <c r="U105" s="4"/>
      <c r="V105" s="4"/>
      <c r="W105" s="4"/>
      <c r="X105" s="4"/>
      <c r="Y105" s="4"/>
      <c r="Z105" s="4"/>
    </row>
    <row r="106" spans="5:26">
      <c r="E106" s="4"/>
      <c r="F106" s="4"/>
      <c r="G106" s="4"/>
      <c r="H106" s="4"/>
      <c r="I106" s="4"/>
      <c r="J106" s="4"/>
      <c r="K106" s="4"/>
      <c r="L106" s="4"/>
      <c r="M106" s="4"/>
      <c r="N106" s="4"/>
      <c r="U106" s="4"/>
      <c r="V106" s="4"/>
      <c r="W106" s="4"/>
      <c r="X106" s="4"/>
      <c r="Y106" s="4"/>
      <c r="Z106" s="4"/>
    </row>
    <row r="107" spans="5:26">
      <c r="E107" s="4"/>
      <c r="F107" s="4"/>
      <c r="G107" s="4"/>
      <c r="H107" s="4"/>
      <c r="I107" s="4"/>
      <c r="J107" s="4"/>
      <c r="K107" s="4"/>
      <c r="L107" s="4"/>
      <c r="M107" s="4"/>
      <c r="N107" s="4"/>
      <c r="U107" s="4"/>
      <c r="V107" s="4"/>
      <c r="W107" s="4"/>
      <c r="X107" s="4"/>
      <c r="Y107" s="4"/>
      <c r="Z107" s="4"/>
    </row>
    <row r="108" spans="5:26">
      <c r="E108" s="4"/>
      <c r="F108" s="4"/>
      <c r="G108" s="4"/>
      <c r="H108" s="4"/>
      <c r="I108" s="4"/>
      <c r="J108" s="4"/>
      <c r="K108" s="4"/>
      <c r="L108" s="4"/>
      <c r="M108" s="4"/>
      <c r="N108" s="4"/>
      <c r="U108" s="4"/>
      <c r="V108" s="4"/>
      <c r="W108" s="4"/>
      <c r="X108" s="4"/>
      <c r="Y108" s="4"/>
      <c r="Z108" s="4"/>
    </row>
    <row r="109" spans="5:26">
      <c r="E109" s="4"/>
      <c r="F109" s="4"/>
      <c r="G109" s="4"/>
      <c r="H109" s="4"/>
      <c r="I109" s="4"/>
      <c r="J109" s="4"/>
      <c r="K109" s="4"/>
      <c r="L109" s="4"/>
      <c r="M109" s="4"/>
      <c r="N109" s="4"/>
      <c r="U109" s="4"/>
      <c r="V109" s="4"/>
      <c r="W109" s="4"/>
      <c r="X109" s="4"/>
      <c r="Y109" s="4"/>
      <c r="Z109" s="4"/>
    </row>
    <row r="110" spans="5:26">
      <c r="E110" s="4"/>
      <c r="F110" s="4"/>
      <c r="G110" s="4"/>
      <c r="H110" s="4"/>
      <c r="I110" s="4"/>
      <c r="J110" s="4"/>
      <c r="K110" s="4"/>
      <c r="L110" s="4"/>
      <c r="M110" s="4"/>
      <c r="N110" s="4"/>
      <c r="U110" s="4"/>
      <c r="V110" s="4"/>
      <c r="W110" s="4"/>
      <c r="X110" s="4"/>
      <c r="Y110" s="4"/>
      <c r="Z110" s="4"/>
    </row>
    <row r="111" spans="5:26">
      <c r="E111" s="4"/>
      <c r="F111" s="4"/>
      <c r="G111" s="4"/>
      <c r="H111" s="4"/>
      <c r="I111" s="4"/>
      <c r="J111" s="4"/>
      <c r="K111" s="4"/>
      <c r="L111" s="4"/>
      <c r="M111" s="4"/>
      <c r="N111" s="4"/>
      <c r="U111" s="4"/>
      <c r="V111" s="4"/>
      <c r="W111" s="4"/>
      <c r="X111" s="4"/>
      <c r="Y111" s="4"/>
      <c r="Z111" s="4"/>
    </row>
    <row r="112" spans="5:26">
      <c r="E112" s="4"/>
      <c r="F112" s="4"/>
      <c r="G112" s="4"/>
      <c r="H112" s="4"/>
      <c r="I112" s="4"/>
      <c r="J112" s="4"/>
      <c r="K112" s="4"/>
      <c r="L112" s="4"/>
      <c r="M112" s="4"/>
      <c r="N112" s="4"/>
      <c r="U112" s="4"/>
      <c r="V112" s="4"/>
      <c r="W112" s="4"/>
      <c r="X112" s="4"/>
      <c r="Y112" s="4"/>
      <c r="Z112" s="4"/>
    </row>
    <row r="113" spans="5:26">
      <c r="E113" s="4"/>
      <c r="F113" s="4"/>
      <c r="G113" s="4"/>
      <c r="H113" s="4"/>
      <c r="I113" s="4"/>
      <c r="J113" s="4"/>
      <c r="K113" s="4"/>
      <c r="L113" s="4"/>
      <c r="M113" s="4"/>
      <c r="N113" s="4"/>
      <c r="U113" s="4"/>
      <c r="V113" s="4"/>
      <c r="W113" s="4"/>
      <c r="X113" s="4"/>
      <c r="Y113" s="4"/>
      <c r="Z113" s="4"/>
    </row>
    <row r="114" spans="5:26">
      <c r="E114" s="4"/>
      <c r="F114" s="4"/>
      <c r="G114" s="4"/>
      <c r="H114" s="4"/>
      <c r="I114" s="4"/>
      <c r="J114" s="4"/>
      <c r="K114" s="4"/>
      <c r="L114" s="4"/>
      <c r="M114" s="4"/>
      <c r="N114" s="4"/>
      <c r="U114" s="4"/>
      <c r="V114" s="4"/>
      <c r="W114" s="4"/>
      <c r="X114" s="4"/>
      <c r="Y114" s="4"/>
      <c r="Z114" s="4"/>
    </row>
    <row r="115" spans="5:26">
      <c r="E115" s="4"/>
      <c r="F115" s="4"/>
      <c r="G115" s="4"/>
      <c r="H115" s="4"/>
      <c r="I115" s="4"/>
      <c r="J115" s="4"/>
      <c r="K115" s="4"/>
      <c r="L115" s="4"/>
      <c r="M115" s="4"/>
      <c r="N115" s="4"/>
      <c r="U115" s="4"/>
      <c r="V115" s="4"/>
      <c r="W115" s="4"/>
      <c r="X115" s="4"/>
      <c r="Y115" s="4"/>
      <c r="Z115" s="4"/>
    </row>
    <row r="116" spans="5:26">
      <c r="E116" s="4"/>
      <c r="F116" s="4"/>
      <c r="G116" s="4"/>
      <c r="H116" s="4"/>
      <c r="I116" s="4"/>
      <c r="J116" s="4"/>
      <c r="K116" s="4"/>
      <c r="L116" s="4"/>
      <c r="M116" s="4"/>
      <c r="N116" s="4"/>
      <c r="U116" s="4"/>
      <c r="V116" s="4"/>
      <c r="W116" s="4"/>
      <c r="X116" s="4"/>
      <c r="Y116" s="4"/>
      <c r="Z116" s="4"/>
    </row>
    <row r="117" spans="5:26">
      <c r="E117" s="4"/>
      <c r="F117" s="4"/>
      <c r="G117" s="4"/>
      <c r="H117" s="4"/>
      <c r="I117" s="4"/>
      <c r="J117" s="4"/>
      <c r="K117" s="4"/>
      <c r="L117" s="4"/>
      <c r="M117" s="4"/>
      <c r="N117" s="4"/>
      <c r="U117" s="4"/>
      <c r="V117" s="4"/>
      <c r="W117" s="4"/>
      <c r="X117" s="4"/>
      <c r="Y117" s="4"/>
      <c r="Z117" s="4"/>
    </row>
    <row r="118" spans="5:26">
      <c r="E118" s="4"/>
      <c r="F118" s="4"/>
      <c r="G118" s="4"/>
      <c r="H118" s="4"/>
      <c r="I118" s="4"/>
      <c r="J118" s="4"/>
      <c r="K118" s="4"/>
      <c r="L118" s="4"/>
      <c r="M118" s="4"/>
      <c r="N118" s="4"/>
      <c r="U118" s="4"/>
      <c r="V118" s="4"/>
      <c r="W118" s="4"/>
      <c r="X118" s="4"/>
      <c r="Y118" s="4"/>
      <c r="Z118" s="4"/>
    </row>
    <row r="119" spans="5:26">
      <c r="E119" s="4"/>
      <c r="F119" s="4"/>
      <c r="G119" s="4"/>
      <c r="H119" s="4"/>
      <c r="I119" s="4"/>
      <c r="J119" s="4"/>
      <c r="K119" s="4"/>
      <c r="L119" s="4"/>
      <c r="M119" s="4"/>
      <c r="N119" s="4"/>
      <c r="U119" s="4"/>
      <c r="V119" s="4"/>
      <c r="W119" s="4"/>
      <c r="X119" s="4"/>
      <c r="Y119" s="4"/>
      <c r="Z119" s="4"/>
    </row>
    <row r="120" spans="5:26">
      <c r="E120" s="4"/>
      <c r="F120" s="4"/>
      <c r="G120" s="4"/>
      <c r="H120" s="4"/>
      <c r="I120" s="4"/>
      <c r="J120" s="4"/>
      <c r="K120" s="4"/>
      <c r="L120" s="4"/>
      <c r="M120" s="4"/>
      <c r="N120" s="4"/>
      <c r="U120" s="4"/>
      <c r="V120" s="4"/>
      <c r="W120" s="4"/>
      <c r="X120" s="4"/>
      <c r="Y120" s="4"/>
      <c r="Z120" s="4"/>
    </row>
    <row r="121" spans="5:26">
      <c r="E121" s="4"/>
      <c r="F121" s="4"/>
      <c r="G121" s="4"/>
      <c r="H121" s="4"/>
      <c r="I121" s="4"/>
      <c r="J121" s="4"/>
      <c r="K121" s="4"/>
      <c r="L121" s="4"/>
      <c r="M121" s="4"/>
      <c r="N121" s="4"/>
      <c r="U121" s="4"/>
      <c r="V121" s="4"/>
      <c r="W121" s="4"/>
      <c r="X121" s="4"/>
      <c r="Y121" s="4"/>
      <c r="Z121" s="4"/>
    </row>
    <row r="122" spans="5:26">
      <c r="E122" s="4"/>
      <c r="F122" s="4"/>
      <c r="G122" s="4"/>
      <c r="H122" s="4"/>
      <c r="I122" s="4"/>
      <c r="J122" s="4"/>
      <c r="K122" s="4"/>
      <c r="L122" s="4"/>
      <c r="M122" s="4"/>
      <c r="N122" s="4"/>
      <c r="U122" s="4"/>
      <c r="V122" s="4"/>
      <c r="W122" s="4"/>
      <c r="X122" s="4"/>
      <c r="Y122" s="4"/>
      <c r="Z122" s="4"/>
    </row>
    <row r="123" spans="5:26">
      <c r="E123" s="4"/>
      <c r="F123" s="4"/>
      <c r="G123" s="4"/>
      <c r="H123" s="4"/>
      <c r="I123" s="4"/>
      <c r="J123" s="4"/>
      <c r="K123" s="4"/>
      <c r="L123" s="4"/>
      <c r="M123" s="4"/>
      <c r="N123" s="4"/>
      <c r="U123" s="4"/>
      <c r="V123" s="4"/>
      <c r="W123" s="4"/>
      <c r="X123" s="4"/>
      <c r="Y123" s="4"/>
      <c r="Z123" s="4"/>
    </row>
    <row r="124" spans="5:26">
      <c r="E124" s="4"/>
      <c r="F124" s="4"/>
      <c r="G124" s="4"/>
      <c r="H124" s="4"/>
      <c r="I124" s="4"/>
      <c r="J124" s="4"/>
      <c r="K124" s="4"/>
      <c r="L124" s="4"/>
      <c r="M124" s="4"/>
      <c r="N124" s="4"/>
      <c r="U124" s="4"/>
      <c r="V124" s="4"/>
      <c r="W124" s="4"/>
      <c r="X124" s="4"/>
      <c r="Y124" s="4"/>
      <c r="Z124" s="4"/>
    </row>
    <row r="125" spans="5:26">
      <c r="E125" s="4"/>
      <c r="F125" s="4"/>
      <c r="G125" s="4"/>
      <c r="H125" s="4"/>
      <c r="I125" s="4"/>
      <c r="J125" s="4"/>
      <c r="K125" s="4"/>
      <c r="L125" s="4"/>
      <c r="M125" s="4"/>
      <c r="N125" s="4"/>
      <c r="U125" s="4"/>
      <c r="V125" s="4"/>
      <c r="W125" s="4"/>
      <c r="X125" s="4"/>
      <c r="Y125" s="4"/>
      <c r="Z125" s="4"/>
    </row>
    <row r="126" spans="5:26">
      <c r="E126" s="4"/>
      <c r="F126" s="4"/>
      <c r="G126" s="4"/>
      <c r="H126" s="4"/>
      <c r="I126" s="4"/>
      <c r="J126" s="4"/>
      <c r="K126" s="4"/>
      <c r="L126" s="4"/>
      <c r="M126" s="4"/>
      <c r="N126" s="4"/>
      <c r="U126" s="4"/>
      <c r="V126" s="4"/>
      <c r="W126" s="4"/>
      <c r="X126" s="4"/>
      <c r="Y126" s="4"/>
      <c r="Z126" s="4"/>
    </row>
    <row r="127" spans="5:26">
      <c r="E127" s="4"/>
      <c r="F127" s="4"/>
      <c r="G127" s="4"/>
      <c r="H127" s="4"/>
      <c r="I127" s="4"/>
      <c r="J127" s="4"/>
      <c r="K127" s="4"/>
      <c r="L127" s="4"/>
      <c r="M127" s="4"/>
      <c r="N127" s="4"/>
      <c r="U127" s="4"/>
      <c r="V127" s="4"/>
      <c r="W127" s="4"/>
      <c r="X127" s="4"/>
      <c r="Y127" s="4"/>
      <c r="Z127" s="4"/>
    </row>
    <row r="128" spans="5:26">
      <c r="E128" s="4"/>
      <c r="F128" s="4"/>
      <c r="G128" s="4"/>
      <c r="H128" s="4"/>
      <c r="I128" s="4"/>
      <c r="J128" s="4"/>
      <c r="K128" s="4"/>
      <c r="L128" s="4"/>
      <c r="M128" s="4"/>
      <c r="N128" s="4"/>
      <c r="U128" s="4"/>
      <c r="V128" s="4"/>
      <c r="W128" s="4"/>
      <c r="X128" s="4"/>
      <c r="Y128" s="4"/>
      <c r="Z128" s="4"/>
    </row>
    <row r="129" spans="5:26">
      <c r="E129" s="4"/>
      <c r="F129" s="4"/>
      <c r="G129" s="4"/>
      <c r="H129" s="4"/>
      <c r="I129" s="4"/>
      <c r="J129" s="4"/>
      <c r="K129" s="4"/>
      <c r="L129" s="4"/>
      <c r="M129" s="4"/>
      <c r="N129" s="4"/>
      <c r="U129" s="4"/>
      <c r="V129" s="4"/>
      <c r="W129" s="4"/>
      <c r="X129" s="4"/>
      <c r="Y129" s="4"/>
      <c r="Z129" s="4"/>
    </row>
    <row r="130" spans="5:26">
      <c r="E130" s="4"/>
      <c r="F130" s="4"/>
      <c r="G130" s="4"/>
      <c r="H130" s="4"/>
      <c r="I130" s="4"/>
      <c r="J130" s="4"/>
      <c r="K130" s="4"/>
      <c r="L130" s="4"/>
      <c r="M130" s="4"/>
      <c r="N130" s="4"/>
      <c r="U130" s="4"/>
      <c r="V130" s="4"/>
      <c r="W130" s="4"/>
      <c r="X130" s="4"/>
      <c r="Y130" s="4"/>
      <c r="Z130" s="4"/>
    </row>
    <row r="131" spans="5:26">
      <c r="E131" s="4"/>
      <c r="F131" s="4"/>
      <c r="G131" s="4"/>
      <c r="H131" s="4"/>
      <c r="I131" s="4"/>
      <c r="J131" s="4"/>
      <c r="K131" s="4"/>
      <c r="L131" s="4"/>
      <c r="M131" s="4"/>
      <c r="N131" s="4"/>
      <c r="U131" s="4"/>
      <c r="V131" s="4"/>
      <c r="W131" s="4"/>
      <c r="X131" s="4"/>
      <c r="Y131" s="4"/>
      <c r="Z131" s="4"/>
    </row>
    <row r="132" spans="5:26">
      <c r="E132" s="4"/>
      <c r="F132" s="4"/>
      <c r="G132" s="4"/>
      <c r="H132" s="4"/>
      <c r="I132" s="4"/>
      <c r="J132" s="4"/>
      <c r="K132" s="4"/>
      <c r="L132" s="4"/>
      <c r="M132" s="4"/>
      <c r="N132" s="4"/>
      <c r="U132" s="4"/>
      <c r="V132" s="4"/>
      <c r="W132" s="4"/>
      <c r="X132" s="4"/>
      <c r="Y132" s="4"/>
      <c r="Z132" s="4"/>
    </row>
    <row r="133" spans="5:26">
      <c r="E133" s="4"/>
      <c r="F133" s="4"/>
      <c r="G133" s="4"/>
      <c r="H133" s="4"/>
      <c r="I133" s="4"/>
      <c r="J133" s="4"/>
      <c r="K133" s="4"/>
      <c r="L133" s="4"/>
      <c r="M133" s="4"/>
      <c r="N133" s="4"/>
      <c r="U133" s="4"/>
      <c r="V133" s="4"/>
      <c r="W133" s="4"/>
      <c r="X133" s="4"/>
      <c r="Y133" s="4"/>
      <c r="Z133" s="4"/>
    </row>
    <row r="134" spans="5:26">
      <c r="E134" s="4"/>
      <c r="F134" s="4"/>
      <c r="G134" s="4"/>
      <c r="H134" s="4"/>
      <c r="I134" s="4"/>
      <c r="J134" s="4"/>
      <c r="K134" s="4"/>
      <c r="L134" s="4"/>
      <c r="M134" s="4"/>
      <c r="N134" s="4"/>
      <c r="U134" s="4"/>
      <c r="V134" s="4"/>
      <c r="W134" s="4"/>
      <c r="X134" s="4"/>
      <c r="Y134" s="4"/>
      <c r="Z134" s="4"/>
    </row>
    <row r="135" spans="5:26">
      <c r="E135" s="4"/>
      <c r="F135" s="4"/>
      <c r="G135" s="4"/>
      <c r="H135" s="4"/>
      <c r="I135" s="4"/>
      <c r="J135" s="4"/>
      <c r="K135" s="4"/>
      <c r="L135" s="4"/>
      <c r="M135" s="4"/>
      <c r="N135" s="4"/>
      <c r="U135" s="4"/>
      <c r="V135" s="4"/>
      <c r="W135" s="4"/>
      <c r="X135" s="4"/>
      <c r="Y135" s="4"/>
      <c r="Z135" s="4"/>
    </row>
    <row r="136" spans="5:26">
      <c r="E136" s="4"/>
      <c r="F136" s="4"/>
      <c r="G136" s="4"/>
      <c r="H136" s="4"/>
      <c r="I136" s="4"/>
      <c r="J136" s="4"/>
      <c r="K136" s="4"/>
      <c r="L136" s="4"/>
      <c r="M136" s="4"/>
      <c r="N136" s="4"/>
      <c r="U136" s="4"/>
      <c r="V136" s="4"/>
      <c r="W136" s="4"/>
      <c r="X136" s="4"/>
      <c r="Y136" s="4"/>
      <c r="Z136" s="4"/>
    </row>
    <row r="137" spans="5:26">
      <c r="E137" s="4"/>
      <c r="F137" s="4"/>
      <c r="G137" s="4"/>
      <c r="H137" s="4"/>
      <c r="I137" s="4"/>
      <c r="J137" s="4"/>
      <c r="K137" s="4"/>
      <c r="L137" s="4"/>
      <c r="M137" s="4"/>
      <c r="N137" s="4"/>
      <c r="U137" s="4"/>
      <c r="V137" s="4"/>
      <c r="W137" s="4"/>
      <c r="X137" s="4"/>
      <c r="Y137" s="4"/>
      <c r="Z137" s="4"/>
    </row>
    <row r="138" spans="5:26">
      <c r="E138" s="4"/>
      <c r="F138" s="4"/>
      <c r="G138" s="4"/>
      <c r="H138" s="4"/>
      <c r="I138" s="4"/>
      <c r="J138" s="4"/>
      <c r="K138" s="4"/>
      <c r="L138" s="4"/>
      <c r="M138" s="4"/>
      <c r="N138" s="4"/>
      <c r="U138" s="4"/>
      <c r="V138" s="4"/>
      <c r="W138" s="4"/>
      <c r="X138" s="4"/>
      <c r="Y138" s="4"/>
      <c r="Z138" s="4"/>
    </row>
    <row r="139" spans="5:26">
      <c r="E139" s="4"/>
      <c r="F139" s="4"/>
      <c r="G139" s="4"/>
      <c r="H139" s="4"/>
      <c r="I139" s="4"/>
      <c r="J139" s="4"/>
      <c r="K139" s="4"/>
      <c r="L139" s="4"/>
      <c r="M139" s="4"/>
      <c r="N139" s="4"/>
      <c r="U139" s="4"/>
      <c r="V139" s="4"/>
      <c r="W139" s="4"/>
      <c r="X139" s="4"/>
      <c r="Y139" s="4"/>
      <c r="Z139" s="4"/>
    </row>
    <row r="140" spans="5:26">
      <c r="E140" s="4"/>
      <c r="F140" s="4"/>
      <c r="G140" s="4"/>
      <c r="H140" s="4"/>
      <c r="I140" s="4"/>
      <c r="J140" s="4"/>
      <c r="K140" s="4"/>
      <c r="L140" s="4"/>
      <c r="M140" s="4"/>
      <c r="N140" s="4"/>
      <c r="U140" s="4"/>
      <c r="V140" s="4"/>
      <c r="W140" s="4"/>
      <c r="X140" s="4"/>
      <c r="Y140" s="4"/>
      <c r="Z140" s="4"/>
    </row>
    <row r="141" spans="5:26">
      <c r="E141" s="4"/>
      <c r="F141" s="4"/>
      <c r="G141" s="4"/>
      <c r="H141" s="4"/>
      <c r="I141" s="4"/>
      <c r="J141" s="4"/>
      <c r="K141" s="4"/>
      <c r="L141" s="4"/>
      <c r="M141" s="4"/>
      <c r="N141" s="4"/>
      <c r="U141" s="4"/>
      <c r="V141" s="4"/>
      <c r="W141" s="4"/>
      <c r="X141" s="4"/>
      <c r="Y141" s="4"/>
      <c r="Z141" s="4"/>
    </row>
    <row r="142" spans="5:26">
      <c r="E142" s="4"/>
      <c r="F142" s="4"/>
      <c r="G142" s="4"/>
      <c r="H142" s="4"/>
      <c r="I142" s="4"/>
      <c r="J142" s="4"/>
      <c r="K142" s="4"/>
      <c r="L142" s="4"/>
      <c r="M142" s="4"/>
      <c r="N142" s="4"/>
      <c r="U142" s="4"/>
      <c r="V142" s="4"/>
      <c r="W142" s="4"/>
      <c r="X142" s="4"/>
      <c r="Y142" s="4"/>
      <c r="Z142" s="4"/>
    </row>
    <row r="143" spans="5:26">
      <c r="E143" s="4"/>
      <c r="F143" s="4"/>
      <c r="G143" s="4"/>
      <c r="H143" s="4"/>
      <c r="I143" s="4"/>
      <c r="J143" s="4"/>
      <c r="K143" s="4"/>
      <c r="L143" s="4"/>
      <c r="M143" s="4"/>
      <c r="N143" s="4"/>
      <c r="U143" s="4"/>
      <c r="V143" s="4"/>
      <c r="W143" s="4"/>
      <c r="X143" s="4"/>
      <c r="Y143" s="4"/>
      <c r="Z143" s="4"/>
    </row>
    <row r="144" spans="5:26">
      <c r="E144" s="4"/>
      <c r="F144" s="4"/>
      <c r="G144" s="4"/>
      <c r="H144" s="4"/>
      <c r="I144" s="4"/>
      <c r="J144" s="4"/>
      <c r="K144" s="4"/>
      <c r="L144" s="4"/>
      <c r="M144" s="4"/>
      <c r="N144" s="4"/>
      <c r="U144" s="4"/>
      <c r="V144" s="4"/>
      <c r="W144" s="4"/>
      <c r="X144" s="4"/>
      <c r="Y144" s="4"/>
      <c r="Z144" s="4"/>
    </row>
    <row r="145" spans="5:26">
      <c r="E145" s="4"/>
      <c r="F145" s="4"/>
      <c r="G145" s="4"/>
      <c r="H145" s="4"/>
      <c r="I145" s="4"/>
      <c r="J145" s="4"/>
      <c r="K145" s="4"/>
      <c r="L145" s="4"/>
      <c r="M145" s="4"/>
      <c r="N145" s="4"/>
      <c r="U145" s="4"/>
      <c r="V145" s="4"/>
      <c r="W145" s="4"/>
      <c r="X145" s="4"/>
      <c r="Y145" s="4"/>
      <c r="Z145" s="4"/>
    </row>
    <row r="146" spans="5:26">
      <c r="E146" s="4"/>
      <c r="F146" s="4"/>
      <c r="G146" s="4"/>
      <c r="H146" s="4"/>
      <c r="I146" s="4"/>
      <c r="J146" s="4"/>
      <c r="K146" s="4"/>
      <c r="L146" s="4"/>
      <c r="M146" s="4"/>
      <c r="N146" s="4"/>
      <c r="U146" s="4"/>
      <c r="V146" s="4"/>
      <c r="W146" s="4"/>
      <c r="X146" s="4"/>
      <c r="Y146" s="4"/>
      <c r="Z146" s="4"/>
    </row>
    <row r="147" spans="5:26">
      <c r="E147" s="4"/>
      <c r="F147" s="4"/>
      <c r="G147" s="4"/>
      <c r="H147" s="4"/>
      <c r="I147" s="4"/>
      <c r="J147" s="4"/>
      <c r="K147" s="4"/>
      <c r="L147" s="4"/>
      <c r="M147" s="4"/>
      <c r="N147" s="4"/>
      <c r="U147" s="4"/>
      <c r="V147" s="4"/>
      <c r="W147" s="4"/>
      <c r="X147" s="4"/>
      <c r="Y147" s="4"/>
      <c r="Z147" s="4"/>
    </row>
    <row r="148" spans="5:26">
      <c r="E148" s="4"/>
      <c r="F148" s="4"/>
      <c r="G148" s="4"/>
      <c r="H148" s="4"/>
      <c r="I148" s="4"/>
      <c r="J148" s="4"/>
      <c r="K148" s="4"/>
      <c r="L148" s="4"/>
      <c r="M148" s="4"/>
      <c r="N148" s="4"/>
      <c r="U148" s="4"/>
      <c r="V148" s="4"/>
      <c r="W148" s="4"/>
      <c r="X148" s="4"/>
      <c r="Y148" s="4"/>
      <c r="Z148" s="4"/>
    </row>
    <row r="149" spans="5:26">
      <c r="E149" s="4"/>
      <c r="F149" s="4"/>
      <c r="G149" s="4"/>
      <c r="H149" s="4"/>
      <c r="I149" s="4"/>
      <c r="J149" s="4"/>
      <c r="K149" s="4"/>
      <c r="L149" s="4"/>
      <c r="M149" s="4"/>
      <c r="N149" s="4"/>
      <c r="U149" s="4"/>
      <c r="V149" s="4"/>
      <c r="W149" s="4"/>
      <c r="X149" s="4"/>
      <c r="Y149" s="4"/>
      <c r="Z149" s="4"/>
    </row>
    <row r="150" spans="5:26">
      <c r="E150" s="4"/>
      <c r="F150" s="4"/>
      <c r="G150" s="4"/>
      <c r="H150" s="4"/>
      <c r="I150" s="4"/>
      <c r="J150" s="4"/>
      <c r="K150" s="4"/>
      <c r="L150" s="4"/>
      <c r="M150" s="4"/>
      <c r="N150" s="4"/>
      <c r="U150" s="4"/>
      <c r="V150" s="4"/>
      <c r="W150" s="4"/>
      <c r="X150" s="4"/>
      <c r="Y150" s="4"/>
      <c r="Z150" s="4"/>
    </row>
    <row r="151" spans="5:26">
      <c r="E151" s="4"/>
      <c r="F151" s="4"/>
      <c r="G151" s="4"/>
      <c r="H151" s="4"/>
      <c r="I151" s="4"/>
      <c r="J151" s="4"/>
      <c r="K151" s="4"/>
      <c r="L151" s="4"/>
      <c r="M151" s="4"/>
      <c r="N151" s="4"/>
      <c r="U151" s="4"/>
      <c r="V151" s="4"/>
      <c r="W151" s="4"/>
      <c r="X151" s="4"/>
      <c r="Y151" s="4"/>
      <c r="Z151" s="4"/>
    </row>
    <row r="152" spans="5:26">
      <c r="E152" s="4"/>
      <c r="F152" s="4"/>
      <c r="G152" s="4"/>
      <c r="H152" s="4"/>
      <c r="I152" s="4"/>
      <c r="J152" s="4"/>
      <c r="K152" s="4"/>
      <c r="L152" s="4"/>
      <c r="M152" s="4"/>
      <c r="N152" s="4"/>
      <c r="U152" s="4"/>
      <c r="V152" s="4"/>
      <c r="W152" s="4"/>
      <c r="X152" s="4"/>
      <c r="Y152" s="4"/>
      <c r="Z152" s="4"/>
    </row>
    <row r="153" spans="5:26">
      <c r="E153" s="4"/>
      <c r="F153" s="4"/>
      <c r="G153" s="4"/>
      <c r="H153" s="4"/>
      <c r="I153" s="4"/>
      <c r="J153" s="4"/>
      <c r="K153" s="4"/>
      <c r="L153" s="4"/>
      <c r="M153" s="4"/>
      <c r="N153" s="4"/>
      <c r="U153" s="4"/>
      <c r="V153" s="4"/>
      <c r="W153" s="4"/>
      <c r="X153" s="4"/>
      <c r="Y153" s="4"/>
      <c r="Z153" s="4"/>
    </row>
    <row r="154" spans="5:26">
      <c r="E154" s="4"/>
      <c r="F154" s="4"/>
      <c r="G154" s="4"/>
      <c r="H154" s="4"/>
      <c r="I154" s="4"/>
      <c r="J154" s="4"/>
      <c r="K154" s="4"/>
      <c r="L154" s="4"/>
      <c r="M154" s="4"/>
      <c r="N154" s="4"/>
      <c r="U154" s="4"/>
      <c r="V154" s="4"/>
      <c r="W154" s="4"/>
      <c r="X154" s="4"/>
      <c r="Y154" s="4"/>
      <c r="Z154" s="4"/>
    </row>
    <row r="155" spans="5:26">
      <c r="E155" s="4"/>
      <c r="F155" s="4"/>
      <c r="G155" s="4"/>
      <c r="H155" s="4"/>
      <c r="I155" s="4"/>
      <c r="J155" s="4"/>
      <c r="K155" s="4"/>
      <c r="L155" s="4"/>
      <c r="M155" s="4"/>
      <c r="N155" s="4"/>
      <c r="U155" s="4"/>
      <c r="V155" s="4"/>
      <c r="W155" s="4"/>
      <c r="X155" s="4"/>
      <c r="Y155" s="4"/>
      <c r="Z155" s="4"/>
    </row>
    <row r="156" spans="5:26">
      <c r="E156" s="4"/>
      <c r="F156" s="4"/>
      <c r="G156" s="4"/>
      <c r="H156" s="4"/>
      <c r="I156" s="4"/>
      <c r="J156" s="4"/>
      <c r="K156" s="4"/>
      <c r="L156" s="4"/>
      <c r="M156" s="4"/>
      <c r="N156" s="4"/>
      <c r="U156" s="4"/>
      <c r="V156" s="4"/>
      <c r="W156" s="4"/>
      <c r="X156" s="4"/>
      <c r="Y156" s="4"/>
      <c r="Z156" s="4"/>
    </row>
    <row r="157" spans="5:26">
      <c r="E157" s="4"/>
      <c r="F157" s="4"/>
      <c r="G157" s="4"/>
      <c r="H157" s="4"/>
      <c r="I157" s="4"/>
      <c r="J157" s="4"/>
      <c r="K157" s="4"/>
      <c r="L157" s="4"/>
      <c r="M157" s="4"/>
      <c r="N157" s="4"/>
      <c r="U157" s="4"/>
      <c r="V157" s="4"/>
      <c r="W157" s="4"/>
      <c r="X157" s="4"/>
      <c r="Y157" s="4"/>
      <c r="Z157" s="4"/>
    </row>
    <row r="158" spans="5:26">
      <c r="E158" s="4"/>
      <c r="F158" s="4"/>
      <c r="G158" s="4"/>
      <c r="H158" s="4"/>
      <c r="I158" s="4"/>
      <c r="J158" s="4"/>
      <c r="K158" s="4"/>
      <c r="L158" s="4"/>
      <c r="M158" s="4"/>
      <c r="N158" s="4"/>
      <c r="U158" s="4"/>
      <c r="V158" s="4"/>
      <c r="W158" s="4"/>
      <c r="X158" s="4"/>
      <c r="Y158" s="4"/>
      <c r="Z158" s="4"/>
    </row>
    <row r="159" spans="5:26">
      <c r="E159" s="4"/>
      <c r="F159" s="4"/>
      <c r="G159" s="4"/>
      <c r="H159" s="4"/>
      <c r="I159" s="4"/>
      <c r="J159" s="4"/>
      <c r="K159" s="4"/>
      <c r="L159" s="4"/>
      <c r="M159" s="4"/>
      <c r="N159" s="4"/>
      <c r="U159" s="4"/>
      <c r="V159" s="4"/>
      <c r="W159" s="4"/>
      <c r="X159" s="4"/>
      <c r="Y159" s="4"/>
      <c r="Z159" s="4"/>
    </row>
    <row r="160" spans="5:26">
      <c r="E160" s="4"/>
      <c r="F160" s="4"/>
      <c r="G160" s="4"/>
      <c r="H160" s="4"/>
      <c r="I160" s="4"/>
      <c r="J160" s="4"/>
      <c r="K160" s="4"/>
      <c r="L160" s="4"/>
      <c r="M160" s="4"/>
      <c r="N160" s="4"/>
      <c r="U160" s="4"/>
      <c r="V160" s="4"/>
      <c r="W160" s="4"/>
      <c r="X160" s="4"/>
      <c r="Y160" s="4"/>
      <c r="Z160" s="4"/>
    </row>
    <row r="161" spans="5:26">
      <c r="E161" s="4"/>
      <c r="F161" s="4"/>
      <c r="G161" s="4"/>
      <c r="H161" s="4"/>
      <c r="I161" s="4"/>
      <c r="J161" s="4"/>
      <c r="K161" s="4"/>
      <c r="L161" s="4"/>
      <c r="M161" s="4"/>
      <c r="N161" s="4"/>
      <c r="U161" s="4"/>
      <c r="V161" s="4"/>
      <c r="W161" s="4"/>
      <c r="X161" s="4"/>
      <c r="Y161" s="4"/>
      <c r="Z161" s="4"/>
    </row>
    <row r="162" spans="5:26">
      <c r="E162" s="4"/>
      <c r="F162" s="4"/>
      <c r="G162" s="4"/>
      <c r="H162" s="4"/>
      <c r="I162" s="4"/>
      <c r="J162" s="4"/>
      <c r="K162" s="4"/>
      <c r="L162" s="4"/>
      <c r="M162" s="4"/>
      <c r="N162" s="4"/>
      <c r="U162" s="4"/>
      <c r="V162" s="4"/>
      <c r="W162" s="4"/>
      <c r="X162" s="4"/>
      <c r="Y162" s="4"/>
      <c r="Z162" s="4"/>
    </row>
    <row r="163" spans="5:26">
      <c r="E163" s="4"/>
      <c r="F163" s="4"/>
      <c r="G163" s="4"/>
      <c r="H163" s="4"/>
      <c r="I163" s="4"/>
      <c r="J163" s="4"/>
      <c r="K163" s="4"/>
      <c r="L163" s="4"/>
      <c r="M163" s="4"/>
      <c r="N163" s="4"/>
      <c r="U163" s="4"/>
      <c r="V163" s="4"/>
      <c r="W163" s="4"/>
      <c r="X163" s="4"/>
      <c r="Y163" s="4"/>
      <c r="Z163" s="4"/>
    </row>
    <row r="164" spans="5:26">
      <c r="E164" s="4"/>
      <c r="F164" s="4"/>
      <c r="G164" s="4"/>
      <c r="H164" s="4"/>
      <c r="I164" s="4"/>
      <c r="J164" s="4"/>
      <c r="K164" s="4"/>
      <c r="L164" s="4"/>
      <c r="M164" s="4"/>
      <c r="N164" s="4"/>
      <c r="U164" s="4"/>
      <c r="V164" s="4"/>
      <c r="W164" s="4"/>
      <c r="X164" s="4"/>
      <c r="Y164" s="4"/>
      <c r="Z164" s="4"/>
    </row>
    <row r="165" spans="5:26">
      <c r="E165" s="4"/>
      <c r="F165" s="4"/>
      <c r="G165" s="4"/>
      <c r="H165" s="4"/>
      <c r="I165" s="4"/>
      <c r="J165" s="4"/>
      <c r="K165" s="4"/>
      <c r="L165" s="4"/>
      <c r="M165" s="4"/>
      <c r="N165" s="4"/>
      <c r="U165" s="4"/>
      <c r="V165" s="4"/>
      <c r="W165" s="4"/>
      <c r="X165" s="4"/>
      <c r="Y165" s="4"/>
      <c r="Z165" s="4"/>
    </row>
    <row r="166" spans="5:26">
      <c r="E166" s="4"/>
      <c r="F166" s="4"/>
      <c r="G166" s="4"/>
      <c r="H166" s="4"/>
      <c r="I166" s="4"/>
      <c r="J166" s="4"/>
      <c r="K166" s="4"/>
      <c r="L166" s="4"/>
      <c r="M166" s="4"/>
      <c r="N166" s="4"/>
      <c r="U166" s="4"/>
      <c r="V166" s="4"/>
      <c r="W166" s="4"/>
      <c r="X166" s="4"/>
      <c r="Y166" s="4"/>
      <c r="Z166" s="4"/>
    </row>
    <row r="167" spans="5:26">
      <c r="E167" s="4"/>
      <c r="F167" s="4"/>
      <c r="G167" s="4"/>
      <c r="H167" s="4"/>
      <c r="I167" s="4"/>
      <c r="J167" s="4"/>
      <c r="K167" s="4"/>
      <c r="L167" s="4"/>
      <c r="M167" s="4"/>
      <c r="N167" s="4"/>
      <c r="U167" s="4"/>
      <c r="V167" s="4"/>
      <c r="W167" s="4"/>
      <c r="X167" s="4"/>
      <c r="Y167" s="4"/>
      <c r="Z167" s="4"/>
    </row>
    <row r="168" spans="5:26">
      <c r="E168" s="4"/>
      <c r="F168" s="4"/>
      <c r="G168" s="4"/>
      <c r="H168" s="4"/>
      <c r="I168" s="4"/>
      <c r="J168" s="4"/>
      <c r="K168" s="4"/>
      <c r="L168" s="4"/>
      <c r="M168" s="4"/>
      <c r="N168" s="4"/>
      <c r="U168" s="4"/>
      <c r="V168" s="4"/>
      <c r="W168" s="4"/>
      <c r="X168" s="4"/>
      <c r="Y168" s="4"/>
      <c r="Z168" s="4"/>
    </row>
    <row r="169" spans="5:26">
      <c r="E169" s="4"/>
      <c r="F169" s="4"/>
      <c r="G169" s="4"/>
      <c r="H169" s="4"/>
      <c r="I169" s="4"/>
      <c r="J169" s="4"/>
      <c r="K169" s="4"/>
      <c r="L169" s="4"/>
      <c r="M169" s="4"/>
      <c r="N169" s="4"/>
      <c r="U169" s="4"/>
      <c r="V169" s="4"/>
      <c r="W169" s="4"/>
      <c r="X169" s="4"/>
      <c r="Y169" s="4"/>
      <c r="Z169" s="4"/>
    </row>
    <row r="170" spans="5:26">
      <c r="E170" s="4"/>
      <c r="F170" s="4"/>
      <c r="G170" s="4"/>
      <c r="H170" s="4"/>
      <c r="I170" s="4"/>
      <c r="J170" s="4"/>
      <c r="K170" s="4"/>
      <c r="L170" s="4"/>
      <c r="M170" s="4"/>
      <c r="N170" s="4"/>
      <c r="U170" s="4"/>
      <c r="V170" s="4"/>
      <c r="W170" s="4"/>
      <c r="X170" s="4"/>
      <c r="Y170" s="4"/>
      <c r="Z170" s="4"/>
    </row>
    <row r="171" spans="5:26">
      <c r="E171" s="4"/>
      <c r="F171" s="4"/>
      <c r="G171" s="4"/>
      <c r="H171" s="4"/>
      <c r="I171" s="4"/>
      <c r="J171" s="4"/>
      <c r="K171" s="4"/>
      <c r="L171" s="4"/>
      <c r="M171" s="4"/>
      <c r="N171" s="4"/>
      <c r="U171" s="4"/>
      <c r="V171" s="4"/>
      <c r="W171" s="4"/>
      <c r="X171" s="4"/>
      <c r="Y171" s="4"/>
      <c r="Z171" s="4"/>
    </row>
    <row r="172" spans="5:26">
      <c r="E172" s="4"/>
      <c r="F172" s="4"/>
      <c r="G172" s="4"/>
      <c r="H172" s="4"/>
      <c r="I172" s="4"/>
      <c r="J172" s="4"/>
      <c r="K172" s="4"/>
      <c r="L172" s="4"/>
      <c r="M172" s="4"/>
      <c r="N172" s="4"/>
      <c r="U172" s="4"/>
      <c r="V172" s="4"/>
      <c r="W172" s="4"/>
      <c r="X172" s="4"/>
      <c r="Y172" s="4"/>
      <c r="Z172" s="4"/>
    </row>
  </sheetData>
  <sheetProtection password="C760" sheet="1" objects="1" scenarios="1" autoFilter="0"/>
  <mergeCells count="78">
    <mergeCell ref="E37:K37"/>
    <mergeCell ref="E38:K38"/>
    <mergeCell ref="E39:K39"/>
    <mergeCell ref="E16:K16"/>
    <mergeCell ref="A1:N1"/>
    <mergeCell ref="M7:O8"/>
    <mergeCell ref="F11:H15"/>
    <mergeCell ref="C17:D17"/>
    <mergeCell ref="C16:D16"/>
    <mergeCell ref="E29:K29"/>
    <mergeCell ref="E30:K30"/>
    <mergeCell ref="M17:O17"/>
    <mergeCell ref="M18:O18"/>
    <mergeCell ref="M19:O19"/>
    <mergeCell ref="M20:O20"/>
    <mergeCell ref="M21:O21"/>
    <mergeCell ref="M22:O22"/>
    <mergeCell ref="I11:K11"/>
    <mergeCell ref="I12:K12"/>
    <mergeCell ref="I13:K13"/>
    <mergeCell ref="J15:K15"/>
    <mergeCell ref="E28:K28"/>
    <mergeCell ref="C30:D30"/>
    <mergeCell ref="C18:D18"/>
    <mergeCell ref="C19:D19"/>
    <mergeCell ref="C20:D20"/>
    <mergeCell ref="C21:D21"/>
    <mergeCell ref="C22:D22"/>
    <mergeCell ref="C23:D23"/>
    <mergeCell ref="C24:D24"/>
    <mergeCell ref="C25:D25"/>
    <mergeCell ref="C26:D26"/>
    <mergeCell ref="C27:D27"/>
    <mergeCell ref="C28:D28"/>
    <mergeCell ref="C29:D29"/>
    <mergeCell ref="E23:K23"/>
    <mergeCell ref="E24:K24"/>
    <mergeCell ref="E25:K25"/>
    <mergeCell ref="E26:K26"/>
    <mergeCell ref="E27:K27"/>
    <mergeCell ref="E17:K17"/>
    <mergeCell ref="E18:K18"/>
    <mergeCell ref="E19:K19"/>
    <mergeCell ref="E20:K20"/>
    <mergeCell ref="E22:K22"/>
    <mergeCell ref="E21:K21"/>
    <mergeCell ref="M31:O31"/>
    <mergeCell ref="C37:D37"/>
    <mergeCell ref="C38:D38"/>
    <mergeCell ref="C39:D39"/>
    <mergeCell ref="C34:D34"/>
    <mergeCell ref="C31:D31"/>
    <mergeCell ref="C32:D32"/>
    <mergeCell ref="C33:D33"/>
    <mergeCell ref="C35:D35"/>
    <mergeCell ref="C36:D36"/>
    <mergeCell ref="E31:K31"/>
    <mergeCell ref="E32:K32"/>
    <mergeCell ref="E33:K33"/>
    <mergeCell ref="E34:K34"/>
    <mergeCell ref="E35:K35"/>
    <mergeCell ref="E36:K36"/>
    <mergeCell ref="M38:O38"/>
    <mergeCell ref="M39:O39"/>
    <mergeCell ref="M23:O23"/>
    <mergeCell ref="M24:O24"/>
    <mergeCell ref="M27:O27"/>
    <mergeCell ref="M32:O32"/>
    <mergeCell ref="M33:O33"/>
    <mergeCell ref="M34:O34"/>
    <mergeCell ref="M35:O35"/>
    <mergeCell ref="M36:O36"/>
    <mergeCell ref="M37:O37"/>
    <mergeCell ref="M25:O25"/>
    <mergeCell ref="M26:O26"/>
    <mergeCell ref="M28:O28"/>
    <mergeCell ref="M29:O29"/>
    <mergeCell ref="M30:O30"/>
  </mergeCells>
  <phoneticPr fontId="80" type="noConversion"/>
  <conditionalFormatting sqref="L19">
    <cfRule type="expression" dxfId="8" priority="1">
      <formula>$L$19&gt;1</formula>
    </cfRule>
  </conditionalFormatting>
  <dataValidations count="2">
    <dataValidation type="whole" allowBlank="1" showInputMessage="1" showErrorMessage="1" errorTitle="Value out of range" error="Value must be between &gt;=1 and &lt;=20" promptTitle="Mulltiple Ship To Locations" prompt="If mulitple ship to locations are being used enter a number from 1-20 for the number of this order. _x000d_Please be sure to enter the ship to address correctly on this form in the &quot;Ship To:&quot; section" sqref="O3">
      <formula1>1</formula1>
      <formula2>12</formula2>
    </dataValidation>
    <dataValidation type="custom" errorStyle="information" showInputMessage="1" showErrorMessage="1" errorTitle="Please revise order" error="Order not meet minimums" promptTitle="Minimums Apply" sqref="L17 L19:L20 L22">
      <formula1>M17="Qualified"</formula1>
    </dataValidation>
  </dataValidations>
  <pageMargins left="0.25" right="0.25" top="1.25" bottom="0.75" header="0.3" footer="0.3"/>
  <pageSetup scale="56" fitToHeight="0" orientation="landscape"/>
  <headerFooter>
    <oddHeader>&amp;L&amp;"Arial,Bold"&amp;G
Page &amp;P of &amp;N&amp;R&amp;"Arial,Bold"&amp;12Local Representative:&amp;10
Name&amp;"Arial,Regular"
Agency Name
Phone: 
Fax:
Email:</oddHeader>
    <oddFooter>&amp;CBuff, Inc.   •   195 Concourse Blvd, Suite B   •   Santa Rosa, &amp;12CA  95403   •   tel: 707.569.9009   •   707.569.9990   •   www.buffusa.com   •   info@buffusa.com</oddFooter>
  </headerFooter>
  <legacyDrawingHF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CC9900"/>
    <pageSetUpPr fitToPage="1"/>
  </sheetPr>
  <dimension ref="A1:X82"/>
  <sheetViews>
    <sheetView workbookViewId="0">
      <selection activeCell="A2" sqref="A2:O2"/>
    </sheetView>
  </sheetViews>
  <sheetFormatPr baseColWidth="10" defaultColWidth="4" defaultRowHeight="11" x14ac:dyDescent="0"/>
  <cols>
    <col min="1" max="1" width="10" style="5" customWidth="1"/>
    <col min="2" max="2" width="8.5" style="5" customWidth="1"/>
    <col min="3" max="3" width="12.5" style="5" customWidth="1"/>
    <col min="4" max="4" width="16.5" style="5" customWidth="1"/>
    <col min="5" max="7" width="7.5" style="139" bestFit="1" customWidth="1"/>
    <col min="8" max="8" width="11.83203125" style="146" bestFit="1" customWidth="1"/>
    <col min="9" max="9" width="10" style="5" customWidth="1"/>
    <col min="10" max="13" width="9.1640625" style="5" customWidth="1"/>
    <col min="14" max="14" width="9.1640625" style="42" customWidth="1"/>
    <col min="15" max="15" width="13.5" style="42" customWidth="1"/>
    <col min="16" max="16" width="7.83203125" style="5" customWidth="1"/>
    <col min="17" max="20" width="7.5" style="5" customWidth="1"/>
    <col min="21" max="21" width="31.83203125" style="5" customWidth="1"/>
    <col min="22" max="254" width="9.1640625" style="5" customWidth="1"/>
    <col min="255" max="16384" width="4" style="5"/>
  </cols>
  <sheetData>
    <row r="1" spans="1:24" ht="41.25" customHeight="1">
      <c r="A1" s="408" t="s">
        <v>45</v>
      </c>
      <c r="B1" s="408"/>
      <c r="C1" s="408"/>
      <c r="D1" s="408"/>
      <c r="E1" s="408"/>
      <c r="F1" s="408"/>
      <c r="G1" s="408"/>
      <c r="H1" s="408"/>
      <c r="I1" s="408"/>
      <c r="J1" s="408"/>
      <c r="K1" s="408"/>
      <c r="L1" s="408"/>
      <c r="M1" s="408"/>
      <c r="N1" s="408"/>
      <c r="O1" s="408"/>
      <c r="P1" s="175"/>
      <c r="Q1" s="11"/>
      <c r="R1" s="11"/>
      <c r="S1" s="11"/>
      <c r="T1" s="11"/>
      <c r="U1" s="11"/>
    </row>
    <row r="2" spans="1:24" ht="21.75" customHeight="1">
      <c r="A2" s="349" t="s">
        <v>1174</v>
      </c>
      <c r="B2" s="349"/>
      <c r="C2" s="349"/>
      <c r="D2" s="349"/>
      <c r="E2" s="349"/>
      <c r="F2" s="349"/>
      <c r="G2" s="349"/>
      <c r="H2" s="349"/>
      <c r="I2" s="349"/>
      <c r="J2" s="349"/>
      <c r="K2" s="349"/>
      <c r="L2" s="349"/>
      <c r="M2" s="349"/>
      <c r="N2" s="349"/>
      <c r="O2" s="349"/>
      <c r="P2" s="88"/>
      <c r="Q2" s="88"/>
      <c r="R2" s="88"/>
      <c r="S2" s="88"/>
      <c r="T2" s="88"/>
      <c r="U2" s="88"/>
      <c r="V2" s="88"/>
    </row>
    <row r="3" spans="1:24" ht="38.25" customHeight="1" thickBot="1">
      <c r="H3" s="139"/>
      <c r="N3" s="5"/>
      <c r="O3" s="5"/>
      <c r="Q3" s="25"/>
      <c r="R3" s="25"/>
      <c r="S3" s="25"/>
      <c r="T3" s="25"/>
      <c r="U3" s="25"/>
    </row>
    <row r="4" spans="1:24" ht="18" customHeight="1" thickBot="1">
      <c r="A4" s="6" t="s">
        <v>95</v>
      </c>
      <c r="B4" s="419">
        <f>'Order Form'!M2</f>
        <v>0</v>
      </c>
      <c r="C4" s="420"/>
      <c r="D4" s="421"/>
      <c r="H4" s="140" t="s">
        <v>42</v>
      </c>
      <c r="I4" s="405">
        <f ca="1">'Order Form'!B3</f>
        <v>41887.39338483796</v>
      </c>
      <c r="J4" s="406"/>
      <c r="K4" s="406"/>
      <c r="L4" s="406"/>
      <c r="M4" s="407"/>
      <c r="Q4" s="25"/>
      <c r="R4" s="25"/>
      <c r="S4" s="25"/>
      <c r="T4" s="25"/>
      <c r="U4" s="25"/>
    </row>
    <row r="5" spans="1:24" ht="18" customHeight="1" thickBot="1">
      <c r="A5" s="172" t="s">
        <v>46</v>
      </c>
      <c r="B5" s="417">
        <f>'Order Form'!E5</f>
        <v>0</v>
      </c>
      <c r="C5" s="417"/>
      <c r="D5" s="418"/>
      <c r="H5" s="141"/>
      <c r="I5" s="33" t="s">
        <v>48</v>
      </c>
      <c r="J5" s="30" t="s">
        <v>49</v>
      </c>
      <c r="K5" s="33" t="s">
        <v>16</v>
      </c>
      <c r="L5" s="34" t="s">
        <v>17</v>
      </c>
      <c r="M5" s="35" t="s">
        <v>18</v>
      </c>
      <c r="Q5" s="25"/>
      <c r="R5" s="25"/>
      <c r="S5" s="25"/>
      <c r="T5" s="25"/>
      <c r="U5" s="25"/>
    </row>
    <row r="6" spans="1:24" ht="18" customHeight="1" thickBot="1">
      <c r="A6" s="173"/>
      <c r="B6" s="417">
        <f>'Order Form'!E6</f>
        <v>0</v>
      </c>
      <c r="C6" s="417"/>
      <c r="D6" s="418"/>
      <c r="H6" s="142" t="s">
        <v>19</v>
      </c>
      <c r="I6" s="37" t="str">
        <f>IF(ISBLANK('Order Form'!J11),"",'Order Form'!J11)</f>
        <v/>
      </c>
      <c r="J6" s="37" t="str">
        <f>IF(ISBLANK('Order Form'!K11),"",'Order Form'!K11)</f>
        <v/>
      </c>
      <c r="K6" s="37" t="str">
        <f>IF(ISBLANK('Order Form'!L11),"",'Order Form'!L11)</f>
        <v/>
      </c>
      <c r="L6" s="37" t="str">
        <f>IF(ISBLANK('Order Form'!M11),"",'Order Form'!M11)</f>
        <v/>
      </c>
      <c r="M6" s="37" t="str">
        <f>IF(ISBLANK('Order Form'!N11),"",'Order Form'!N11)</f>
        <v/>
      </c>
      <c r="N6" s="73"/>
      <c r="Q6" s="25"/>
      <c r="R6" s="25"/>
      <c r="S6" s="25"/>
      <c r="T6" s="25"/>
      <c r="U6" s="25"/>
    </row>
    <row r="7" spans="1:24" ht="18" customHeight="1" thickBot="1">
      <c r="A7" s="174"/>
      <c r="B7" s="417">
        <f>'Order Form'!E7</f>
        <v>0</v>
      </c>
      <c r="C7" s="417"/>
      <c r="D7" s="418"/>
      <c r="G7" s="150"/>
      <c r="H7" s="142" t="s">
        <v>20</v>
      </c>
      <c r="I7" s="37" t="str">
        <f>IF(ISBLANK('Order Form'!J12),"",'Order Form'!J12)</f>
        <v/>
      </c>
      <c r="J7" s="37" t="str">
        <f>IF(ISBLANK('Order Form'!K12),"",'Order Form'!K12)</f>
        <v/>
      </c>
      <c r="K7" s="37" t="str">
        <f>IF(ISBLANK('Order Form'!L12),"",'Order Form'!L12)</f>
        <v/>
      </c>
      <c r="L7" s="37" t="str">
        <f>IF(ISBLANK('Order Form'!M12),"",'Order Form'!M12)</f>
        <v/>
      </c>
      <c r="M7" s="37" t="str">
        <f>IF(ISBLANK('Order Form'!N12),"",'Order Form'!N12)</f>
        <v/>
      </c>
      <c r="N7" s="75"/>
      <c r="O7" s="72"/>
      <c r="P7" s="72"/>
      <c r="Q7" s="25"/>
      <c r="R7" s="25"/>
      <c r="S7" s="25"/>
      <c r="T7" s="25"/>
      <c r="U7" s="25"/>
    </row>
    <row r="8" spans="1:24" ht="18" customHeight="1" thickBot="1">
      <c r="A8" s="31" t="s">
        <v>47</v>
      </c>
      <c r="B8" s="32"/>
      <c r="C8" s="396"/>
      <c r="D8" s="397"/>
      <c r="H8" s="142" t="s">
        <v>21</v>
      </c>
      <c r="I8" s="237">
        <f>'Order Form'!J13</f>
        <v>0</v>
      </c>
      <c r="J8" s="237">
        <f>'Order Form'!K13</f>
        <v>0</v>
      </c>
      <c r="K8" s="237">
        <f>'Order Form'!L13</f>
        <v>0</v>
      </c>
      <c r="L8" s="237">
        <f>'Order Form'!M13</f>
        <v>0</v>
      </c>
      <c r="M8" s="237">
        <f>'Order Form'!N13</f>
        <v>0</v>
      </c>
      <c r="N8" s="73"/>
      <c r="P8" s="12"/>
      <c r="Q8" s="12"/>
      <c r="R8" s="12"/>
      <c r="S8" s="12"/>
      <c r="T8" s="12"/>
    </row>
    <row r="9" spans="1:24" ht="18" customHeight="1">
      <c r="A9" s="425">
        <f>IF('Order Form'!M7=" "," ",'Order Form'!M7)</f>
        <v>0</v>
      </c>
      <c r="B9" s="426"/>
      <c r="C9" s="426"/>
      <c r="D9" s="427"/>
      <c r="H9" s="142" t="s">
        <v>22</v>
      </c>
      <c r="I9" s="38" t="str">
        <f>IF('Order Form'!J14&gt;=1,'Order Form'!J14," ")</f>
        <v xml:space="preserve"> </v>
      </c>
      <c r="J9" s="38" t="str">
        <f>IF('Order Form'!K14&gt;=1,'Order Form'!K14," ")</f>
        <v xml:space="preserve"> </v>
      </c>
      <c r="K9" s="38" t="str">
        <f>IF('Order Form'!L14&gt;=1,'Order Form'!L14," ")</f>
        <v xml:space="preserve"> </v>
      </c>
      <c r="L9" s="38" t="str">
        <f>IF('Order Form'!M14&gt;=1,'Order Form'!M14," ")</f>
        <v xml:space="preserve"> </v>
      </c>
      <c r="M9" s="39" t="str">
        <f>IF('Order Form'!N14&gt;=1,'Order Form'!N14," ")</f>
        <v xml:space="preserve"> </v>
      </c>
      <c r="N9" s="74"/>
      <c r="P9" s="13"/>
      <c r="Q9" s="13"/>
      <c r="R9" s="13"/>
      <c r="S9" s="13"/>
      <c r="T9" s="13"/>
    </row>
    <row r="10" spans="1:24" ht="18" customHeight="1" thickBot="1">
      <c r="A10" s="428"/>
      <c r="B10" s="429"/>
      <c r="C10" s="429"/>
      <c r="D10" s="430"/>
      <c r="H10" s="143" t="s">
        <v>23</v>
      </c>
      <c r="I10" s="40" t="str">
        <f>IF('Order Form'!J15&gt;1,'Order Form'!J15," ")</f>
        <v xml:space="preserve"> </v>
      </c>
      <c r="J10" s="40" t="str">
        <f>IF('Order Form'!K15&gt;1,'Order Form'!K15," ")</f>
        <v xml:space="preserve"> </v>
      </c>
      <c r="K10" s="40" t="str">
        <f>IF('Order Form'!L15&gt;1,'Order Form'!L15," ")</f>
        <v xml:space="preserve"> </v>
      </c>
      <c r="L10" s="40" t="str">
        <f>IF('Order Form'!M15&gt;1,'Order Form'!M15," ")</f>
        <v xml:space="preserve"> </v>
      </c>
      <c r="M10" s="41" t="str">
        <f>IF('Order Form'!N15&gt;1,'Order Form'!N15," ")</f>
        <v xml:space="preserve"> </v>
      </c>
      <c r="N10" s="73"/>
      <c r="P10" s="13"/>
      <c r="Q10" s="13"/>
      <c r="R10" s="13"/>
      <c r="S10" s="13"/>
      <c r="T10" s="13"/>
    </row>
    <row r="11" spans="1:24" ht="12" thickBot="1">
      <c r="A11" s="398"/>
      <c r="B11" s="398"/>
      <c r="C11" s="398"/>
      <c r="D11" s="398"/>
      <c r="E11" s="151"/>
      <c r="F11" s="153"/>
      <c r="G11" s="154"/>
      <c r="H11" s="144"/>
      <c r="I11" s="14"/>
      <c r="J11" s="14"/>
      <c r="K11" s="14"/>
      <c r="L11" s="14"/>
      <c r="M11" s="14"/>
      <c r="N11" s="43"/>
      <c r="O11" s="43"/>
      <c r="P11" s="14"/>
      <c r="Q11" s="14"/>
      <c r="R11" s="14"/>
      <c r="S11" s="14"/>
      <c r="T11" s="14"/>
    </row>
    <row r="12" spans="1:24" ht="26.25" customHeight="1" thickBot="1">
      <c r="A12" s="401" t="s">
        <v>77</v>
      </c>
      <c r="B12" s="402"/>
      <c r="C12" s="402"/>
      <c r="D12" s="402"/>
      <c r="E12" s="155" t="s">
        <v>78</v>
      </c>
      <c r="F12" s="155" t="s">
        <v>79</v>
      </c>
      <c r="G12" s="155" t="s">
        <v>80</v>
      </c>
      <c r="H12" s="399" t="s">
        <v>81</v>
      </c>
      <c r="I12" s="422" t="s">
        <v>27</v>
      </c>
      <c r="J12" s="423"/>
      <c r="K12" s="423"/>
      <c r="L12" s="423"/>
      <c r="M12" s="424"/>
      <c r="N12" s="126" t="s">
        <v>82</v>
      </c>
      <c r="O12" s="127" t="s">
        <v>89</v>
      </c>
      <c r="P12" s="15"/>
      <c r="Q12" s="15"/>
      <c r="R12" s="15"/>
      <c r="S12" s="15"/>
      <c r="T12" s="15"/>
      <c r="U12" s="7"/>
    </row>
    <row r="13" spans="1:24" ht="24" customHeight="1" thickBot="1">
      <c r="A13" s="403"/>
      <c r="B13" s="404"/>
      <c r="C13" s="404"/>
      <c r="D13" s="404"/>
      <c r="E13" s="156" t="s">
        <v>83</v>
      </c>
      <c r="F13" s="156" t="s">
        <v>83</v>
      </c>
      <c r="G13" s="156" t="s">
        <v>83</v>
      </c>
      <c r="H13" s="400"/>
      <c r="I13" s="133" t="s">
        <v>48</v>
      </c>
      <c r="J13" s="134" t="s">
        <v>49</v>
      </c>
      <c r="K13" s="134" t="s">
        <v>16</v>
      </c>
      <c r="L13" s="134" t="s">
        <v>17</v>
      </c>
      <c r="M13" s="135" t="s">
        <v>18</v>
      </c>
      <c r="N13" s="132">
        <f>SUM(N14:N70)</f>
        <v>0</v>
      </c>
      <c r="O13" s="128">
        <f>SUM(O14:O70)</f>
        <v>0</v>
      </c>
      <c r="P13" s="176"/>
      <c r="Q13" s="176"/>
      <c r="R13" s="176"/>
      <c r="S13" s="176"/>
      <c r="T13" s="176"/>
      <c r="U13" s="180" t="s">
        <v>110</v>
      </c>
    </row>
    <row r="14" spans="1:24" ht="14" customHeight="1" thickTop="1">
      <c r="A14" s="415"/>
      <c r="B14" s="416"/>
      <c r="C14" s="416"/>
      <c r="D14" s="416"/>
      <c r="E14" s="145"/>
      <c r="F14" s="145"/>
      <c r="G14" s="145"/>
      <c r="H14" s="138"/>
      <c r="I14" s="136"/>
      <c r="J14" s="136"/>
      <c r="K14" s="136"/>
      <c r="L14" s="136"/>
      <c r="M14" s="136"/>
      <c r="N14" s="136"/>
      <c r="O14" s="137"/>
      <c r="P14" s="177"/>
      <c r="Q14" s="177"/>
      <c r="R14" s="177"/>
      <c r="S14" s="177"/>
      <c r="T14" s="178"/>
      <c r="U14" s="179"/>
    </row>
    <row r="15" spans="1:24" s="7" customFormat="1" ht="14" customHeight="1">
      <c r="A15" s="392" t="str">
        <f>'Pricing Reference'!A2</f>
        <v>UVX Mask Buff</v>
      </c>
      <c r="B15" s="393"/>
      <c r="C15" s="393"/>
      <c r="D15" s="393"/>
      <c r="E15" s="204">
        <f>VALUE(VLOOKUP($U15,'Pricing Reference'!$A$2:$E$68,2,FALSE))</f>
        <v>17.5</v>
      </c>
      <c r="F15" s="204">
        <f>VALUE(VLOOKUP($U15,'Pricing Reference'!$A$2:$E$68,3,FALSE))</f>
        <v>17.149999999999999</v>
      </c>
      <c r="G15" s="204">
        <f>VALUE(VLOOKUP($U15,'Pricing Reference'!$A$2:$E$68,4,FALSE))</f>
        <v>16.8</v>
      </c>
      <c r="H15" s="204">
        <f>VALUE(VLOOKUP($U15,'Pricing Reference'!$A$2:$E$68,5,FALSE))</f>
        <v>35</v>
      </c>
      <c r="I15" s="122">
        <f>SUMIF('Order Form'!$D$17:$D$540,'Pricing + Order Summary'!$U15,'Order Form'!J$17:J$540)</f>
        <v>0</v>
      </c>
      <c r="J15" s="122">
        <f>SUMIF('Order Form'!$D$17:$D$540,'Pricing + Order Summary'!$U15,'Order Form'!K$17:K$540)</f>
        <v>0</v>
      </c>
      <c r="K15" s="122">
        <f>SUMIF('Order Form'!$D$17:$D$540,'Pricing + Order Summary'!$U15,'Order Form'!L$17:L$540)</f>
        <v>0</v>
      </c>
      <c r="L15" s="122">
        <f>SUMIF('Order Form'!$D$17:$D$540,'Pricing + Order Summary'!$U15,'Order Form'!M$17:M$540)</f>
        <v>0</v>
      </c>
      <c r="M15" s="122">
        <f>SUMIF('Order Form'!$D$17:$D$540,'Pricing + Order Summary'!$U15,'Order Form'!N$17:N$540)</f>
        <v>0</v>
      </c>
      <c r="N15" s="205">
        <f t="shared" ref="N15" si="0">SUM(I15,J15,K15,L15,M15)</f>
        <v>0</v>
      </c>
      <c r="O15" s="206">
        <f>SUM(P15,Q15,R15,S15,T15)</f>
        <v>0</v>
      </c>
      <c r="P15" s="207">
        <f>SUMIF('Order Form'!$D$17:$D$744,'Pricing + Order Summary'!$U15,'Order Form'!$U$17:$U$744)</f>
        <v>0</v>
      </c>
      <c r="Q15" s="208">
        <f>SUMIF('Order Form'!$D$17:$D$744,'Pricing + Order Summary'!$U15,'Order Form'!$V$17:$V$744)</f>
        <v>0</v>
      </c>
      <c r="R15" s="208">
        <f>SUMIF('Order Form'!$D$17:$D$744,'Pricing + Order Summary'!$U15,'Order Form'!$W$17:$W$744)</f>
        <v>0</v>
      </c>
      <c r="S15" s="208">
        <f>SUMIF('Order Form'!$D$17:$D$744,'Pricing + Order Summary'!$U15,'Order Form'!$X$17:$X$744)</f>
        <v>0</v>
      </c>
      <c r="T15" s="209">
        <f>SUMIF('Order Form'!$D$17:$D$744,'Pricing + Order Summary'!$U15,'Order Form'!$Y$17:$Y$744)</f>
        <v>0</v>
      </c>
      <c r="U15" s="210" t="str">
        <f>A15</f>
        <v>UVX Mask Buff</v>
      </c>
      <c r="V15" s="211"/>
      <c r="W15" s="211"/>
      <c r="X15" s="211"/>
    </row>
    <row r="16" spans="1:24" s="7" customFormat="1" ht="14" customHeight="1">
      <c r="A16" s="392" t="str">
        <f>'Pricing Reference'!A3</f>
        <v>UVX Mask Buff Valdyr</v>
      </c>
      <c r="B16" s="393"/>
      <c r="C16" s="393"/>
      <c r="D16" s="393"/>
      <c r="E16" s="204">
        <f>VALUE(VLOOKUP($U16,'Pricing Reference'!$A$2:$E$68,2,FALSE))</f>
        <v>17.5</v>
      </c>
      <c r="F16" s="204">
        <f>VALUE(VLOOKUP($U16,'Pricing Reference'!$A$2:$E$68,3,FALSE))</f>
        <v>17.149999999999999</v>
      </c>
      <c r="G16" s="204">
        <f>VALUE(VLOOKUP($U16,'Pricing Reference'!$A$2:$E$68,4,FALSE))</f>
        <v>16.8</v>
      </c>
      <c r="H16" s="204">
        <f>VALUE(VLOOKUP($U16,'Pricing Reference'!$A$2:$E$68,5,FALSE))</f>
        <v>35</v>
      </c>
      <c r="I16" s="122">
        <f>SUMIF('Order Form'!$D$17:$D$540,'Pricing + Order Summary'!$U16,'Order Form'!J$17:J$540)</f>
        <v>0</v>
      </c>
      <c r="J16" s="122">
        <f>SUMIF('Order Form'!$D$17:$D$540,'Pricing + Order Summary'!$U16,'Order Form'!K$17:K$540)</f>
        <v>0</v>
      </c>
      <c r="K16" s="122">
        <f>SUMIF('Order Form'!$D$17:$D$540,'Pricing + Order Summary'!$U16,'Order Form'!L$17:L$540)</f>
        <v>0</v>
      </c>
      <c r="L16" s="122">
        <f>SUMIF('Order Form'!$D$17:$D$540,'Pricing + Order Summary'!$U16,'Order Form'!M$17:M$540)</f>
        <v>0</v>
      </c>
      <c r="M16" s="122">
        <f>SUMIF('Order Form'!$D$17:$D$540,'Pricing + Order Summary'!$U16,'Order Form'!N$17:N$540)</f>
        <v>0</v>
      </c>
      <c r="N16" s="205">
        <f t="shared" ref="N16:N70" si="1">SUM(I16,J16,K16,L16,M16)</f>
        <v>0</v>
      </c>
      <c r="O16" s="206">
        <f t="shared" ref="O16:O70" si="2">SUM(P16,Q16,R16,S16,T16)</f>
        <v>0</v>
      </c>
      <c r="P16" s="207">
        <f>SUMIF('Order Form'!$D$17:$D$744,'Pricing + Order Summary'!$U16,'Order Form'!$U$17:$U$744)</f>
        <v>0</v>
      </c>
      <c r="Q16" s="208">
        <f>SUMIF('Order Form'!$D$17:$D$744,'Pricing + Order Summary'!$U16,'Order Form'!$V$17:$V$744)</f>
        <v>0</v>
      </c>
      <c r="R16" s="208">
        <f>SUMIF('Order Form'!$D$17:$D$744,'Pricing + Order Summary'!$U16,'Order Form'!$W$17:$W$744)</f>
        <v>0</v>
      </c>
      <c r="S16" s="208">
        <f>SUMIF('Order Form'!$D$17:$D$744,'Pricing + Order Summary'!$U16,'Order Form'!$X$17:$X$744)</f>
        <v>0</v>
      </c>
      <c r="T16" s="209">
        <f>SUMIF('Order Form'!$D$17:$D$744,'Pricing + Order Summary'!$U16,'Order Form'!$Y$17:$Y$744)</f>
        <v>0</v>
      </c>
      <c r="U16" s="210" t="str">
        <f t="shared" ref="U16:U70" si="3">A16</f>
        <v>UVX Mask Buff Valdyr</v>
      </c>
      <c r="V16" s="211"/>
      <c r="W16" s="211"/>
      <c r="X16" s="211"/>
    </row>
    <row r="17" spans="1:24" s="7" customFormat="1" ht="14" customHeight="1">
      <c r="A17" s="392" t="str">
        <f>'Pricing Reference'!A4</f>
        <v>UVX Insect Shield Balaclava Buff Realtree</v>
      </c>
      <c r="B17" s="393"/>
      <c r="C17" s="393"/>
      <c r="D17" s="393"/>
      <c r="E17" s="204">
        <f>VALUE(VLOOKUP($U17,'Pricing Reference'!$A$2:$E$68,2,FALSE))</f>
        <v>22.5</v>
      </c>
      <c r="F17" s="204">
        <f>VALUE(VLOOKUP($U17,'Pricing Reference'!$A$2:$E$68,3,FALSE))</f>
        <v>22.05</v>
      </c>
      <c r="G17" s="204">
        <f>VALUE(VLOOKUP($U17,'Pricing Reference'!$A$2:$E$68,4,FALSE))</f>
        <v>21.599999999999998</v>
      </c>
      <c r="H17" s="204">
        <f>VALUE(VLOOKUP($U17,'Pricing Reference'!$A$2:$E$68,5,FALSE))</f>
        <v>45</v>
      </c>
      <c r="I17" s="122">
        <f>SUMIF('Order Form'!$D$17:$D$540,'Pricing + Order Summary'!$U17,'Order Form'!J$17:J$540)</f>
        <v>0</v>
      </c>
      <c r="J17" s="122">
        <f>SUMIF('Order Form'!$D$17:$D$540,'Pricing + Order Summary'!$U17,'Order Form'!K$17:K$540)</f>
        <v>0</v>
      </c>
      <c r="K17" s="122">
        <f>SUMIF('Order Form'!$D$17:$D$540,'Pricing + Order Summary'!$U17,'Order Form'!L$17:L$540)</f>
        <v>0</v>
      </c>
      <c r="L17" s="122">
        <f>SUMIF('Order Form'!$D$17:$D$540,'Pricing + Order Summary'!$U17,'Order Form'!M$17:M$540)</f>
        <v>0</v>
      </c>
      <c r="M17" s="122">
        <f>SUMIF('Order Form'!$D$17:$D$540,'Pricing + Order Summary'!$U17,'Order Form'!N$17:N$540)</f>
        <v>0</v>
      </c>
      <c r="N17" s="205">
        <f t="shared" si="1"/>
        <v>0</v>
      </c>
      <c r="O17" s="206">
        <f t="shared" si="2"/>
        <v>0</v>
      </c>
      <c r="P17" s="207">
        <f>SUMIF('Order Form'!$D$17:$D$744,'Pricing + Order Summary'!$U17,'Order Form'!$U$17:$U$744)</f>
        <v>0</v>
      </c>
      <c r="Q17" s="208">
        <f>SUMIF('Order Form'!$D$17:$D$744,'Pricing + Order Summary'!$U17,'Order Form'!$V$17:$V$744)</f>
        <v>0</v>
      </c>
      <c r="R17" s="208">
        <f>SUMIF('Order Form'!$D$17:$D$744,'Pricing + Order Summary'!$U17,'Order Form'!$W$17:$W$744)</f>
        <v>0</v>
      </c>
      <c r="S17" s="208">
        <f>SUMIF('Order Form'!$D$17:$D$744,'Pricing + Order Summary'!$U17,'Order Form'!$X$17:$X$744)</f>
        <v>0</v>
      </c>
      <c r="T17" s="209">
        <f>SUMIF('Order Form'!$D$17:$D$744,'Pricing + Order Summary'!$U17,'Order Form'!$Y$17:$Y$744)</f>
        <v>0</v>
      </c>
      <c r="U17" s="210" t="str">
        <f t="shared" si="3"/>
        <v>UVX Insect Shield Balaclava Buff Realtree</v>
      </c>
      <c r="V17" s="211"/>
      <c r="W17" s="211"/>
      <c r="X17" s="211"/>
    </row>
    <row r="18" spans="1:24" s="7" customFormat="1" ht="14" customHeight="1">
      <c r="A18" s="392" t="str">
        <f>'Pricing Reference'!A5</f>
        <v>UVX Insect Shield Balaclava Buff Mossy Oak</v>
      </c>
      <c r="B18" s="393"/>
      <c r="C18" s="393"/>
      <c r="D18" s="393"/>
      <c r="E18" s="204">
        <f>VALUE(VLOOKUP($U18,'Pricing Reference'!$A$2:$E$68,2,FALSE))</f>
        <v>22.5</v>
      </c>
      <c r="F18" s="204">
        <f>VALUE(VLOOKUP($U18,'Pricing Reference'!$A$2:$E$68,3,FALSE))</f>
        <v>22.05</v>
      </c>
      <c r="G18" s="204">
        <f>VALUE(VLOOKUP($U18,'Pricing Reference'!$A$2:$E$68,4,FALSE))</f>
        <v>21.599999999999998</v>
      </c>
      <c r="H18" s="204">
        <f>VALUE(VLOOKUP($U18,'Pricing Reference'!$A$2:$E$68,5,FALSE))</f>
        <v>45</v>
      </c>
      <c r="I18" s="122">
        <f>SUMIF('Order Form'!$D$17:$D$540,'Pricing + Order Summary'!$U18,'Order Form'!J$17:J$540)</f>
        <v>0</v>
      </c>
      <c r="J18" s="122">
        <f>SUMIF('Order Form'!$D$17:$D$540,'Pricing + Order Summary'!$U18,'Order Form'!K$17:K$540)</f>
        <v>0</v>
      </c>
      <c r="K18" s="122">
        <f>SUMIF('Order Form'!$D$17:$D$540,'Pricing + Order Summary'!$U18,'Order Form'!L$17:L$540)</f>
        <v>0</v>
      </c>
      <c r="L18" s="122">
        <f>SUMIF('Order Form'!$D$17:$D$540,'Pricing + Order Summary'!$U18,'Order Form'!M$17:M$540)</f>
        <v>0</v>
      </c>
      <c r="M18" s="122">
        <f>SUMIF('Order Form'!$D$17:$D$540,'Pricing + Order Summary'!$U18,'Order Form'!N$17:N$540)</f>
        <v>0</v>
      </c>
      <c r="N18" s="205">
        <f t="shared" si="1"/>
        <v>0</v>
      </c>
      <c r="O18" s="206">
        <f t="shared" si="2"/>
        <v>0</v>
      </c>
      <c r="P18" s="207">
        <f>SUMIF('Order Form'!$D$17:$D$744,'Pricing + Order Summary'!$U18,'Order Form'!$U$17:$U$744)</f>
        <v>0</v>
      </c>
      <c r="Q18" s="208">
        <f>SUMIF('Order Form'!$D$17:$D$744,'Pricing + Order Summary'!$U18,'Order Form'!$V$17:$V$744)</f>
        <v>0</v>
      </c>
      <c r="R18" s="208">
        <f>SUMIF('Order Form'!$D$17:$D$744,'Pricing + Order Summary'!$U18,'Order Form'!$W$17:$W$744)</f>
        <v>0</v>
      </c>
      <c r="S18" s="208">
        <f>SUMIF('Order Form'!$D$17:$D$744,'Pricing + Order Summary'!$U18,'Order Form'!$X$17:$X$744)</f>
        <v>0</v>
      </c>
      <c r="T18" s="209">
        <f>SUMIF('Order Form'!$D$17:$D$744,'Pricing + Order Summary'!$U18,'Order Form'!$Y$17:$Y$744)</f>
        <v>0</v>
      </c>
      <c r="U18" s="210" t="str">
        <f t="shared" si="3"/>
        <v>UVX Insect Shield Balaclava Buff Mossy Oak</v>
      </c>
      <c r="V18" s="211"/>
      <c r="W18" s="211"/>
      <c r="X18" s="211"/>
    </row>
    <row r="19" spans="1:24" s="7" customFormat="1" ht="14" customHeight="1">
      <c r="A19" s="392" t="str">
        <f>'Pricing Reference'!A6</f>
        <v>UVX Balaclava Buff</v>
      </c>
      <c r="B19" s="393"/>
      <c r="C19" s="393"/>
      <c r="D19" s="393"/>
      <c r="E19" s="204">
        <f>VALUE(VLOOKUP($U19,'Pricing Reference'!$A$2:$E$68,2,FALSE))</f>
        <v>19.5</v>
      </c>
      <c r="F19" s="204">
        <f>VALUE(VLOOKUP($U19,'Pricing Reference'!$A$2:$E$68,3,FALSE))</f>
        <v>19.11</v>
      </c>
      <c r="G19" s="204">
        <f>VALUE(VLOOKUP($U19,'Pricing Reference'!$A$2:$E$68,4,FALSE))</f>
        <v>18.72</v>
      </c>
      <c r="H19" s="204">
        <f>VALUE(VLOOKUP($U19,'Pricing Reference'!$A$2:$E$68,5,FALSE))</f>
        <v>39</v>
      </c>
      <c r="I19" s="122">
        <f>SUMIF('Order Form'!$D$17:$D$540,'Pricing + Order Summary'!$U19,'Order Form'!J$17:J$540)</f>
        <v>0</v>
      </c>
      <c r="J19" s="122">
        <f>SUMIF('Order Form'!$D$17:$D$540,'Pricing + Order Summary'!$U19,'Order Form'!K$17:K$540)</f>
        <v>0</v>
      </c>
      <c r="K19" s="122">
        <f>SUMIF('Order Form'!$D$17:$D$540,'Pricing + Order Summary'!$U19,'Order Form'!L$17:L$540)</f>
        <v>0</v>
      </c>
      <c r="L19" s="122">
        <f>SUMIF('Order Form'!$D$17:$D$540,'Pricing + Order Summary'!$U19,'Order Form'!M$17:M$540)</f>
        <v>0</v>
      </c>
      <c r="M19" s="122">
        <f>SUMIF('Order Form'!$D$17:$D$540,'Pricing + Order Summary'!$U19,'Order Form'!N$17:N$540)</f>
        <v>0</v>
      </c>
      <c r="N19" s="205">
        <f t="shared" si="1"/>
        <v>0</v>
      </c>
      <c r="O19" s="206">
        <f t="shared" si="2"/>
        <v>0</v>
      </c>
      <c r="P19" s="207">
        <f>SUMIF('Order Form'!$D$17:$D$744,'Pricing + Order Summary'!$U19,'Order Form'!$U$17:$U$744)</f>
        <v>0</v>
      </c>
      <c r="Q19" s="208">
        <f>SUMIF('Order Form'!$D$17:$D$744,'Pricing + Order Summary'!$U19,'Order Form'!$V$17:$V$744)</f>
        <v>0</v>
      </c>
      <c r="R19" s="208">
        <f>SUMIF('Order Form'!$D$17:$D$744,'Pricing + Order Summary'!$U19,'Order Form'!$W$17:$W$744)</f>
        <v>0</v>
      </c>
      <c r="S19" s="208">
        <f>SUMIF('Order Form'!$D$17:$D$744,'Pricing + Order Summary'!$U19,'Order Form'!$X$17:$X$744)</f>
        <v>0</v>
      </c>
      <c r="T19" s="209">
        <f>SUMIF('Order Form'!$D$17:$D$744,'Pricing + Order Summary'!$U19,'Order Form'!$Y$17:$Y$744)</f>
        <v>0</v>
      </c>
      <c r="U19" s="210" t="str">
        <f t="shared" si="3"/>
        <v>UVX Balaclava Buff</v>
      </c>
    </row>
    <row r="20" spans="1:24" s="7" customFormat="1" ht="14" customHeight="1">
      <c r="A20" s="392" t="str">
        <f>'Pricing Reference'!A7</f>
        <v>UV Buff</v>
      </c>
      <c r="B20" s="393"/>
      <c r="C20" s="393"/>
      <c r="D20" s="393"/>
      <c r="E20" s="204">
        <f>VALUE(VLOOKUP($U20,'Pricing Reference'!$A$2:$E$68,2,FALSE))</f>
        <v>12.5</v>
      </c>
      <c r="F20" s="204">
        <f>VALUE(VLOOKUP($U20,'Pricing Reference'!$A$2:$E$68,3,FALSE))</f>
        <v>12.25</v>
      </c>
      <c r="G20" s="204">
        <f>VALUE(VLOOKUP($U20,'Pricing Reference'!$A$2:$E$68,4,FALSE))</f>
        <v>12</v>
      </c>
      <c r="H20" s="204">
        <f>VALUE(VLOOKUP($U20,'Pricing Reference'!$A$2:$E$68,5,FALSE))</f>
        <v>25</v>
      </c>
      <c r="I20" s="122">
        <f>SUMIF('Order Form'!$D$17:$D$540,'Pricing + Order Summary'!$U20,'Order Form'!J$17:J$540)</f>
        <v>0</v>
      </c>
      <c r="J20" s="122">
        <f>SUMIF('Order Form'!$D$17:$D$540,'Pricing + Order Summary'!$U20,'Order Form'!K$17:K$540)</f>
        <v>0</v>
      </c>
      <c r="K20" s="122">
        <f>SUMIF('Order Form'!$D$17:$D$540,'Pricing + Order Summary'!$U20,'Order Form'!L$17:L$540)</f>
        <v>0</v>
      </c>
      <c r="L20" s="122">
        <f>SUMIF('Order Form'!$D$17:$D$540,'Pricing + Order Summary'!$U20,'Order Form'!M$17:M$540)</f>
        <v>0</v>
      </c>
      <c r="M20" s="122">
        <f>SUMIF('Order Form'!$D$17:$D$540,'Pricing + Order Summary'!$U20,'Order Form'!N$17:N$540)</f>
        <v>0</v>
      </c>
      <c r="N20" s="205">
        <f t="shared" si="1"/>
        <v>0</v>
      </c>
      <c r="O20" s="206">
        <f t="shared" si="2"/>
        <v>0</v>
      </c>
      <c r="P20" s="207">
        <f>SUMIF('Order Form'!$D$17:$D$744,'Pricing + Order Summary'!$U20,'Order Form'!$U$17:$U$744)</f>
        <v>0</v>
      </c>
      <c r="Q20" s="208">
        <f>SUMIF('Order Form'!$D$17:$D$744,'Pricing + Order Summary'!$U20,'Order Form'!$V$17:$V$744)</f>
        <v>0</v>
      </c>
      <c r="R20" s="208">
        <f>SUMIF('Order Form'!$D$17:$D$744,'Pricing + Order Summary'!$U20,'Order Form'!$W$17:$W$744)</f>
        <v>0</v>
      </c>
      <c r="S20" s="208">
        <f>SUMIF('Order Form'!$D$17:$D$744,'Pricing + Order Summary'!$U20,'Order Form'!$X$17:$X$744)</f>
        <v>0</v>
      </c>
      <c r="T20" s="209">
        <f>SUMIF('Order Form'!$D$17:$D$744,'Pricing + Order Summary'!$U20,'Order Form'!$Y$17:$Y$744)</f>
        <v>0</v>
      </c>
      <c r="U20" s="210" t="str">
        <f t="shared" si="3"/>
        <v>UV Buff</v>
      </c>
    </row>
    <row r="21" spans="1:24" s="7" customFormat="1" ht="14" customHeight="1">
      <c r="A21" s="392" t="str">
        <f>'Pricing Reference'!A8</f>
        <v>UV Buff DeYoung</v>
      </c>
      <c r="B21" s="393"/>
      <c r="C21" s="393"/>
      <c r="D21" s="393"/>
      <c r="E21" s="204">
        <f>VALUE(VLOOKUP($U21,'Pricing Reference'!$A$2:$E$68,2,FALSE))</f>
        <v>12.5</v>
      </c>
      <c r="F21" s="204">
        <f>VALUE(VLOOKUP($U21,'Pricing Reference'!$A$2:$E$68,3,FALSE))</f>
        <v>12.25</v>
      </c>
      <c r="G21" s="204">
        <f>VALUE(VLOOKUP($U21,'Pricing Reference'!$A$2:$E$68,4,FALSE))</f>
        <v>12</v>
      </c>
      <c r="H21" s="204">
        <f>VALUE(VLOOKUP($U21,'Pricing Reference'!$A$2:$E$68,5,FALSE))</f>
        <v>25</v>
      </c>
      <c r="I21" s="122">
        <f>SUMIF('Order Form'!$D$17:$D$540,'Pricing + Order Summary'!$U21,'Order Form'!J$17:J$540)</f>
        <v>0</v>
      </c>
      <c r="J21" s="122">
        <f>SUMIF('Order Form'!$D$17:$D$540,'Pricing + Order Summary'!$U21,'Order Form'!K$17:K$540)</f>
        <v>0</v>
      </c>
      <c r="K21" s="122">
        <f>SUMIF('Order Form'!$D$17:$D$540,'Pricing + Order Summary'!$U21,'Order Form'!L$17:L$540)</f>
        <v>0</v>
      </c>
      <c r="L21" s="122">
        <f>SUMIF('Order Form'!$D$17:$D$540,'Pricing + Order Summary'!$U21,'Order Form'!M$17:M$540)</f>
        <v>0</v>
      </c>
      <c r="M21" s="122">
        <f>SUMIF('Order Form'!$D$17:$D$540,'Pricing + Order Summary'!$U21,'Order Form'!N$17:N$540)</f>
        <v>0</v>
      </c>
      <c r="N21" s="205">
        <f t="shared" si="1"/>
        <v>0</v>
      </c>
      <c r="O21" s="206">
        <f t="shared" si="2"/>
        <v>0</v>
      </c>
      <c r="P21" s="207">
        <f>SUMIF('Order Form'!$D$17:$D$744,'Pricing + Order Summary'!$U21,'Order Form'!$U$17:$U$744)</f>
        <v>0</v>
      </c>
      <c r="Q21" s="208">
        <f>SUMIF('Order Form'!$D$17:$D$744,'Pricing + Order Summary'!$U21,'Order Form'!$V$17:$V$744)</f>
        <v>0</v>
      </c>
      <c r="R21" s="208">
        <f>SUMIF('Order Form'!$D$17:$D$744,'Pricing + Order Summary'!$U21,'Order Form'!$W$17:$W$744)</f>
        <v>0</v>
      </c>
      <c r="S21" s="208">
        <f>SUMIF('Order Form'!$D$17:$D$744,'Pricing + Order Summary'!$U21,'Order Form'!$X$17:$X$744)</f>
        <v>0</v>
      </c>
      <c r="T21" s="209">
        <f>SUMIF('Order Form'!$D$17:$D$744,'Pricing + Order Summary'!$U21,'Order Form'!$Y$17:$Y$744)</f>
        <v>0</v>
      </c>
      <c r="U21" s="210" t="str">
        <f t="shared" si="3"/>
        <v>UV Buff DeYoung</v>
      </c>
    </row>
    <row r="22" spans="1:24" s="7" customFormat="1" ht="14" customHeight="1">
      <c r="A22" s="392" t="str">
        <f>'Pricing Reference'!A9</f>
        <v>UV Buff Bug Slinger</v>
      </c>
      <c r="B22" s="393"/>
      <c r="C22" s="393"/>
      <c r="D22" s="393"/>
      <c r="E22" s="204">
        <f>VALUE(VLOOKUP($U22,'Pricing Reference'!$A$2:$E$68,2,FALSE))</f>
        <v>12.5</v>
      </c>
      <c r="F22" s="204">
        <f>VALUE(VLOOKUP($U22,'Pricing Reference'!$A$2:$E$68,3,FALSE))</f>
        <v>12.25</v>
      </c>
      <c r="G22" s="204">
        <f>VALUE(VLOOKUP($U22,'Pricing Reference'!$A$2:$E$68,4,FALSE))</f>
        <v>12</v>
      </c>
      <c r="H22" s="204">
        <f>VALUE(VLOOKUP($U22,'Pricing Reference'!$A$2:$E$68,5,FALSE))</f>
        <v>25</v>
      </c>
      <c r="I22" s="122">
        <f>SUMIF('Order Form'!$D$17:$D$540,'Pricing + Order Summary'!$U22,'Order Form'!J$17:J$540)</f>
        <v>0</v>
      </c>
      <c r="J22" s="122">
        <f>SUMIF('Order Form'!$D$17:$D$540,'Pricing + Order Summary'!$U22,'Order Form'!K$17:K$540)</f>
        <v>0</v>
      </c>
      <c r="K22" s="122">
        <f>SUMIF('Order Form'!$D$17:$D$540,'Pricing + Order Summary'!$U22,'Order Form'!L$17:L$540)</f>
        <v>0</v>
      </c>
      <c r="L22" s="122">
        <f>SUMIF('Order Form'!$D$17:$D$540,'Pricing + Order Summary'!$U22,'Order Form'!M$17:M$540)</f>
        <v>0</v>
      </c>
      <c r="M22" s="122">
        <f>SUMIF('Order Form'!$D$17:$D$540,'Pricing + Order Summary'!$U22,'Order Form'!N$17:N$540)</f>
        <v>0</v>
      </c>
      <c r="N22" s="205">
        <f t="shared" si="1"/>
        <v>0</v>
      </c>
      <c r="O22" s="206">
        <f t="shared" si="2"/>
        <v>0</v>
      </c>
      <c r="P22" s="207">
        <f>SUMIF('Order Form'!$D$17:$D$744,'Pricing + Order Summary'!$U22,'Order Form'!$U$17:$U$744)</f>
        <v>0</v>
      </c>
      <c r="Q22" s="208">
        <f>SUMIF('Order Form'!$D$17:$D$744,'Pricing + Order Summary'!$U22,'Order Form'!$V$17:$V$744)</f>
        <v>0</v>
      </c>
      <c r="R22" s="208">
        <f>SUMIF('Order Form'!$D$17:$D$744,'Pricing + Order Summary'!$U22,'Order Form'!$W$17:$W$744)</f>
        <v>0</v>
      </c>
      <c r="S22" s="208">
        <f>SUMIF('Order Form'!$D$17:$D$744,'Pricing + Order Summary'!$U22,'Order Form'!$X$17:$X$744)</f>
        <v>0</v>
      </c>
      <c r="T22" s="209">
        <f>SUMIF('Order Form'!$D$17:$D$744,'Pricing + Order Summary'!$U22,'Order Form'!$Y$17:$Y$744)</f>
        <v>0</v>
      </c>
      <c r="U22" s="210" t="str">
        <f t="shared" si="3"/>
        <v>UV Buff Bug Slinger</v>
      </c>
      <c r="V22" s="211"/>
      <c r="W22" s="211"/>
      <c r="X22" s="211"/>
    </row>
    <row r="23" spans="1:24" s="7" customFormat="1" ht="14" customHeight="1">
      <c r="A23" s="392" t="str">
        <f>'Pricing Reference'!A10</f>
        <v>UV Buff Black Fly</v>
      </c>
      <c r="B23" s="393"/>
      <c r="C23" s="393"/>
      <c r="D23" s="393"/>
      <c r="E23" s="204">
        <f>VALUE(VLOOKUP($U23,'Pricing Reference'!$A$2:$E$68,2,FALSE))</f>
        <v>12.5</v>
      </c>
      <c r="F23" s="204">
        <f>VALUE(VLOOKUP($U23,'Pricing Reference'!$A$2:$E$68,3,FALSE))</f>
        <v>12.25</v>
      </c>
      <c r="G23" s="204">
        <f>VALUE(VLOOKUP($U23,'Pricing Reference'!$A$2:$E$68,4,FALSE))</f>
        <v>12</v>
      </c>
      <c r="H23" s="204">
        <f>VALUE(VLOOKUP($U23,'Pricing Reference'!$A$2:$E$68,5,FALSE))</f>
        <v>25</v>
      </c>
      <c r="I23" s="122">
        <f>SUMIF('Order Form'!$D$17:$D$540,'Pricing + Order Summary'!$U23,'Order Form'!J$17:J$540)</f>
        <v>0</v>
      </c>
      <c r="J23" s="122">
        <f>SUMIF('Order Form'!$D$17:$D$540,'Pricing + Order Summary'!$U23,'Order Form'!K$17:K$540)</f>
        <v>0</v>
      </c>
      <c r="K23" s="122">
        <f>SUMIF('Order Form'!$D$17:$D$540,'Pricing + Order Summary'!$U23,'Order Form'!L$17:L$540)</f>
        <v>0</v>
      </c>
      <c r="L23" s="122">
        <f>SUMIF('Order Form'!$D$17:$D$540,'Pricing + Order Summary'!$U23,'Order Form'!M$17:M$540)</f>
        <v>0</v>
      </c>
      <c r="M23" s="122">
        <f>SUMIF('Order Form'!$D$17:$D$540,'Pricing + Order Summary'!$U23,'Order Form'!N$17:N$540)</f>
        <v>0</v>
      </c>
      <c r="N23" s="205">
        <f t="shared" si="1"/>
        <v>0</v>
      </c>
      <c r="O23" s="206">
        <f t="shared" si="2"/>
        <v>0</v>
      </c>
      <c r="P23" s="207">
        <f>SUMIF('Order Form'!$D$17:$D$744,'Pricing + Order Summary'!$U23,'Order Form'!$U$17:$U$744)</f>
        <v>0</v>
      </c>
      <c r="Q23" s="208">
        <f>SUMIF('Order Form'!$D$17:$D$744,'Pricing + Order Summary'!$U23,'Order Form'!$V$17:$V$744)</f>
        <v>0</v>
      </c>
      <c r="R23" s="208">
        <f>SUMIF('Order Form'!$D$17:$D$744,'Pricing + Order Summary'!$U23,'Order Form'!$W$17:$W$744)</f>
        <v>0</v>
      </c>
      <c r="S23" s="208">
        <f>SUMIF('Order Form'!$D$17:$D$744,'Pricing + Order Summary'!$U23,'Order Form'!$X$17:$X$744)</f>
        <v>0</v>
      </c>
      <c r="T23" s="209">
        <f>SUMIF('Order Form'!$D$17:$D$744,'Pricing + Order Summary'!$U23,'Order Form'!$Y$17:$Y$744)</f>
        <v>0</v>
      </c>
      <c r="U23" s="210" t="str">
        <f t="shared" si="3"/>
        <v>UV Buff Black Fly</v>
      </c>
      <c r="V23" s="211"/>
      <c r="W23" s="211"/>
      <c r="X23" s="211"/>
    </row>
    <row r="24" spans="1:24" s="7" customFormat="1" ht="14" customHeight="1">
      <c r="A24" s="392" t="str">
        <f>'Pricing Reference'!A11</f>
        <v>UV Buff Ruimveld</v>
      </c>
      <c r="B24" s="393"/>
      <c r="C24" s="393"/>
      <c r="D24" s="393"/>
      <c r="E24" s="204">
        <f>VALUE(VLOOKUP($U24,'Pricing Reference'!$A$2:$E$68,2,FALSE))</f>
        <v>12.5</v>
      </c>
      <c r="F24" s="204">
        <f>VALUE(VLOOKUP($U24,'Pricing Reference'!$A$2:$E$68,3,FALSE))</f>
        <v>12.25</v>
      </c>
      <c r="G24" s="204">
        <f>VALUE(VLOOKUP($U24,'Pricing Reference'!$A$2:$E$68,4,FALSE))</f>
        <v>12</v>
      </c>
      <c r="H24" s="204">
        <f>VALUE(VLOOKUP($U24,'Pricing Reference'!$A$2:$E$68,5,FALSE))</f>
        <v>25</v>
      </c>
      <c r="I24" s="122">
        <f>SUMIF('Order Form'!$D$17:$D$540,'Pricing + Order Summary'!$U24,'Order Form'!J$17:J$540)</f>
        <v>0</v>
      </c>
      <c r="J24" s="122">
        <f>SUMIF('Order Form'!$D$17:$D$540,'Pricing + Order Summary'!$U24,'Order Form'!K$17:K$540)</f>
        <v>0</v>
      </c>
      <c r="K24" s="122">
        <f>SUMIF('Order Form'!$D$17:$D$540,'Pricing + Order Summary'!$U24,'Order Form'!L$17:L$540)</f>
        <v>0</v>
      </c>
      <c r="L24" s="122">
        <f>SUMIF('Order Form'!$D$17:$D$540,'Pricing + Order Summary'!$U24,'Order Form'!M$17:M$540)</f>
        <v>0</v>
      </c>
      <c r="M24" s="122">
        <f>SUMIF('Order Form'!$D$17:$D$540,'Pricing + Order Summary'!$U24,'Order Form'!N$17:N$540)</f>
        <v>0</v>
      </c>
      <c r="N24" s="205">
        <f t="shared" si="1"/>
        <v>0</v>
      </c>
      <c r="O24" s="206">
        <f t="shared" si="2"/>
        <v>0</v>
      </c>
      <c r="P24" s="207">
        <f>SUMIF('Order Form'!$D$17:$D$744,'Pricing + Order Summary'!$U24,'Order Form'!$U$17:$U$744)</f>
        <v>0</v>
      </c>
      <c r="Q24" s="208">
        <f>SUMIF('Order Form'!$D$17:$D$744,'Pricing + Order Summary'!$U24,'Order Form'!$V$17:$V$744)</f>
        <v>0</v>
      </c>
      <c r="R24" s="208">
        <f>SUMIF('Order Form'!$D$17:$D$744,'Pricing + Order Summary'!$U24,'Order Form'!$W$17:$W$744)</f>
        <v>0</v>
      </c>
      <c r="S24" s="208">
        <f>SUMIF('Order Form'!$D$17:$D$744,'Pricing + Order Summary'!$U24,'Order Form'!$X$17:$X$744)</f>
        <v>0</v>
      </c>
      <c r="T24" s="209">
        <f>SUMIF('Order Form'!$D$17:$D$744,'Pricing + Order Summary'!$U24,'Order Form'!$Y$17:$Y$744)</f>
        <v>0</v>
      </c>
      <c r="U24" s="210" t="str">
        <f t="shared" si="3"/>
        <v>UV Buff Ruimveld</v>
      </c>
      <c r="V24" s="211"/>
      <c r="W24" s="211"/>
      <c r="X24" s="211"/>
    </row>
    <row r="25" spans="1:24" s="7" customFormat="1" ht="14" customHeight="1">
      <c r="A25" s="392" t="str">
        <f>'Pricing Reference'!A12</f>
        <v>UV Buff Proveil</v>
      </c>
      <c r="B25" s="393"/>
      <c r="C25" s="393"/>
      <c r="D25" s="393"/>
      <c r="E25" s="204">
        <f>VALUE(VLOOKUP($U25,'Pricing Reference'!$A$2:$E$68,2,FALSE))</f>
        <v>12.5</v>
      </c>
      <c r="F25" s="204">
        <f>VALUE(VLOOKUP($U25,'Pricing Reference'!$A$2:$E$68,3,FALSE))</f>
        <v>12.25</v>
      </c>
      <c r="G25" s="204">
        <f>VALUE(VLOOKUP($U25,'Pricing Reference'!$A$2:$E$68,4,FALSE))</f>
        <v>12</v>
      </c>
      <c r="H25" s="204">
        <f>VALUE(VLOOKUP($U25,'Pricing Reference'!$A$2:$E$68,5,FALSE))</f>
        <v>25</v>
      </c>
      <c r="I25" s="122">
        <f>SUMIF('Order Form'!$D$17:$D$540,'Pricing + Order Summary'!$U25,'Order Form'!J$17:J$540)</f>
        <v>0</v>
      </c>
      <c r="J25" s="122">
        <f>SUMIF('Order Form'!$D$17:$D$540,'Pricing + Order Summary'!$U25,'Order Form'!K$17:K$540)</f>
        <v>0</v>
      </c>
      <c r="K25" s="122">
        <f>SUMIF('Order Form'!$D$17:$D$540,'Pricing + Order Summary'!$U25,'Order Form'!L$17:L$540)</f>
        <v>0</v>
      </c>
      <c r="L25" s="122">
        <f>SUMIF('Order Form'!$D$17:$D$540,'Pricing + Order Summary'!$U25,'Order Form'!M$17:M$540)</f>
        <v>0</v>
      </c>
      <c r="M25" s="122">
        <f>SUMIF('Order Form'!$D$17:$D$540,'Pricing + Order Summary'!$U25,'Order Form'!N$17:N$540)</f>
        <v>0</v>
      </c>
      <c r="N25" s="205">
        <f t="shared" si="1"/>
        <v>0</v>
      </c>
      <c r="O25" s="206">
        <f t="shared" si="2"/>
        <v>0</v>
      </c>
      <c r="P25" s="207">
        <f>SUMIF('Order Form'!$D$17:$D$744,'Pricing + Order Summary'!$U25,'Order Form'!$U$17:$U$744)</f>
        <v>0</v>
      </c>
      <c r="Q25" s="208">
        <f>SUMIF('Order Form'!$D$17:$D$744,'Pricing + Order Summary'!$U25,'Order Form'!$V$17:$V$744)</f>
        <v>0</v>
      </c>
      <c r="R25" s="208">
        <f>SUMIF('Order Form'!$D$17:$D$744,'Pricing + Order Summary'!$U25,'Order Form'!$W$17:$W$744)</f>
        <v>0</v>
      </c>
      <c r="S25" s="208">
        <f>SUMIF('Order Form'!$D$17:$D$744,'Pricing + Order Summary'!$U25,'Order Form'!$X$17:$X$744)</f>
        <v>0</v>
      </c>
      <c r="T25" s="209">
        <f>SUMIF('Order Form'!$D$17:$D$744,'Pricing + Order Summary'!$U25,'Order Form'!$Y$17:$Y$744)</f>
        <v>0</v>
      </c>
      <c r="U25" s="210" t="str">
        <f t="shared" si="3"/>
        <v>UV Buff Proveil</v>
      </c>
      <c r="V25" s="211"/>
      <c r="W25" s="211"/>
      <c r="X25" s="211"/>
    </row>
    <row r="26" spans="1:24" s="7" customFormat="1" ht="14" customHeight="1">
      <c r="A26" s="392" t="str">
        <f>'Pricing Reference'!A13</f>
        <v>UV Buff Valdyr</v>
      </c>
      <c r="B26" s="393"/>
      <c r="C26" s="393"/>
      <c r="D26" s="393"/>
      <c r="E26" s="204">
        <f>VALUE(VLOOKUP($U26,'Pricing Reference'!$A$2:$E$68,2,FALSE))</f>
        <v>12.5</v>
      </c>
      <c r="F26" s="204">
        <f>VALUE(VLOOKUP($U26,'Pricing Reference'!$A$2:$E$68,3,FALSE))</f>
        <v>12.25</v>
      </c>
      <c r="G26" s="204">
        <f>VALUE(VLOOKUP($U26,'Pricing Reference'!$A$2:$E$68,4,FALSE))</f>
        <v>12</v>
      </c>
      <c r="H26" s="204">
        <f>VALUE(VLOOKUP($U26,'Pricing Reference'!$A$2:$E$68,5,FALSE))</f>
        <v>25</v>
      </c>
      <c r="I26" s="122">
        <f>SUMIF('Order Form'!$D$17:$D$540,'Pricing + Order Summary'!$U26,'Order Form'!J$17:J$540)</f>
        <v>0</v>
      </c>
      <c r="J26" s="122">
        <f>SUMIF('Order Form'!$D$17:$D$540,'Pricing + Order Summary'!$U26,'Order Form'!K$17:K$540)</f>
        <v>0</v>
      </c>
      <c r="K26" s="122">
        <f>SUMIF('Order Form'!$D$17:$D$540,'Pricing + Order Summary'!$U26,'Order Form'!L$17:L$540)</f>
        <v>0</v>
      </c>
      <c r="L26" s="122">
        <f>SUMIF('Order Form'!$D$17:$D$540,'Pricing + Order Summary'!$U26,'Order Form'!M$17:M$540)</f>
        <v>0</v>
      </c>
      <c r="M26" s="122">
        <f>SUMIF('Order Form'!$D$17:$D$540,'Pricing + Order Summary'!$U26,'Order Form'!N$17:N$540)</f>
        <v>0</v>
      </c>
      <c r="N26" s="205">
        <f t="shared" si="1"/>
        <v>0</v>
      </c>
      <c r="O26" s="206">
        <f t="shared" si="2"/>
        <v>0</v>
      </c>
      <c r="P26" s="207">
        <f>SUMIF('Order Form'!$D$17:$D$744,'Pricing + Order Summary'!$U26,'Order Form'!$U$17:$U$744)</f>
        <v>0</v>
      </c>
      <c r="Q26" s="208">
        <f>SUMIF('Order Form'!$D$17:$D$744,'Pricing + Order Summary'!$U26,'Order Form'!$V$17:$V$744)</f>
        <v>0</v>
      </c>
      <c r="R26" s="208">
        <f>SUMIF('Order Form'!$D$17:$D$744,'Pricing + Order Summary'!$U26,'Order Form'!$W$17:$W$744)</f>
        <v>0</v>
      </c>
      <c r="S26" s="208">
        <f>SUMIF('Order Form'!$D$17:$D$744,'Pricing + Order Summary'!$U26,'Order Form'!$X$17:$X$744)</f>
        <v>0</v>
      </c>
      <c r="T26" s="209">
        <f>SUMIF('Order Form'!$D$17:$D$744,'Pricing + Order Summary'!$U26,'Order Form'!$Y$17:$Y$744)</f>
        <v>0</v>
      </c>
      <c r="U26" s="210" t="str">
        <f t="shared" si="3"/>
        <v>UV Buff Valdyr</v>
      </c>
      <c r="V26" s="211"/>
      <c r="W26" s="211"/>
      <c r="X26" s="211"/>
    </row>
    <row r="27" spans="1:24" s="7" customFormat="1" ht="14" customHeight="1">
      <c r="A27" s="392" t="str">
        <f>'Pricing Reference'!A14</f>
        <v>UV Buff Realtree</v>
      </c>
      <c r="B27" s="393"/>
      <c r="C27" s="393"/>
      <c r="D27" s="393"/>
      <c r="E27" s="204">
        <f>VALUE(VLOOKUP($U27,'Pricing Reference'!$A$2:$E$68,2,FALSE))</f>
        <v>12.5</v>
      </c>
      <c r="F27" s="204">
        <f>VALUE(VLOOKUP($U27,'Pricing Reference'!$A$2:$E$68,3,FALSE))</f>
        <v>12.25</v>
      </c>
      <c r="G27" s="204">
        <f>VALUE(VLOOKUP($U27,'Pricing Reference'!$A$2:$E$68,4,FALSE))</f>
        <v>12</v>
      </c>
      <c r="H27" s="204">
        <f>VALUE(VLOOKUP($U27,'Pricing Reference'!$A$2:$E$68,5,FALSE))</f>
        <v>25</v>
      </c>
      <c r="I27" s="122">
        <f>SUMIF('Order Form'!$D$17:$D$540,'Pricing + Order Summary'!$U27,'Order Form'!J$17:J$540)</f>
        <v>0</v>
      </c>
      <c r="J27" s="122">
        <f>SUMIF('Order Form'!$D$17:$D$540,'Pricing + Order Summary'!$U27,'Order Form'!K$17:K$540)</f>
        <v>0</v>
      </c>
      <c r="K27" s="122">
        <f>SUMIF('Order Form'!$D$17:$D$540,'Pricing + Order Summary'!$U27,'Order Form'!L$17:L$540)</f>
        <v>0</v>
      </c>
      <c r="L27" s="122">
        <f>SUMIF('Order Form'!$D$17:$D$540,'Pricing + Order Summary'!$U27,'Order Form'!M$17:M$540)</f>
        <v>0</v>
      </c>
      <c r="M27" s="122">
        <f>SUMIF('Order Form'!$D$17:$D$540,'Pricing + Order Summary'!$U27,'Order Form'!N$17:N$540)</f>
        <v>0</v>
      </c>
      <c r="N27" s="205">
        <f t="shared" si="1"/>
        <v>0</v>
      </c>
      <c r="O27" s="206">
        <f t="shared" si="2"/>
        <v>0</v>
      </c>
      <c r="P27" s="207">
        <f>SUMIF('Order Form'!$D$17:$D$744,'Pricing + Order Summary'!$U27,'Order Form'!$U$17:$U$744)</f>
        <v>0</v>
      </c>
      <c r="Q27" s="208">
        <f>SUMIF('Order Form'!$D$17:$D$744,'Pricing + Order Summary'!$U27,'Order Form'!$V$17:$V$744)</f>
        <v>0</v>
      </c>
      <c r="R27" s="208">
        <f>SUMIF('Order Form'!$D$17:$D$744,'Pricing + Order Summary'!$U27,'Order Form'!$W$17:$W$744)</f>
        <v>0</v>
      </c>
      <c r="S27" s="208">
        <f>SUMIF('Order Form'!$D$17:$D$744,'Pricing + Order Summary'!$U27,'Order Form'!$X$17:$X$744)</f>
        <v>0</v>
      </c>
      <c r="T27" s="209">
        <f>SUMIF('Order Form'!$D$17:$D$744,'Pricing + Order Summary'!$U27,'Order Form'!$Y$17:$Y$744)</f>
        <v>0</v>
      </c>
      <c r="U27" s="210" t="str">
        <f t="shared" si="3"/>
        <v>UV Buff Realtree</v>
      </c>
      <c r="V27" s="211"/>
      <c r="W27" s="211"/>
      <c r="X27" s="211"/>
    </row>
    <row r="28" spans="1:24" s="7" customFormat="1" ht="14" customHeight="1">
      <c r="A28" s="392" t="str">
        <f>'Pricing Reference'!A15</f>
        <v>UV Buff Mossy Oak</v>
      </c>
      <c r="B28" s="393"/>
      <c r="C28" s="393"/>
      <c r="D28" s="393"/>
      <c r="E28" s="204">
        <f>VALUE(VLOOKUP($U28,'Pricing Reference'!$A$2:$E$68,2,FALSE))</f>
        <v>12.5</v>
      </c>
      <c r="F28" s="204">
        <f>VALUE(VLOOKUP($U28,'Pricing Reference'!$A$2:$E$68,3,FALSE))</f>
        <v>12.25</v>
      </c>
      <c r="G28" s="204">
        <f>VALUE(VLOOKUP($U28,'Pricing Reference'!$A$2:$E$68,4,FALSE))</f>
        <v>12</v>
      </c>
      <c r="H28" s="204">
        <f>VALUE(VLOOKUP($U28,'Pricing Reference'!$A$2:$E$68,5,FALSE))</f>
        <v>25</v>
      </c>
      <c r="I28" s="122">
        <f>SUMIF('Order Form'!$D$17:$D$540,'Pricing + Order Summary'!$U28,'Order Form'!J$17:J$540)</f>
        <v>0</v>
      </c>
      <c r="J28" s="122">
        <f>SUMIF('Order Form'!$D$17:$D$540,'Pricing + Order Summary'!$U28,'Order Form'!K$17:K$540)</f>
        <v>0</v>
      </c>
      <c r="K28" s="122">
        <f>SUMIF('Order Form'!$D$17:$D$540,'Pricing + Order Summary'!$U28,'Order Form'!L$17:L$540)</f>
        <v>0</v>
      </c>
      <c r="L28" s="122">
        <f>SUMIF('Order Form'!$D$17:$D$540,'Pricing + Order Summary'!$U28,'Order Form'!M$17:M$540)</f>
        <v>0</v>
      </c>
      <c r="M28" s="122">
        <f>SUMIF('Order Form'!$D$17:$D$540,'Pricing + Order Summary'!$U28,'Order Form'!N$17:N$540)</f>
        <v>0</v>
      </c>
      <c r="N28" s="205">
        <f t="shared" si="1"/>
        <v>0</v>
      </c>
      <c r="O28" s="206">
        <f t="shared" si="2"/>
        <v>0</v>
      </c>
      <c r="P28" s="207">
        <f>SUMIF('Order Form'!$D$17:$D$744,'Pricing + Order Summary'!$U28,'Order Form'!$U$17:$U$744)</f>
        <v>0</v>
      </c>
      <c r="Q28" s="208">
        <f>SUMIF('Order Form'!$D$17:$D$744,'Pricing + Order Summary'!$U28,'Order Form'!$V$17:$V$744)</f>
        <v>0</v>
      </c>
      <c r="R28" s="208">
        <f>SUMIF('Order Form'!$D$17:$D$744,'Pricing + Order Summary'!$U28,'Order Form'!$W$17:$W$744)</f>
        <v>0</v>
      </c>
      <c r="S28" s="208">
        <f>SUMIF('Order Form'!$D$17:$D$744,'Pricing + Order Summary'!$U28,'Order Form'!$X$17:$X$744)</f>
        <v>0</v>
      </c>
      <c r="T28" s="209">
        <f>SUMIF('Order Form'!$D$17:$D$744,'Pricing + Order Summary'!$U28,'Order Form'!$Y$17:$Y$744)</f>
        <v>0</v>
      </c>
      <c r="U28" s="210" t="str">
        <f t="shared" si="3"/>
        <v>UV Buff Mossy Oak</v>
      </c>
      <c r="V28" s="211"/>
      <c r="W28" s="211"/>
      <c r="X28" s="211"/>
    </row>
    <row r="29" spans="1:24" s="7" customFormat="1" ht="14" customHeight="1">
      <c r="A29" s="392" t="str">
        <f>'Pricing Reference'!A16</f>
        <v>UV Buff Drew Brophy</v>
      </c>
      <c r="B29" s="393"/>
      <c r="C29" s="393"/>
      <c r="D29" s="393"/>
      <c r="E29" s="204">
        <f>VALUE(VLOOKUP($U29,'Pricing Reference'!$A$2:$E$68,2,FALSE))</f>
        <v>12.5</v>
      </c>
      <c r="F29" s="204">
        <f>VALUE(VLOOKUP($U29,'Pricing Reference'!$A$2:$E$68,3,FALSE))</f>
        <v>12.25</v>
      </c>
      <c r="G29" s="204">
        <f>VALUE(VLOOKUP($U29,'Pricing Reference'!$A$2:$E$68,4,FALSE))</f>
        <v>12</v>
      </c>
      <c r="H29" s="204">
        <f>VALUE(VLOOKUP($U29,'Pricing Reference'!$A$2:$E$68,5,FALSE))</f>
        <v>25</v>
      </c>
      <c r="I29" s="122">
        <f>SUMIF('Order Form'!$D$17:$D$540,'Pricing + Order Summary'!$U29,'Order Form'!J$17:J$540)</f>
        <v>0</v>
      </c>
      <c r="J29" s="122">
        <f>SUMIF('Order Form'!$D$17:$D$540,'Pricing + Order Summary'!$U29,'Order Form'!K$17:K$540)</f>
        <v>0</v>
      </c>
      <c r="K29" s="122">
        <f>SUMIF('Order Form'!$D$17:$D$540,'Pricing + Order Summary'!$U29,'Order Form'!L$17:L$540)</f>
        <v>0</v>
      </c>
      <c r="L29" s="122">
        <f>SUMIF('Order Form'!$D$17:$D$540,'Pricing + Order Summary'!$U29,'Order Form'!M$17:M$540)</f>
        <v>0</v>
      </c>
      <c r="M29" s="122">
        <f>SUMIF('Order Form'!$D$17:$D$540,'Pricing + Order Summary'!$U29,'Order Form'!N$17:N$540)</f>
        <v>0</v>
      </c>
      <c r="N29" s="205">
        <f t="shared" si="1"/>
        <v>0</v>
      </c>
      <c r="O29" s="206">
        <f t="shared" si="2"/>
        <v>0</v>
      </c>
      <c r="P29" s="207">
        <f>SUMIF('Order Form'!$D$17:$D$744,'Pricing + Order Summary'!$U29,'Order Form'!$U$17:$U$744)</f>
        <v>0</v>
      </c>
      <c r="Q29" s="208">
        <f>SUMIF('Order Form'!$D$17:$D$744,'Pricing + Order Summary'!$U29,'Order Form'!$V$17:$V$744)</f>
        <v>0</v>
      </c>
      <c r="R29" s="208">
        <f>SUMIF('Order Form'!$D$17:$D$744,'Pricing + Order Summary'!$U29,'Order Form'!$W$17:$W$744)</f>
        <v>0</v>
      </c>
      <c r="S29" s="208">
        <f>SUMIF('Order Form'!$D$17:$D$744,'Pricing + Order Summary'!$U29,'Order Form'!$X$17:$X$744)</f>
        <v>0</v>
      </c>
      <c r="T29" s="209">
        <f>SUMIF('Order Form'!$D$17:$D$744,'Pricing + Order Summary'!$U29,'Order Form'!$Y$17:$Y$744)</f>
        <v>0</v>
      </c>
      <c r="U29" s="210" t="str">
        <f t="shared" si="3"/>
        <v>UV Buff Drew Brophy</v>
      </c>
      <c r="V29" s="211"/>
      <c r="W29" s="211"/>
      <c r="X29" s="211"/>
    </row>
    <row r="30" spans="1:24" s="7" customFormat="1" ht="14" customHeight="1">
      <c r="A30" s="392" t="str">
        <f>'Pricing Reference'!A17</f>
        <v>UV Buff Anton</v>
      </c>
      <c r="B30" s="393"/>
      <c r="C30" s="393"/>
      <c r="D30" s="393"/>
      <c r="E30" s="204">
        <f>VALUE(VLOOKUP($U30,'Pricing Reference'!$A$2:$E$68,2,FALSE))</f>
        <v>12.5</v>
      </c>
      <c r="F30" s="204">
        <f>VALUE(VLOOKUP($U30,'Pricing Reference'!$A$2:$E$68,3,FALSE))</f>
        <v>12.25</v>
      </c>
      <c r="G30" s="204">
        <f>VALUE(VLOOKUP($U30,'Pricing Reference'!$A$2:$E$68,4,FALSE))</f>
        <v>12</v>
      </c>
      <c r="H30" s="204">
        <f>VALUE(VLOOKUP($U30,'Pricing Reference'!$A$2:$E$68,5,FALSE))</f>
        <v>25</v>
      </c>
      <c r="I30" s="122">
        <f>SUMIF('Order Form'!$D$17:$D$540,'Pricing + Order Summary'!$U30,'Order Form'!J$17:J$540)</f>
        <v>0</v>
      </c>
      <c r="J30" s="122">
        <f>SUMIF('Order Form'!$D$17:$D$540,'Pricing + Order Summary'!$U30,'Order Form'!K$17:K$540)</f>
        <v>0</v>
      </c>
      <c r="K30" s="122">
        <f>SUMIF('Order Form'!$D$17:$D$540,'Pricing + Order Summary'!$U30,'Order Form'!L$17:L$540)</f>
        <v>0</v>
      </c>
      <c r="L30" s="122">
        <f>SUMIF('Order Form'!$D$17:$D$540,'Pricing + Order Summary'!$U30,'Order Form'!M$17:M$540)</f>
        <v>0</v>
      </c>
      <c r="M30" s="122">
        <f>SUMIF('Order Form'!$D$17:$D$540,'Pricing + Order Summary'!$U30,'Order Form'!N$17:N$540)</f>
        <v>0</v>
      </c>
      <c r="N30" s="205">
        <f t="shared" si="1"/>
        <v>0</v>
      </c>
      <c r="O30" s="206">
        <f t="shared" si="2"/>
        <v>0</v>
      </c>
      <c r="P30" s="207">
        <f>SUMIF('Order Form'!$D$17:$D$744,'Pricing + Order Summary'!$U30,'Order Form'!$U$17:$U$744)</f>
        <v>0</v>
      </c>
      <c r="Q30" s="208">
        <f>SUMIF('Order Form'!$D$17:$D$744,'Pricing + Order Summary'!$U30,'Order Form'!$V$17:$V$744)</f>
        <v>0</v>
      </c>
      <c r="R30" s="208">
        <f>SUMIF('Order Form'!$D$17:$D$744,'Pricing + Order Summary'!$U30,'Order Form'!$W$17:$W$744)</f>
        <v>0</v>
      </c>
      <c r="S30" s="208">
        <f>SUMIF('Order Form'!$D$17:$D$744,'Pricing + Order Summary'!$U30,'Order Form'!$X$17:$X$744)</f>
        <v>0</v>
      </c>
      <c r="T30" s="209">
        <f>SUMIF('Order Form'!$D$17:$D$744,'Pricing + Order Summary'!$U30,'Order Form'!$Y$17:$Y$744)</f>
        <v>0</v>
      </c>
      <c r="U30" s="210" t="str">
        <f t="shared" si="3"/>
        <v>UV Buff Anton</v>
      </c>
      <c r="V30" s="211"/>
      <c r="W30" s="211"/>
      <c r="X30" s="211"/>
    </row>
    <row r="31" spans="1:24" s="7" customFormat="1" ht="14" customHeight="1">
      <c r="A31" s="392" t="str">
        <f>'Pricing Reference'!A18</f>
        <v>UV Insect Shield Buff Mossy Oak</v>
      </c>
      <c r="B31" s="393"/>
      <c r="C31" s="393"/>
      <c r="D31" s="393"/>
      <c r="E31" s="204">
        <f>VALUE(VLOOKUP($U31,'Pricing Reference'!$A$2:$E$68,2,FALSE))</f>
        <v>14.5</v>
      </c>
      <c r="F31" s="204">
        <f>VALUE(VLOOKUP($U31,'Pricing Reference'!$A$2:$E$68,3,FALSE))</f>
        <v>14.209999999999999</v>
      </c>
      <c r="G31" s="204">
        <f>VALUE(VLOOKUP($U31,'Pricing Reference'!$A$2:$E$68,4,FALSE))</f>
        <v>13.92</v>
      </c>
      <c r="H31" s="204">
        <f>VALUE(VLOOKUP($U31,'Pricing Reference'!$A$2:$E$68,5,FALSE))</f>
        <v>29</v>
      </c>
      <c r="I31" s="122">
        <f>SUMIF('Order Form'!$D$17:$D$540,'Pricing + Order Summary'!$U31,'Order Form'!J$17:J$540)</f>
        <v>0</v>
      </c>
      <c r="J31" s="122">
        <f>SUMIF('Order Form'!$D$17:$D$540,'Pricing + Order Summary'!$U31,'Order Form'!K$17:K$540)</f>
        <v>0</v>
      </c>
      <c r="K31" s="122">
        <f>SUMIF('Order Form'!$D$17:$D$540,'Pricing + Order Summary'!$U31,'Order Form'!L$17:L$540)</f>
        <v>0</v>
      </c>
      <c r="L31" s="122">
        <f>SUMIF('Order Form'!$D$17:$D$540,'Pricing + Order Summary'!$U31,'Order Form'!M$17:M$540)</f>
        <v>0</v>
      </c>
      <c r="M31" s="122">
        <f>SUMIF('Order Form'!$D$17:$D$540,'Pricing + Order Summary'!$U31,'Order Form'!N$17:N$540)</f>
        <v>0</v>
      </c>
      <c r="N31" s="205">
        <f t="shared" si="1"/>
        <v>0</v>
      </c>
      <c r="O31" s="206">
        <f t="shared" si="2"/>
        <v>0</v>
      </c>
      <c r="P31" s="207">
        <f>SUMIF('Order Form'!$D$17:$D$744,'Pricing + Order Summary'!$U31,'Order Form'!$U$17:$U$744)</f>
        <v>0</v>
      </c>
      <c r="Q31" s="208">
        <f>SUMIF('Order Form'!$D$17:$D$744,'Pricing + Order Summary'!$U31,'Order Form'!$V$17:$V$744)</f>
        <v>0</v>
      </c>
      <c r="R31" s="208">
        <f>SUMIF('Order Form'!$D$17:$D$744,'Pricing + Order Summary'!$U31,'Order Form'!$W$17:$W$744)</f>
        <v>0</v>
      </c>
      <c r="S31" s="208">
        <f>SUMIF('Order Form'!$D$17:$D$744,'Pricing + Order Summary'!$U31,'Order Form'!$X$17:$X$744)</f>
        <v>0</v>
      </c>
      <c r="T31" s="209">
        <f>SUMIF('Order Form'!$D$17:$D$744,'Pricing + Order Summary'!$U31,'Order Form'!$Y$17:$Y$744)</f>
        <v>0</v>
      </c>
      <c r="U31" s="210" t="str">
        <f t="shared" si="3"/>
        <v>UV Insect Shield Buff Mossy Oak</v>
      </c>
      <c r="V31" s="211"/>
      <c r="W31" s="211"/>
      <c r="X31" s="211"/>
    </row>
    <row r="32" spans="1:24" s="7" customFormat="1" ht="14" customHeight="1">
      <c r="A32" s="392" t="str">
        <f>'Pricing Reference'!A19</f>
        <v>UV Insect Shield Buff Realtree</v>
      </c>
      <c r="B32" s="393"/>
      <c r="C32" s="393"/>
      <c r="D32" s="393"/>
      <c r="E32" s="204">
        <f>VALUE(VLOOKUP($U32,'Pricing Reference'!$A$2:$E$68,2,FALSE))</f>
        <v>14.5</v>
      </c>
      <c r="F32" s="204">
        <f>VALUE(VLOOKUP($U32,'Pricing Reference'!$A$2:$E$68,3,FALSE))</f>
        <v>14.209999999999999</v>
      </c>
      <c r="G32" s="204">
        <f>VALUE(VLOOKUP($U32,'Pricing Reference'!$A$2:$E$68,4,FALSE))</f>
        <v>13.92</v>
      </c>
      <c r="H32" s="204">
        <f>VALUE(VLOOKUP($U32,'Pricing Reference'!$A$2:$E$68,5,FALSE))</f>
        <v>29</v>
      </c>
      <c r="I32" s="122">
        <f>SUMIF('Order Form'!$D$17:$D$540,'Pricing + Order Summary'!$U32,'Order Form'!J$17:J$540)</f>
        <v>0</v>
      </c>
      <c r="J32" s="122">
        <f>SUMIF('Order Form'!$D$17:$D$540,'Pricing + Order Summary'!$U32,'Order Form'!K$17:K$540)</f>
        <v>0</v>
      </c>
      <c r="K32" s="122">
        <f>SUMIF('Order Form'!$D$17:$D$540,'Pricing + Order Summary'!$U32,'Order Form'!L$17:L$540)</f>
        <v>0</v>
      </c>
      <c r="L32" s="122">
        <f>SUMIF('Order Form'!$D$17:$D$540,'Pricing + Order Summary'!$U32,'Order Form'!M$17:M$540)</f>
        <v>0</v>
      </c>
      <c r="M32" s="122">
        <f>SUMIF('Order Form'!$D$17:$D$540,'Pricing + Order Summary'!$U32,'Order Form'!N$17:N$540)</f>
        <v>0</v>
      </c>
      <c r="N32" s="205">
        <f t="shared" si="1"/>
        <v>0</v>
      </c>
      <c r="O32" s="206">
        <f t="shared" si="2"/>
        <v>0</v>
      </c>
      <c r="P32" s="207">
        <f>SUMIF('Order Form'!$D$17:$D$744,'Pricing + Order Summary'!$U32,'Order Form'!$U$17:$U$744)</f>
        <v>0</v>
      </c>
      <c r="Q32" s="208">
        <f>SUMIF('Order Form'!$D$17:$D$744,'Pricing + Order Summary'!$U32,'Order Form'!$V$17:$V$744)</f>
        <v>0</v>
      </c>
      <c r="R32" s="208">
        <f>SUMIF('Order Form'!$D$17:$D$744,'Pricing + Order Summary'!$U32,'Order Form'!$W$17:$W$744)</f>
        <v>0</v>
      </c>
      <c r="S32" s="208">
        <f>SUMIF('Order Form'!$D$17:$D$744,'Pricing + Order Summary'!$U32,'Order Form'!$X$17:$X$744)</f>
        <v>0</v>
      </c>
      <c r="T32" s="209">
        <f>SUMIF('Order Form'!$D$17:$D$744,'Pricing + Order Summary'!$U32,'Order Form'!$Y$17:$Y$744)</f>
        <v>0</v>
      </c>
      <c r="U32" s="210" t="str">
        <f t="shared" si="3"/>
        <v>UV Insect Shield Buff Realtree</v>
      </c>
      <c r="V32" s="211"/>
      <c r="W32" s="211"/>
      <c r="X32" s="211"/>
    </row>
    <row r="33" spans="1:24" s="7" customFormat="1" ht="14" customHeight="1">
      <c r="A33" s="392" t="str">
        <f>'Pricing Reference'!A20</f>
        <v>UV Insect Shield Buff</v>
      </c>
      <c r="B33" s="393"/>
      <c r="C33" s="393"/>
      <c r="D33" s="393"/>
      <c r="E33" s="204">
        <f>VALUE(VLOOKUP($U33,'Pricing Reference'!$A$2:$E$68,2,FALSE))</f>
        <v>14.5</v>
      </c>
      <c r="F33" s="204">
        <f>VALUE(VLOOKUP($U33,'Pricing Reference'!$A$2:$E$68,3,FALSE))</f>
        <v>14.209999999999999</v>
      </c>
      <c r="G33" s="204">
        <f>VALUE(VLOOKUP($U33,'Pricing Reference'!$A$2:$E$68,4,FALSE))</f>
        <v>13.92</v>
      </c>
      <c r="H33" s="204">
        <f>VALUE(VLOOKUP($U33,'Pricing Reference'!$A$2:$E$68,5,FALSE))</f>
        <v>29</v>
      </c>
      <c r="I33" s="122">
        <f>SUMIF('Order Form'!$D$17:$D$540,'Pricing + Order Summary'!$U33,'Order Form'!J$17:J$540)</f>
        <v>0</v>
      </c>
      <c r="J33" s="122">
        <f>SUMIF('Order Form'!$D$17:$D$540,'Pricing + Order Summary'!$U33,'Order Form'!K$17:K$540)</f>
        <v>0</v>
      </c>
      <c r="K33" s="122">
        <f>SUMIF('Order Form'!$D$17:$D$540,'Pricing + Order Summary'!$U33,'Order Form'!L$17:L$540)</f>
        <v>0</v>
      </c>
      <c r="L33" s="122">
        <f>SUMIF('Order Form'!$D$17:$D$540,'Pricing + Order Summary'!$U33,'Order Form'!M$17:M$540)</f>
        <v>0</v>
      </c>
      <c r="M33" s="122">
        <f>SUMIF('Order Form'!$D$17:$D$540,'Pricing + Order Summary'!$U33,'Order Form'!N$17:N$540)</f>
        <v>0</v>
      </c>
      <c r="N33" s="205">
        <f t="shared" si="1"/>
        <v>0</v>
      </c>
      <c r="O33" s="206">
        <f t="shared" si="2"/>
        <v>0</v>
      </c>
      <c r="P33" s="207">
        <f>SUMIF('Order Form'!$D$17:$D$744,'Pricing + Order Summary'!$U33,'Order Form'!$U$17:$U$744)</f>
        <v>0</v>
      </c>
      <c r="Q33" s="208">
        <f>SUMIF('Order Form'!$D$17:$D$744,'Pricing + Order Summary'!$U33,'Order Form'!$V$17:$V$744)</f>
        <v>0</v>
      </c>
      <c r="R33" s="208">
        <f>SUMIF('Order Form'!$D$17:$D$744,'Pricing + Order Summary'!$U33,'Order Form'!$W$17:$W$744)</f>
        <v>0</v>
      </c>
      <c r="S33" s="208">
        <f>SUMIF('Order Form'!$D$17:$D$744,'Pricing + Order Summary'!$U33,'Order Form'!$X$17:$X$744)</f>
        <v>0</v>
      </c>
      <c r="T33" s="209">
        <f>SUMIF('Order Form'!$D$17:$D$744,'Pricing + Order Summary'!$U33,'Order Form'!$Y$17:$Y$744)</f>
        <v>0</v>
      </c>
      <c r="U33" s="210" t="str">
        <f t="shared" si="3"/>
        <v>UV Insect Shield Buff</v>
      </c>
      <c r="V33" s="211"/>
      <c r="W33" s="211"/>
      <c r="X33" s="211"/>
    </row>
    <row r="34" spans="1:24" s="7" customFormat="1" ht="14" customHeight="1">
      <c r="A34" s="392" t="str">
        <f>'Pricing Reference'!A21</f>
        <v>UV XL Buff Bug Slinger</v>
      </c>
      <c r="B34" s="393"/>
      <c r="C34" s="393"/>
      <c r="D34" s="393"/>
      <c r="E34" s="204">
        <f>VALUE(VLOOKUP($U34,'Pricing Reference'!$A$2:$E$68,2,FALSE))</f>
        <v>12.5</v>
      </c>
      <c r="F34" s="204">
        <f>VALUE(VLOOKUP($U34,'Pricing Reference'!$A$2:$E$68,3,FALSE))</f>
        <v>12.25</v>
      </c>
      <c r="G34" s="204">
        <f>VALUE(VLOOKUP($U34,'Pricing Reference'!$A$2:$E$68,4,FALSE))</f>
        <v>12</v>
      </c>
      <c r="H34" s="204">
        <f>VALUE(VLOOKUP($U34,'Pricing Reference'!$A$2:$E$68,5,FALSE))</f>
        <v>25</v>
      </c>
      <c r="I34" s="122">
        <f>SUMIF('Order Form'!$D$17:$D$540,'Pricing + Order Summary'!$U34,'Order Form'!J$17:J$540)</f>
        <v>0</v>
      </c>
      <c r="J34" s="122">
        <f>SUMIF('Order Form'!$D$17:$D$540,'Pricing + Order Summary'!$U34,'Order Form'!K$17:K$540)</f>
        <v>0</v>
      </c>
      <c r="K34" s="122">
        <f>SUMIF('Order Form'!$D$17:$D$540,'Pricing + Order Summary'!$U34,'Order Form'!L$17:L$540)</f>
        <v>0</v>
      </c>
      <c r="L34" s="122">
        <f>SUMIF('Order Form'!$D$17:$D$540,'Pricing + Order Summary'!$U34,'Order Form'!M$17:M$540)</f>
        <v>0</v>
      </c>
      <c r="M34" s="122">
        <f>SUMIF('Order Form'!$D$17:$D$540,'Pricing + Order Summary'!$U34,'Order Form'!N$17:N$540)</f>
        <v>0</v>
      </c>
      <c r="N34" s="205">
        <f t="shared" si="1"/>
        <v>0</v>
      </c>
      <c r="O34" s="206">
        <f t="shared" si="2"/>
        <v>0</v>
      </c>
      <c r="P34" s="207">
        <f>SUMIF('Order Form'!$D$17:$D$744,'Pricing + Order Summary'!$U34,'Order Form'!$U$17:$U$744)</f>
        <v>0</v>
      </c>
      <c r="Q34" s="208">
        <f>SUMIF('Order Form'!$D$17:$D$744,'Pricing + Order Summary'!$U34,'Order Form'!$V$17:$V$744)</f>
        <v>0</v>
      </c>
      <c r="R34" s="208">
        <f>SUMIF('Order Form'!$D$17:$D$744,'Pricing + Order Summary'!$U34,'Order Form'!$W$17:$W$744)</f>
        <v>0</v>
      </c>
      <c r="S34" s="208">
        <f>SUMIF('Order Form'!$D$17:$D$744,'Pricing + Order Summary'!$U34,'Order Form'!$X$17:$X$744)</f>
        <v>0</v>
      </c>
      <c r="T34" s="209">
        <f>SUMIF('Order Form'!$D$17:$D$744,'Pricing + Order Summary'!$U34,'Order Form'!$Y$17:$Y$744)</f>
        <v>0</v>
      </c>
      <c r="U34" s="210" t="str">
        <f t="shared" si="3"/>
        <v>UV XL Buff Bug Slinger</v>
      </c>
      <c r="V34" s="211"/>
      <c r="W34" s="211"/>
      <c r="X34" s="211"/>
    </row>
    <row r="35" spans="1:24" s="7" customFormat="1" ht="14" customHeight="1">
      <c r="A35" s="392" t="str">
        <f>'Pricing Reference'!A22</f>
        <v>UV XL Buff</v>
      </c>
      <c r="B35" s="393"/>
      <c r="C35" s="393"/>
      <c r="D35" s="393"/>
      <c r="E35" s="204">
        <f>VALUE(VLOOKUP($U35,'Pricing Reference'!$A$2:$E$68,2,FALSE))</f>
        <v>12.5</v>
      </c>
      <c r="F35" s="204">
        <f>VALUE(VLOOKUP($U35,'Pricing Reference'!$A$2:$E$68,3,FALSE))</f>
        <v>12.25</v>
      </c>
      <c r="G35" s="204">
        <f>VALUE(VLOOKUP($U35,'Pricing Reference'!$A$2:$E$68,4,FALSE))</f>
        <v>12</v>
      </c>
      <c r="H35" s="204">
        <f>VALUE(VLOOKUP($U35,'Pricing Reference'!$A$2:$E$68,5,FALSE))</f>
        <v>25</v>
      </c>
      <c r="I35" s="122">
        <f>SUMIF('Order Form'!$D$17:$D$540,'Pricing + Order Summary'!$U35,'Order Form'!J$17:J$540)</f>
        <v>0</v>
      </c>
      <c r="J35" s="122">
        <f>SUMIF('Order Form'!$D$17:$D$540,'Pricing + Order Summary'!$U35,'Order Form'!K$17:K$540)</f>
        <v>0</v>
      </c>
      <c r="K35" s="122">
        <f>SUMIF('Order Form'!$D$17:$D$540,'Pricing + Order Summary'!$U35,'Order Form'!L$17:L$540)</f>
        <v>0</v>
      </c>
      <c r="L35" s="122">
        <f>SUMIF('Order Form'!$D$17:$D$540,'Pricing + Order Summary'!$U35,'Order Form'!M$17:M$540)</f>
        <v>0</v>
      </c>
      <c r="M35" s="122">
        <f>SUMIF('Order Form'!$D$17:$D$540,'Pricing + Order Summary'!$U35,'Order Form'!N$17:N$540)</f>
        <v>0</v>
      </c>
      <c r="N35" s="205">
        <f t="shared" si="1"/>
        <v>0</v>
      </c>
      <c r="O35" s="206">
        <f t="shared" si="2"/>
        <v>0</v>
      </c>
      <c r="P35" s="207">
        <f>SUMIF('Order Form'!$D$17:$D$744,'Pricing + Order Summary'!$U35,'Order Form'!$U$17:$U$744)</f>
        <v>0</v>
      </c>
      <c r="Q35" s="208">
        <f>SUMIF('Order Form'!$D$17:$D$744,'Pricing + Order Summary'!$U35,'Order Form'!$V$17:$V$744)</f>
        <v>0</v>
      </c>
      <c r="R35" s="208">
        <f>SUMIF('Order Form'!$D$17:$D$744,'Pricing + Order Summary'!$U35,'Order Form'!$W$17:$W$744)</f>
        <v>0</v>
      </c>
      <c r="S35" s="208">
        <f>SUMIF('Order Form'!$D$17:$D$744,'Pricing + Order Summary'!$U35,'Order Form'!$X$17:$X$744)</f>
        <v>0</v>
      </c>
      <c r="T35" s="209">
        <f>SUMIF('Order Form'!$D$17:$D$744,'Pricing + Order Summary'!$U35,'Order Form'!$Y$17:$Y$744)</f>
        <v>0</v>
      </c>
      <c r="U35" s="210" t="str">
        <f t="shared" si="3"/>
        <v>UV XL Buff</v>
      </c>
      <c r="V35" s="211"/>
      <c r="W35" s="211"/>
      <c r="X35" s="211"/>
    </row>
    <row r="36" spans="1:24" s="7" customFormat="1" ht="14" customHeight="1">
      <c r="A36" s="392" t="str">
        <f>'Pricing Reference'!A23</f>
        <v>UV Half Buff</v>
      </c>
      <c r="B36" s="393"/>
      <c r="C36" s="393"/>
      <c r="D36" s="393"/>
      <c r="E36" s="204">
        <f>VALUE(VLOOKUP($U36,'Pricing Reference'!$A$2:$E$68,2,FALSE))</f>
        <v>7.5</v>
      </c>
      <c r="F36" s="204">
        <f>VALUE(VLOOKUP($U36,'Pricing Reference'!$A$2:$E$68,3,FALSE))</f>
        <v>7.35</v>
      </c>
      <c r="G36" s="204">
        <f>VALUE(VLOOKUP($U36,'Pricing Reference'!$A$2:$E$68,4,FALSE))</f>
        <v>7.1999999999999993</v>
      </c>
      <c r="H36" s="204">
        <f>VALUE(VLOOKUP($U36,'Pricing Reference'!$A$2:$E$68,5,FALSE))</f>
        <v>15</v>
      </c>
      <c r="I36" s="122">
        <f>SUMIF('Order Form'!$D$17:$D$540,'Pricing + Order Summary'!$U36,'Order Form'!J$17:J$540)</f>
        <v>0</v>
      </c>
      <c r="J36" s="122">
        <f>SUMIF('Order Form'!$D$17:$D$540,'Pricing + Order Summary'!$U36,'Order Form'!K$17:K$540)</f>
        <v>0</v>
      </c>
      <c r="K36" s="122">
        <f>SUMIF('Order Form'!$D$17:$D$540,'Pricing + Order Summary'!$U36,'Order Form'!L$17:L$540)</f>
        <v>0</v>
      </c>
      <c r="L36" s="122">
        <f>SUMIF('Order Form'!$D$17:$D$540,'Pricing + Order Summary'!$U36,'Order Form'!M$17:M$540)</f>
        <v>0</v>
      </c>
      <c r="M36" s="122">
        <f>SUMIF('Order Form'!$D$17:$D$540,'Pricing + Order Summary'!$U36,'Order Form'!N$17:N$540)</f>
        <v>0</v>
      </c>
      <c r="N36" s="205">
        <f t="shared" si="1"/>
        <v>0</v>
      </c>
      <c r="O36" s="206">
        <f t="shared" si="2"/>
        <v>0</v>
      </c>
      <c r="P36" s="207">
        <f>SUMIF('Order Form'!$D$17:$D$744,'Pricing + Order Summary'!$U36,'Order Form'!$U$17:$U$744)</f>
        <v>0</v>
      </c>
      <c r="Q36" s="208">
        <f>SUMIF('Order Form'!$D$17:$D$744,'Pricing + Order Summary'!$U36,'Order Form'!$V$17:$V$744)</f>
        <v>0</v>
      </c>
      <c r="R36" s="208">
        <f>SUMIF('Order Form'!$D$17:$D$744,'Pricing + Order Summary'!$U36,'Order Form'!$W$17:$W$744)</f>
        <v>0</v>
      </c>
      <c r="S36" s="208">
        <f>SUMIF('Order Form'!$D$17:$D$744,'Pricing + Order Summary'!$U36,'Order Form'!$X$17:$X$744)</f>
        <v>0</v>
      </c>
      <c r="T36" s="209">
        <f>SUMIF('Order Form'!$D$17:$D$744,'Pricing + Order Summary'!$U36,'Order Form'!$Y$17:$Y$744)</f>
        <v>0</v>
      </c>
      <c r="U36" s="210" t="str">
        <f t="shared" si="3"/>
        <v>UV Half Buff</v>
      </c>
      <c r="V36" s="211"/>
      <c r="W36" s="211"/>
      <c r="X36" s="211"/>
    </row>
    <row r="37" spans="1:24" s="7" customFormat="1" ht="14" customHeight="1">
      <c r="A37" s="392" t="str">
        <f>'Pricing Reference'!A24</f>
        <v>UV Half Buff Anton</v>
      </c>
      <c r="B37" s="393"/>
      <c r="C37" s="393"/>
      <c r="D37" s="393"/>
      <c r="E37" s="204">
        <f>VALUE(VLOOKUP($U37,'Pricing Reference'!$A$2:$E$68,2,FALSE))</f>
        <v>7.5</v>
      </c>
      <c r="F37" s="204">
        <f>VALUE(VLOOKUP($U37,'Pricing Reference'!$A$2:$E$68,3,FALSE))</f>
        <v>7.35</v>
      </c>
      <c r="G37" s="204">
        <f>VALUE(VLOOKUP($U37,'Pricing Reference'!$A$2:$E$68,4,FALSE))</f>
        <v>7.1999999999999993</v>
      </c>
      <c r="H37" s="204">
        <f>VALUE(VLOOKUP($U37,'Pricing Reference'!$A$2:$E$68,5,FALSE))</f>
        <v>15</v>
      </c>
      <c r="I37" s="122">
        <f>SUMIF('Order Form'!$D$17:$D$540,'Pricing + Order Summary'!$U37,'Order Form'!J$17:J$540)</f>
        <v>0</v>
      </c>
      <c r="J37" s="122">
        <f>SUMIF('Order Form'!$D$17:$D$540,'Pricing + Order Summary'!$U37,'Order Form'!K$17:K$540)</f>
        <v>0</v>
      </c>
      <c r="K37" s="122">
        <f>SUMIF('Order Form'!$D$17:$D$540,'Pricing + Order Summary'!$U37,'Order Form'!L$17:L$540)</f>
        <v>0</v>
      </c>
      <c r="L37" s="122">
        <f>SUMIF('Order Form'!$D$17:$D$540,'Pricing + Order Summary'!$U37,'Order Form'!M$17:M$540)</f>
        <v>0</v>
      </c>
      <c r="M37" s="122">
        <f>SUMIF('Order Form'!$D$17:$D$540,'Pricing + Order Summary'!$U37,'Order Form'!N$17:N$540)</f>
        <v>0</v>
      </c>
      <c r="N37" s="205">
        <f t="shared" si="1"/>
        <v>0</v>
      </c>
      <c r="O37" s="206">
        <f t="shared" si="2"/>
        <v>0</v>
      </c>
      <c r="P37" s="207">
        <f>SUMIF('Order Form'!$D$17:$D$744,'Pricing + Order Summary'!$U37,'Order Form'!$U$17:$U$744)</f>
        <v>0</v>
      </c>
      <c r="Q37" s="208">
        <f>SUMIF('Order Form'!$D$17:$D$744,'Pricing + Order Summary'!$U37,'Order Form'!$V$17:$V$744)</f>
        <v>0</v>
      </c>
      <c r="R37" s="208">
        <f>SUMIF('Order Form'!$D$17:$D$744,'Pricing + Order Summary'!$U37,'Order Form'!$W$17:$W$744)</f>
        <v>0</v>
      </c>
      <c r="S37" s="208">
        <f>SUMIF('Order Form'!$D$17:$D$744,'Pricing + Order Summary'!$U37,'Order Form'!$X$17:$X$744)</f>
        <v>0</v>
      </c>
      <c r="T37" s="209">
        <f>SUMIF('Order Form'!$D$17:$D$744,'Pricing + Order Summary'!$U37,'Order Form'!$Y$17:$Y$744)</f>
        <v>0</v>
      </c>
      <c r="U37" s="210" t="str">
        <f t="shared" si="3"/>
        <v>UV Half Buff Anton</v>
      </c>
      <c r="V37" s="211"/>
      <c r="W37" s="211"/>
      <c r="X37" s="211"/>
    </row>
    <row r="38" spans="1:24" s="7" customFormat="1" ht="14" customHeight="1">
      <c r="A38" s="392" t="str">
        <f>'Pricing Reference'!A25</f>
        <v>Visor Buff</v>
      </c>
      <c r="B38" s="393"/>
      <c r="C38" s="393"/>
      <c r="D38" s="393"/>
      <c r="E38" s="204">
        <f>VALUE(VLOOKUP($U38,'Pricing Reference'!$A$2:$E$68,2,FALSE))</f>
        <v>15</v>
      </c>
      <c r="F38" s="204">
        <f>VALUE(VLOOKUP($U38,'Pricing Reference'!$A$2:$E$68,3,FALSE))</f>
        <v>14.7</v>
      </c>
      <c r="G38" s="204">
        <f>VALUE(VLOOKUP($U38,'Pricing Reference'!$A$2:$E$68,4,FALSE))</f>
        <v>14.4</v>
      </c>
      <c r="H38" s="204">
        <f>VALUE(VLOOKUP($U38,'Pricing Reference'!$A$2:$E$68,5,FALSE))</f>
        <v>30</v>
      </c>
      <c r="I38" s="122">
        <f>SUMIF('Order Form'!$D$17:$D$540,'Pricing + Order Summary'!$U38,'Order Form'!J$17:J$540)</f>
        <v>0</v>
      </c>
      <c r="J38" s="122">
        <f>SUMIF('Order Form'!$D$17:$D$540,'Pricing + Order Summary'!$U38,'Order Form'!K$17:K$540)</f>
        <v>0</v>
      </c>
      <c r="K38" s="122">
        <f>SUMIF('Order Form'!$D$17:$D$540,'Pricing + Order Summary'!$U38,'Order Form'!L$17:L$540)</f>
        <v>0</v>
      </c>
      <c r="L38" s="122">
        <f>SUMIF('Order Form'!$D$17:$D$540,'Pricing + Order Summary'!$U38,'Order Form'!M$17:M$540)</f>
        <v>0</v>
      </c>
      <c r="M38" s="122">
        <f>SUMIF('Order Form'!$D$17:$D$540,'Pricing + Order Summary'!$U38,'Order Form'!N$17:N$540)</f>
        <v>0</v>
      </c>
      <c r="N38" s="205">
        <f t="shared" si="1"/>
        <v>0</v>
      </c>
      <c r="O38" s="206">
        <f t="shared" si="2"/>
        <v>0</v>
      </c>
      <c r="P38" s="207">
        <f>SUMIF('Order Form'!$D$17:$D$744,'Pricing + Order Summary'!$U38,'Order Form'!$U$17:$U$744)</f>
        <v>0</v>
      </c>
      <c r="Q38" s="208">
        <f>SUMIF('Order Form'!$D$17:$D$744,'Pricing + Order Summary'!$U38,'Order Form'!$V$17:$V$744)</f>
        <v>0</v>
      </c>
      <c r="R38" s="208">
        <f>SUMIF('Order Form'!$D$17:$D$744,'Pricing + Order Summary'!$U38,'Order Form'!$W$17:$W$744)</f>
        <v>0</v>
      </c>
      <c r="S38" s="208">
        <f>SUMIF('Order Form'!$D$17:$D$744,'Pricing + Order Summary'!$U38,'Order Form'!$X$17:$X$744)</f>
        <v>0</v>
      </c>
      <c r="T38" s="209">
        <f>SUMIF('Order Form'!$D$17:$D$744,'Pricing + Order Summary'!$U38,'Order Form'!$Y$17:$Y$744)</f>
        <v>0</v>
      </c>
      <c r="U38" s="210" t="str">
        <f t="shared" si="3"/>
        <v>Visor Buff</v>
      </c>
      <c r="V38" s="211"/>
      <c r="W38" s="211"/>
      <c r="X38" s="211"/>
    </row>
    <row r="39" spans="1:24" s="7" customFormat="1" ht="14" customHeight="1">
      <c r="A39" s="392" t="str">
        <f>'Pricing Reference'!A26</f>
        <v>UV Headband Buff</v>
      </c>
      <c r="B39" s="393"/>
      <c r="C39" s="393"/>
      <c r="D39" s="393"/>
      <c r="E39" s="204">
        <f>VALUE(VLOOKUP($U39,'Pricing Reference'!$A$2:$E$68,2,FALSE))</f>
        <v>7.5</v>
      </c>
      <c r="F39" s="204">
        <f>VALUE(VLOOKUP($U39,'Pricing Reference'!$A$2:$E$68,3,FALSE))</f>
        <v>7.35</v>
      </c>
      <c r="G39" s="204">
        <f>VALUE(VLOOKUP($U39,'Pricing Reference'!$A$2:$E$68,4,FALSE))</f>
        <v>7.1999999999999993</v>
      </c>
      <c r="H39" s="204">
        <f>VALUE(VLOOKUP($U39,'Pricing Reference'!$A$2:$E$68,5,FALSE))</f>
        <v>15</v>
      </c>
      <c r="I39" s="122">
        <f>SUMIF('Order Form'!$D$17:$D$540,'Pricing + Order Summary'!$U39,'Order Form'!J$17:J$540)</f>
        <v>0</v>
      </c>
      <c r="J39" s="122">
        <f>SUMIF('Order Form'!$D$17:$D$540,'Pricing + Order Summary'!$U39,'Order Form'!K$17:K$540)</f>
        <v>0</v>
      </c>
      <c r="K39" s="122">
        <f>SUMIF('Order Form'!$D$17:$D$540,'Pricing + Order Summary'!$U39,'Order Form'!L$17:L$540)</f>
        <v>0</v>
      </c>
      <c r="L39" s="122">
        <f>SUMIF('Order Form'!$D$17:$D$540,'Pricing + Order Summary'!$U39,'Order Form'!M$17:M$540)</f>
        <v>0</v>
      </c>
      <c r="M39" s="122">
        <f>SUMIF('Order Form'!$D$17:$D$540,'Pricing + Order Summary'!$U39,'Order Form'!N$17:N$540)</f>
        <v>0</v>
      </c>
      <c r="N39" s="205">
        <f t="shared" si="1"/>
        <v>0</v>
      </c>
      <c r="O39" s="206">
        <f t="shared" si="2"/>
        <v>0</v>
      </c>
      <c r="P39" s="207">
        <f>SUMIF('Order Form'!$D$17:$D$744,'Pricing + Order Summary'!$U39,'Order Form'!$U$17:$U$744)</f>
        <v>0</v>
      </c>
      <c r="Q39" s="208">
        <f>SUMIF('Order Form'!$D$17:$D$744,'Pricing + Order Summary'!$U39,'Order Form'!$V$17:$V$744)</f>
        <v>0</v>
      </c>
      <c r="R39" s="208">
        <f>SUMIF('Order Form'!$D$17:$D$744,'Pricing + Order Summary'!$U39,'Order Form'!$W$17:$W$744)</f>
        <v>0</v>
      </c>
      <c r="S39" s="208">
        <f>SUMIF('Order Form'!$D$17:$D$744,'Pricing + Order Summary'!$U39,'Order Form'!$X$17:$X$744)</f>
        <v>0</v>
      </c>
      <c r="T39" s="209">
        <f>SUMIF('Order Form'!$D$17:$D$744,'Pricing + Order Summary'!$U39,'Order Form'!$Y$17:$Y$744)</f>
        <v>0</v>
      </c>
      <c r="U39" s="210" t="str">
        <f t="shared" si="3"/>
        <v>UV Headband Buff</v>
      </c>
      <c r="V39" s="211"/>
      <c r="W39" s="211"/>
      <c r="X39" s="211"/>
    </row>
    <row r="40" spans="1:24" s="7" customFormat="1" ht="14" customHeight="1">
      <c r="A40" s="392" t="str">
        <f>'Pricing Reference'!A27</f>
        <v>Original Buff</v>
      </c>
      <c r="B40" s="393"/>
      <c r="C40" s="393"/>
      <c r="D40" s="393"/>
      <c r="E40" s="204">
        <f>VALUE(VLOOKUP($U40,'Pricing Reference'!$A$2:$E$68,2,FALSE))</f>
        <v>10</v>
      </c>
      <c r="F40" s="204">
        <f>VALUE(VLOOKUP($U40,'Pricing Reference'!$A$2:$E$68,3,FALSE))</f>
        <v>9.8000000000000007</v>
      </c>
      <c r="G40" s="204">
        <f>VALUE(VLOOKUP($U40,'Pricing Reference'!$A$2:$E$68,4,FALSE))</f>
        <v>9.26</v>
      </c>
      <c r="H40" s="204">
        <f>VALUE(VLOOKUP($U40,'Pricing Reference'!$A$2:$E$68,5,FALSE))</f>
        <v>20</v>
      </c>
      <c r="I40" s="122">
        <f>SUMIF('Order Form'!$D$17:$D$540,'Pricing + Order Summary'!$U40,'Order Form'!J$17:J$540)</f>
        <v>0</v>
      </c>
      <c r="J40" s="122">
        <f>SUMIF('Order Form'!$D$17:$D$540,'Pricing + Order Summary'!$U40,'Order Form'!K$17:K$540)</f>
        <v>0</v>
      </c>
      <c r="K40" s="122">
        <f>SUMIF('Order Form'!$D$17:$D$540,'Pricing + Order Summary'!$U40,'Order Form'!L$17:L$540)</f>
        <v>0</v>
      </c>
      <c r="L40" s="122">
        <f>SUMIF('Order Form'!$D$17:$D$540,'Pricing + Order Summary'!$U40,'Order Form'!M$17:M$540)</f>
        <v>0</v>
      </c>
      <c r="M40" s="122">
        <f>SUMIF('Order Form'!$D$17:$D$540,'Pricing + Order Summary'!$U40,'Order Form'!N$17:N$540)</f>
        <v>0</v>
      </c>
      <c r="N40" s="205">
        <f t="shared" si="1"/>
        <v>0</v>
      </c>
      <c r="O40" s="206">
        <f t="shared" si="2"/>
        <v>0</v>
      </c>
      <c r="P40" s="207">
        <f>SUMIF('Order Form'!$D$17:$D$744,'Pricing + Order Summary'!$U40,'Order Form'!$U$17:$U$744)</f>
        <v>0</v>
      </c>
      <c r="Q40" s="208">
        <f>SUMIF('Order Form'!$D$17:$D$744,'Pricing + Order Summary'!$U40,'Order Form'!$V$17:$V$744)</f>
        <v>0</v>
      </c>
      <c r="R40" s="208">
        <f>SUMIF('Order Form'!$D$17:$D$744,'Pricing + Order Summary'!$U40,'Order Form'!$W$17:$W$744)</f>
        <v>0</v>
      </c>
      <c r="S40" s="208">
        <f>SUMIF('Order Form'!$D$17:$D$744,'Pricing + Order Summary'!$U40,'Order Form'!$X$17:$X$744)</f>
        <v>0</v>
      </c>
      <c r="T40" s="209">
        <f>SUMIF('Order Form'!$D$17:$D$744,'Pricing + Order Summary'!$U40,'Order Form'!$Y$17:$Y$744)</f>
        <v>0</v>
      </c>
      <c r="U40" s="210" t="str">
        <f t="shared" si="3"/>
        <v>Original Buff</v>
      </c>
      <c r="V40" s="211"/>
      <c r="W40" s="211"/>
      <c r="X40" s="211"/>
    </row>
    <row r="41" spans="1:24" s="7" customFormat="1" ht="14" customHeight="1">
      <c r="A41" s="392" t="str">
        <f>'Pricing Reference'!A28</f>
        <v>Original Chic Buff</v>
      </c>
      <c r="B41" s="393"/>
      <c r="C41" s="393"/>
      <c r="D41" s="393"/>
      <c r="E41" s="204">
        <f>VALUE(VLOOKUP($U41,'Pricing Reference'!$A$2:$E$68,2,FALSE))</f>
        <v>11</v>
      </c>
      <c r="F41" s="204">
        <f>VALUE(VLOOKUP($U41,'Pricing Reference'!$A$2:$E$68,3,FALSE))</f>
        <v>10.78</v>
      </c>
      <c r="G41" s="204">
        <f>VALUE(VLOOKUP($U41,'Pricing Reference'!$A$2:$E$68,4,FALSE))</f>
        <v>10.186</v>
      </c>
      <c r="H41" s="204">
        <f>VALUE(VLOOKUP($U41,'Pricing Reference'!$A$2:$E$68,5,FALSE))</f>
        <v>22</v>
      </c>
      <c r="I41" s="122">
        <f>SUMIF('Order Form'!$D$17:$D$540,'Pricing + Order Summary'!$U41,'Order Form'!J$17:J$540)</f>
        <v>0</v>
      </c>
      <c r="J41" s="122">
        <f>SUMIF('Order Form'!$D$17:$D$540,'Pricing + Order Summary'!$U41,'Order Form'!K$17:K$540)</f>
        <v>0</v>
      </c>
      <c r="K41" s="122">
        <f>SUMIF('Order Form'!$D$17:$D$540,'Pricing + Order Summary'!$U41,'Order Form'!L$17:L$540)</f>
        <v>0</v>
      </c>
      <c r="L41" s="122">
        <f>SUMIF('Order Form'!$D$17:$D$540,'Pricing + Order Summary'!$U41,'Order Form'!M$17:M$540)</f>
        <v>0</v>
      </c>
      <c r="M41" s="122">
        <f>SUMIF('Order Form'!$D$17:$D$540,'Pricing + Order Summary'!$U41,'Order Form'!N$17:N$540)</f>
        <v>0</v>
      </c>
      <c r="N41" s="205">
        <f t="shared" si="1"/>
        <v>0</v>
      </c>
      <c r="O41" s="206">
        <f t="shared" si="2"/>
        <v>0</v>
      </c>
      <c r="P41" s="207">
        <f>SUMIF('Order Form'!$D$17:$D$744,'Pricing + Order Summary'!$U41,'Order Form'!$U$17:$U$744)</f>
        <v>0</v>
      </c>
      <c r="Q41" s="208">
        <f>SUMIF('Order Form'!$D$17:$D$744,'Pricing + Order Summary'!$U41,'Order Form'!$V$17:$V$744)</f>
        <v>0</v>
      </c>
      <c r="R41" s="208">
        <f>SUMIF('Order Form'!$D$17:$D$744,'Pricing + Order Summary'!$U41,'Order Form'!$W$17:$W$744)</f>
        <v>0</v>
      </c>
      <c r="S41" s="208">
        <f>SUMIF('Order Form'!$D$17:$D$744,'Pricing + Order Summary'!$U41,'Order Form'!$X$17:$X$744)</f>
        <v>0</v>
      </c>
      <c r="T41" s="209">
        <f>SUMIF('Order Form'!$D$17:$D$744,'Pricing + Order Summary'!$U41,'Order Form'!$Y$17:$Y$744)</f>
        <v>0</v>
      </c>
      <c r="U41" s="210" t="str">
        <f t="shared" si="3"/>
        <v>Original Chic Buff</v>
      </c>
      <c r="V41" s="211"/>
      <c r="W41" s="211"/>
      <c r="X41" s="211"/>
    </row>
    <row r="42" spans="1:24" s="7" customFormat="1" ht="14" customHeight="1">
      <c r="A42" s="392" t="str">
        <f>'Pricing Reference'!A29</f>
        <v>Original Buff National Geographic</v>
      </c>
      <c r="B42" s="393"/>
      <c r="C42" s="393"/>
      <c r="D42" s="393"/>
      <c r="E42" s="204">
        <f>VALUE(VLOOKUP($U42,'Pricing Reference'!$A$2:$E$68,2,FALSE))</f>
        <v>10</v>
      </c>
      <c r="F42" s="204">
        <f>VALUE(VLOOKUP($U42,'Pricing Reference'!$A$2:$E$68,3,FALSE))</f>
        <v>9.8000000000000007</v>
      </c>
      <c r="G42" s="204">
        <f>VALUE(VLOOKUP($U42,'Pricing Reference'!$A$2:$E$68,4,FALSE))</f>
        <v>9.26</v>
      </c>
      <c r="H42" s="204">
        <f>VALUE(VLOOKUP($U42,'Pricing Reference'!$A$2:$E$68,5,FALSE))</f>
        <v>20</v>
      </c>
      <c r="I42" s="122">
        <f>SUMIF('Order Form'!$D$17:$D$540,'Pricing + Order Summary'!$U42,'Order Form'!J$17:J$540)</f>
        <v>0</v>
      </c>
      <c r="J42" s="122">
        <f>SUMIF('Order Form'!$D$17:$D$540,'Pricing + Order Summary'!$U42,'Order Form'!K$17:K$540)</f>
        <v>0</v>
      </c>
      <c r="K42" s="122">
        <f>SUMIF('Order Form'!$D$17:$D$540,'Pricing + Order Summary'!$U42,'Order Form'!L$17:L$540)</f>
        <v>0</v>
      </c>
      <c r="L42" s="122">
        <f>SUMIF('Order Form'!$D$17:$D$540,'Pricing + Order Summary'!$U42,'Order Form'!M$17:M$540)</f>
        <v>0</v>
      </c>
      <c r="M42" s="122">
        <f>SUMIF('Order Form'!$D$17:$D$540,'Pricing + Order Summary'!$U42,'Order Form'!N$17:N$540)</f>
        <v>0</v>
      </c>
      <c r="N42" s="205">
        <f t="shared" si="1"/>
        <v>0</v>
      </c>
      <c r="O42" s="206">
        <f t="shared" si="2"/>
        <v>0</v>
      </c>
      <c r="P42" s="207">
        <f>SUMIF('Order Form'!$D$17:$D$744,'Pricing + Order Summary'!$U42,'Order Form'!$U$17:$U$744)</f>
        <v>0</v>
      </c>
      <c r="Q42" s="208">
        <f>SUMIF('Order Form'!$D$17:$D$744,'Pricing + Order Summary'!$U42,'Order Form'!$V$17:$V$744)</f>
        <v>0</v>
      </c>
      <c r="R42" s="208">
        <f>SUMIF('Order Form'!$D$17:$D$744,'Pricing + Order Summary'!$U42,'Order Form'!$W$17:$W$744)</f>
        <v>0</v>
      </c>
      <c r="S42" s="208">
        <f>SUMIF('Order Form'!$D$17:$D$744,'Pricing + Order Summary'!$U42,'Order Form'!$X$17:$X$744)</f>
        <v>0</v>
      </c>
      <c r="T42" s="209">
        <f>SUMIF('Order Form'!$D$17:$D$744,'Pricing + Order Summary'!$U42,'Order Form'!$Y$17:$Y$744)</f>
        <v>0</v>
      </c>
      <c r="U42" s="210" t="str">
        <f t="shared" si="3"/>
        <v>Original Buff National Geographic</v>
      </c>
      <c r="V42" s="211"/>
      <c r="W42" s="211"/>
      <c r="X42" s="211"/>
    </row>
    <row r="43" spans="1:24" s="7" customFormat="1" ht="14" customHeight="1">
      <c r="A43" s="392" t="str">
        <f>'Pricing Reference'!A30</f>
        <v>Reflective Buff</v>
      </c>
      <c r="B43" s="393"/>
      <c r="C43" s="393"/>
      <c r="D43" s="393"/>
      <c r="E43" s="204">
        <f>VALUE(VLOOKUP($U43,'Pricing Reference'!$A$2:$E$68,2,FALSE))</f>
        <v>12.5</v>
      </c>
      <c r="F43" s="204">
        <f>VALUE(VLOOKUP($U43,'Pricing Reference'!$A$2:$E$68,3,FALSE))</f>
        <v>12.25</v>
      </c>
      <c r="G43" s="204">
        <f>VALUE(VLOOKUP($U43,'Pricing Reference'!$A$2:$E$68,4,FALSE))</f>
        <v>12</v>
      </c>
      <c r="H43" s="204">
        <f>VALUE(VLOOKUP($U43,'Pricing Reference'!$A$2:$E$68,5,FALSE))</f>
        <v>25</v>
      </c>
      <c r="I43" s="122">
        <f>SUMIF('Order Form'!$D$17:$D$540,'Pricing + Order Summary'!$U43,'Order Form'!J$17:J$540)</f>
        <v>0</v>
      </c>
      <c r="J43" s="122">
        <f>SUMIF('Order Form'!$D$17:$D$540,'Pricing + Order Summary'!$U43,'Order Form'!K$17:K$540)</f>
        <v>0</v>
      </c>
      <c r="K43" s="122">
        <f>SUMIF('Order Form'!$D$17:$D$540,'Pricing + Order Summary'!$U43,'Order Form'!L$17:L$540)</f>
        <v>0</v>
      </c>
      <c r="L43" s="122">
        <f>SUMIF('Order Form'!$D$17:$D$540,'Pricing + Order Summary'!$U43,'Order Form'!M$17:M$540)</f>
        <v>0</v>
      </c>
      <c r="M43" s="122">
        <f>SUMIF('Order Form'!$D$17:$D$540,'Pricing + Order Summary'!$U43,'Order Form'!N$17:N$540)</f>
        <v>0</v>
      </c>
      <c r="N43" s="205">
        <f t="shared" si="1"/>
        <v>0</v>
      </c>
      <c r="O43" s="206">
        <f t="shared" si="2"/>
        <v>0</v>
      </c>
      <c r="P43" s="207">
        <f>SUMIF('Order Form'!$D$17:$D$744,'Pricing + Order Summary'!$U43,'Order Form'!$U$17:$U$744)</f>
        <v>0</v>
      </c>
      <c r="Q43" s="208">
        <f>SUMIF('Order Form'!$D$17:$D$744,'Pricing + Order Summary'!$U43,'Order Form'!$V$17:$V$744)</f>
        <v>0</v>
      </c>
      <c r="R43" s="208">
        <f>SUMIF('Order Form'!$D$17:$D$744,'Pricing + Order Summary'!$U43,'Order Form'!$W$17:$W$744)</f>
        <v>0</v>
      </c>
      <c r="S43" s="208">
        <f>SUMIF('Order Form'!$D$17:$D$744,'Pricing + Order Summary'!$U43,'Order Form'!$X$17:$X$744)</f>
        <v>0</v>
      </c>
      <c r="T43" s="209">
        <f>SUMIF('Order Form'!$D$17:$D$744,'Pricing + Order Summary'!$U43,'Order Form'!$Y$17:$Y$744)</f>
        <v>0</v>
      </c>
      <c r="U43" s="210" t="str">
        <f t="shared" si="3"/>
        <v>Reflective Buff</v>
      </c>
      <c r="V43" s="211"/>
      <c r="W43" s="211"/>
      <c r="X43" s="211"/>
    </row>
    <row r="44" spans="1:24" s="7" customFormat="1" ht="14" customHeight="1">
      <c r="A44" s="392" t="str">
        <f>'Pricing Reference'!A31</f>
        <v>Slim Fit Buff</v>
      </c>
      <c r="B44" s="393"/>
      <c r="C44" s="393"/>
      <c r="D44" s="393"/>
      <c r="E44" s="204">
        <f>VALUE(VLOOKUP($U44,'Pricing Reference'!$A$2:$E$68,2,FALSE))</f>
        <v>10</v>
      </c>
      <c r="F44" s="204">
        <f>VALUE(VLOOKUP($U44,'Pricing Reference'!$A$2:$E$68,3,FALSE))</f>
        <v>9.8000000000000007</v>
      </c>
      <c r="G44" s="204">
        <f>VALUE(VLOOKUP($U44,'Pricing Reference'!$A$2:$E$68,4,FALSE))</f>
        <v>9.26</v>
      </c>
      <c r="H44" s="204">
        <f>VALUE(VLOOKUP($U44,'Pricing Reference'!$A$2:$E$68,5,FALSE))</f>
        <v>20</v>
      </c>
      <c r="I44" s="122">
        <f>SUMIF('Order Form'!$D$17:$D$540,'Pricing + Order Summary'!$U44,'Order Form'!J$17:J$540)</f>
        <v>0</v>
      </c>
      <c r="J44" s="122">
        <f>SUMIF('Order Form'!$D$17:$D$540,'Pricing + Order Summary'!$U44,'Order Form'!K$17:K$540)</f>
        <v>0</v>
      </c>
      <c r="K44" s="122">
        <f>SUMIF('Order Form'!$D$17:$D$540,'Pricing + Order Summary'!$U44,'Order Form'!L$17:L$540)</f>
        <v>0</v>
      </c>
      <c r="L44" s="122">
        <f>SUMIF('Order Form'!$D$17:$D$540,'Pricing + Order Summary'!$U44,'Order Form'!M$17:M$540)</f>
        <v>0</v>
      </c>
      <c r="M44" s="122">
        <f>SUMIF('Order Form'!$D$17:$D$540,'Pricing + Order Summary'!$U44,'Order Form'!N$17:N$540)</f>
        <v>0</v>
      </c>
      <c r="N44" s="205">
        <f t="shared" si="1"/>
        <v>0</v>
      </c>
      <c r="O44" s="206">
        <f t="shared" si="2"/>
        <v>0</v>
      </c>
      <c r="P44" s="207">
        <f>SUMIF('Order Form'!$D$17:$D$744,'Pricing + Order Summary'!$U44,'Order Form'!$U$17:$U$744)</f>
        <v>0</v>
      </c>
      <c r="Q44" s="208">
        <f>SUMIF('Order Form'!$D$17:$D$744,'Pricing + Order Summary'!$U44,'Order Form'!$V$17:$V$744)</f>
        <v>0</v>
      </c>
      <c r="R44" s="208">
        <f>SUMIF('Order Form'!$D$17:$D$744,'Pricing + Order Summary'!$U44,'Order Form'!$W$17:$W$744)</f>
        <v>0</v>
      </c>
      <c r="S44" s="208">
        <f>SUMIF('Order Form'!$D$17:$D$744,'Pricing + Order Summary'!$U44,'Order Form'!$X$17:$X$744)</f>
        <v>0</v>
      </c>
      <c r="T44" s="209">
        <f>SUMIF('Order Form'!$D$17:$D$744,'Pricing + Order Summary'!$U44,'Order Form'!$Y$17:$Y$744)</f>
        <v>0</v>
      </c>
      <c r="U44" s="210" t="str">
        <f t="shared" si="3"/>
        <v>Slim Fit Buff</v>
      </c>
      <c r="V44" s="211"/>
      <c r="W44" s="211"/>
      <c r="X44" s="211"/>
    </row>
    <row r="45" spans="1:24" s="7" customFormat="1" ht="14" customHeight="1">
      <c r="A45" s="392" t="str">
        <f>'Pricing Reference'!A32</f>
        <v>Merino Wool Buff</v>
      </c>
      <c r="B45" s="393"/>
      <c r="C45" s="393"/>
      <c r="D45" s="393"/>
      <c r="E45" s="204">
        <f>VALUE(VLOOKUP($U45,'Pricing Reference'!$A$2:$E$68,2,FALSE))</f>
        <v>14.5</v>
      </c>
      <c r="F45" s="204">
        <f>VALUE(VLOOKUP($U45,'Pricing Reference'!$A$2:$E$68,3,FALSE))</f>
        <v>14.209999999999999</v>
      </c>
      <c r="G45" s="204">
        <f>VALUE(VLOOKUP($U45,'Pricing Reference'!$A$2:$E$68,4,FALSE))</f>
        <v>13.92</v>
      </c>
      <c r="H45" s="204">
        <f>VALUE(VLOOKUP($U45,'Pricing Reference'!$A$2:$E$68,5,FALSE))</f>
        <v>29</v>
      </c>
      <c r="I45" s="122">
        <f>SUMIF('Order Form'!$D$17:$D$540,'Pricing + Order Summary'!$U45,'Order Form'!J$17:J$540)</f>
        <v>0</v>
      </c>
      <c r="J45" s="122">
        <f>SUMIF('Order Form'!$D$17:$D$540,'Pricing + Order Summary'!$U45,'Order Form'!K$17:K$540)</f>
        <v>0</v>
      </c>
      <c r="K45" s="122">
        <f>SUMIF('Order Form'!$D$17:$D$540,'Pricing + Order Summary'!$U45,'Order Form'!L$17:L$540)</f>
        <v>0</v>
      </c>
      <c r="L45" s="122">
        <f>SUMIF('Order Form'!$D$17:$D$540,'Pricing + Order Summary'!$U45,'Order Form'!M$17:M$540)</f>
        <v>0</v>
      </c>
      <c r="M45" s="122">
        <f>SUMIF('Order Form'!$D$17:$D$540,'Pricing + Order Summary'!$U45,'Order Form'!N$17:N$540)</f>
        <v>0</v>
      </c>
      <c r="N45" s="205">
        <f t="shared" si="1"/>
        <v>0</v>
      </c>
      <c r="O45" s="206">
        <f t="shared" si="2"/>
        <v>0</v>
      </c>
      <c r="P45" s="207">
        <f>SUMIF('Order Form'!$D$17:$D$744,'Pricing + Order Summary'!$U45,'Order Form'!$U$17:$U$744)</f>
        <v>0</v>
      </c>
      <c r="Q45" s="208">
        <f>SUMIF('Order Form'!$D$17:$D$744,'Pricing + Order Summary'!$U45,'Order Form'!$V$17:$V$744)</f>
        <v>0</v>
      </c>
      <c r="R45" s="208">
        <f>SUMIF('Order Form'!$D$17:$D$744,'Pricing + Order Summary'!$U45,'Order Form'!$W$17:$W$744)</f>
        <v>0</v>
      </c>
      <c r="S45" s="208">
        <f>SUMIF('Order Form'!$D$17:$D$744,'Pricing + Order Summary'!$U45,'Order Form'!$X$17:$X$744)</f>
        <v>0</v>
      </c>
      <c r="T45" s="209">
        <f>SUMIF('Order Form'!$D$17:$D$744,'Pricing + Order Summary'!$U45,'Order Form'!$Y$17:$Y$744)</f>
        <v>0</v>
      </c>
      <c r="U45" s="210" t="str">
        <f t="shared" si="3"/>
        <v>Merino Wool Buff</v>
      </c>
      <c r="V45" s="211"/>
      <c r="W45" s="211"/>
      <c r="X45" s="211"/>
    </row>
    <row r="46" spans="1:24" s="7" customFormat="1" ht="14" customHeight="1">
      <c r="A46" s="392" t="str">
        <f>'Pricing Reference'!A33</f>
        <v>Pro Series Stripping Guards</v>
      </c>
      <c r="B46" s="393"/>
      <c r="C46" s="393"/>
      <c r="D46" s="393"/>
      <c r="E46" s="204">
        <f>VALUE(VLOOKUP($U46,'Pricing Reference'!$A$2:$E$68,2,FALSE))</f>
        <v>4</v>
      </c>
      <c r="F46" s="204">
        <f>VALUE(VLOOKUP($U46,'Pricing Reference'!$A$2:$E$68,3,FALSE))</f>
        <v>3.92</v>
      </c>
      <c r="G46" s="204">
        <f>VALUE(VLOOKUP($U46,'Pricing Reference'!$A$2:$E$68,4,FALSE))</f>
        <v>3.84</v>
      </c>
      <c r="H46" s="204">
        <f>VALUE(VLOOKUP($U46,'Pricing Reference'!$A$2:$E$68,5,FALSE))</f>
        <v>8</v>
      </c>
      <c r="I46" s="122">
        <f>SUMIF('Order Form'!$D$17:$D$540,'Pricing + Order Summary'!$U46,'Order Form'!J$17:J$540)</f>
        <v>0</v>
      </c>
      <c r="J46" s="122">
        <f>SUMIF('Order Form'!$D$17:$D$540,'Pricing + Order Summary'!$U46,'Order Form'!K$17:K$540)</f>
        <v>0</v>
      </c>
      <c r="K46" s="122">
        <f>SUMIF('Order Form'!$D$17:$D$540,'Pricing + Order Summary'!$U46,'Order Form'!L$17:L$540)</f>
        <v>0</v>
      </c>
      <c r="L46" s="122">
        <f>SUMIF('Order Form'!$D$17:$D$540,'Pricing + Order Summary'!$U46,'Order Form'!M$17:M$540)</f>
        <v>0</v>
      </c>
      <c r="M46" s="122">
        <f>SUMIF('Order Form'!$D$17:$D$540,'Pricing + Order Summary'!$U46,'Order Form'!N$17:N$540)</f>
        <v>0</v>
      </c>
      <c r="N46" s="205">
        <f t="shared" si="1"/>
        <v>0</v>
      </c>
      <c r="O46" s="206">
        <f t="shared" si="2"/>
        <v>0</v>
      </c>
      <c r="P46" s="207">
        <f>SUMIF('Order Form'!$D$17:$D$744,'Pricing + Order Summary'!$U46,'Order Form'!$U$17:$U$744)</f>
        <v>0</v>
      </c>
      <c r="Q46" s="208">
        <f>SUMIF('Order Form'!$D$17:$D$744,'Pricing + Order Summary'!$U46,'Order Form'!$V$17:$V$744)</f>
        <v>0</v>
      </c>
      <c r="R46" s="208">
        <f>SUMIF('Order Form'!$D$17:$D$744,'Pricing + Order Summary'!$U46,'Order Form'!$W$17:$W$744)</f>
        <v>0</v>
      </c>
      <c r="S46" s="208">
        <f>SUMIF('Order Form'!$D$17:$D$744,'Pricing + Order Summary'!$U46,'Order Form'!$X$17:$X$744)</f>
        <v>0</v>
      </c>
      <c r="T46" s="209">
        <f>SUMIF('Order Form'!$D$17:$D$744,'Pricing + Order Summary'!$U46,'Order Form'!$Y$17:$Y$744)</f>
        <v>0</v>
      </c>
      <c r="U46" s="210" t="str">
        <f t="shared" si="3"/>
        <v>Pro Series Stripping Guards</v>
      </c>
      <c r="V46" s="211"/>
      <c r="W46" s="211"/>
      <c r="X46" s="211"/>
    </row>
    <row r="47" spans="1:24" s="7" customFormat="1" ht="14" customHeight="1">
      <c r="A47" s="392" t="str">
        <f>'Pricing Reference'!A34</f>
        <v>Pro Series Angler 3 Gloves De Young</v>
      </c>
      <c r="B47" s="393"/>
      <c r="C47" s="393"/>
      <c r="D47" s="393"/>
      <c r="E47" s="204">
        <f>VALUE(VLOOKUP($U47,'Pricing Reference'!$A$2:$E$68,2,FALSE))</f>
        <v>22.5</v>
      </c>
      <c r="F47" s="204">
        <f>VALUE(VLOOKUP($U47,'Pricing Reference'!$A$2:$E$68,3,FALSE))</f>
        <v>22.05</v>
      </c>
      <c r="G47" s="204">
        <f>VALUE(VLOOKUP($U47,'Pricing Reference'!$A$2:$E$68,4,FALSE))</f>
        <v>21.599999999999998</v>
      </c>
      <c r="H47" s="204">
        <f>VALUE(VLOOKUP($U47,'Pricing Reference'!$A$2:$E$68,5,FALSE))</f>
        <v>45</v>
      </c>
      <c r="I47" s="122">
        <f>SUMIF('Order Form'!$D$17:$D$540,'Pricing + Order Summary'!$U47,'Order Form'!J$17:J$540)</f>
        <v>0</v>
      </c>
      <c r="J47" s="122">
        <f>SUMIF('Order Form'!$D$17:$D$540,'Pricing + Order Summary'!$U47,'Order Form'!K$17:K$540)</f>
        <v>0</v>
      </c>
      <c r="K47" s="122">
        <f>SUMIF('Order Form'!$D$17:$D$540,'Pricing + Order Summary'!$U47,'Order Form'!L$17:L$540)</f>
        <v>0</v>
      </c>
      <c r="L47" s="122">
        <f>SUMIF('Order Form'!$D$17:$D$540,'Pricing + Order Summary'!$U47,'Order Form'!M$17:M$540)</f>
        <v>0</v>
      </c>
      <c r="M47" s="122">
        <f>SUMIF('Order Form'!$D$17:$D$540,'Pricing + Order Summary'!$U47,'Order Form'!N$17:N$540)</f>
        <v>0</v>
      </c>
      <c r="N47" s="205">
        <f t="shared" si="1"/>
        <v>0</v>
      </c>
      <c r="O47" s="206">
        <f t="shared" si="2"/>
        <v>0</v>
      </c>
      <c r="P47" s="207">
        <f>SUMIF('Order Form'!$D$17:$D$744,'Pricing + Order Summary'!$U47,'Order Form'!$U$17:$U$744)</f>
        <v>0</v>
      </c>
      <c r="Q47" s="208">
        <f>SUMIF('Order Form'!$D$17:$D$744,'Pricing + Order Summary'!$U47,'Order Form'!$V$17:$V$744)</f>
        <v>0</v>
      </c>
      <c r="R47" s="208">
        <f>SUMIF('Order Form'!$D$17:$D$744,'Pricing + Order Summary'!$U47,'Order Form'!$W$17:$W$744)</f>
        <v>0</v>
      </c>
      <c r="S47" s="208">
        <f>SUMIF('Order Form'!$D$17:$D$744,'Pricing + Order Summary'!$U47,'Order Form'!$X$17:$X$744)</f>
        <v>0</v>
      </c>
      <c r="T47" s="209">
        <f>SUMIF('Order Form'!$D$17:$D$744,'Pricing + Order Summary'!$U47,'Order Form'!$Y$17:$Y$744)</f>
        <v>0</v>
      </c>
      <c r="U47" s="210" t="str">
        <f t="shared" si="3"/>
        <v>Pro Series Angler 3 Gloves De Young</v>
      </c>
      <c r="V47" s="211"/>
      <c r="W47" s="211"/>
      <c r="X47" s="211"/>
    </row>
    <row r="48" spans="1:24" s="7" customFormat="1" ht="14" customHeight="1">
      <c r="A48" s="392" t="str">
        <f>'Pricing Reference'!A35</f>
        <v>Pro Series Angler 3 Gloves</v>
      </c>
      <c r="B48" s="393"/>
      <c r="C48" s="393"/>
      <c r="D48" s="393"/>
      <c r="E48" s="204">
        <f>VALUE(VLOOKUP($U48,'Pricing Reference'!$A$2:$E$68,2,FALSE))</f>
        <v>22.5</v>
      </c>
      <c r="F48" s="204">
        <f>VALUE(VLOOKUP($U48,'Pricing Reference'!$A$2:$E$68,3,FALSE))</f>
        <v>22.05</v>
      </c>
      <c r="G48" s="204">
        <f>VALUE(VLOOKUP($U48,'Pricing Reference'!$A$2:$E$68,4,FALSE))</f>
        <v>21.599999999999998</v>
      </c>
      <c r="H48" s="204">
        <f>VALUE(VLOOKUP($U48,'Pricing Reference'!$A$2:$E$68,5,FALSE))</f>
        <v>45</v>
      </c>
      <c r="I48" s="122">
        <f>SUMIF('Order Form'!$D$17:$D$540,'Pricing + Order Summary'!$U48,'Order Form'!J$17:J$540)</f>
        <v>0</v>
      </c>
      <c r="J48" s="122">
        <f>SUMIF('Order Form'!$D$17:$D$540,'Pricing + Order Summary'!$U48,'Order Form'!K$17:K$540)</f>
        <v>0</v>
      </c>
      <c r="K48" s="122">
        <f>SUMIF('Order Form'!$D$17:$D$540,'Pricing + Order Summary'!$U48,'Order Form'!L$17:L$540)</f>
        <v>0</v>
      </c>
      <c r="L48" s="122">
        <f>SUMIF('Order Form'!$D$17:$D$540,'Pricing + Order Summary'!$U48,'Order Form'!M$17:M$540)</f>
        <v>0</v>
      </c>
      <c r="M48" s="122">
        <f>SUMIF('Order Form'!$D$17:$D$540,'Pricing + Order Summary'!$U48,'Order Form'!N$17:N$540)</f>
        <v>0</v>
      </c>
      <c r="N48" s="205">
        <f t="shared" si="1"/>
        <v>0</v>
      </c>
      <c r="O48" s="206">
        <f t="shared" si="2"/>
        <v>0</v>
      </c>
      <c r="P48" s="207">
        <f>SUMIF('Order Form'!$D$17:$D$744,'Pricing + Order Summary'!$U48,'Order Form'!$U$17:$U$744)</f>
        <v>0</v>
      </c>
      <c r="Q48" s="208">
        <f>SUMIF('Order Form'!$D$17:$D$744,'Pricing + Order Summary'!$U48,'Order Form'!$V$17:$V$744)</f>
        <v>0</v>
      </c>
      <c r="R48" s="208">
        <f>SUMIF('Order Form'!$D$17:$D$744,'Pricing + Order Summary'!$U48,'Order Form'!$W$17:$W$744)</f>
        <v>0</v>
      </c>
      <c r="S48" s="208">
        <f>SUMIF('Order Form'!$D$17:$D$744,'Pricing + Order Summary'!$U48,'Order Form'!$X$17:$X$744)</f>
        <v>0</v>
      </c>
      <c r="T48" s="209">
        <f>SUMIF('Order Form'!$D$17:$D$744,'Pricing + Order Summary'!$U48,'Order Form'!$Y$17:$Y$744)</f>
        <v>0</v>
      </c>
      <c r="U48" s="210" t="str">
        <f t="shared" si="3"/>
        <v>Pro Series Angler 3 Gloves</v>
      </c>
      <c r="V48" s="211"/>
      <c r="W48" s="211"/>
      <c r="X48" s="211"/>
    </row>
    <row r="49" spans="1:24" s="7" customFormat="1" ht="14" customHeight="1">
      <c r="A49" s="392" t="str">
        <f>'Pricing Reference'!A36</f>
        <v>Pro Series Angler 3 Gloves Bug Slinger</v>
      </c>
      <c r="B49" s="393"/>
      <c r="C49" s="393"/>
      <c r="D49" s="393"/>
      <c r="E49" s="204">
        <f>VALUE(VLOOKUP($U49,'Pricing Reference'!$A$2:$E$68,2,FALSE))</f>
        <v>22.5</v>
      </c>
      <c r="F49" s="204">
        <f>VALUE(VLOOKUP($U49,'Pricing Reference'!$A$2:$E$68,3,FALSE))</f>
        <v>22.05</v>
      </c>
      <c r="G49" s="204">
        <f>VALUE(VLOOKUP($U49,'Pricing Reference'!$A$2:$E$68,4,FALSE))</f>
        <v>21.599999999999998</v>
      </c>
      <c r="H49" s="204">
        <f>VALUE(VLOOKUP($U49,'Pricing Reference'!$A$2:$E$68,5,FALSE))</f>
        <v>45</v>
      </c>
      <c r="I49" s="122">
        <f>SUMIF('Order Form'!$D$17:$D$540,'Pricing + Order Summary'!$U49,'Order Form'!J$17:J$540)</f>
        <v>0</v>
      </c>
      <c r="J49" s="122">
        <f>SUMIF('Order Form'!$D$17:$D$540,'Pricing + Order Summary'!$U49,'Order Form'!K$17:K$540)</f>
        <v>0</v>
      </c>
      <c r="K49" s="122">
        <f>SUMIF('Order Form'!$D$17:$D$540,'Pricing + Order Summary'!$U49,'Order Form'!L$17:L$540)</f>
        <v>0</v>
      </c>
      <c r="L49" s="122">
        <f>SUMIF('Order Form'!$D$17:$D$540,'Pricing + Order Summary'!$U49,'Order Form'!M$17:M$540)</f>
        <v>0</v>
      </c>
      <c r="M49" s="122">
        <f>SUMIF('Order Form'!$D$17:$D$540,'Pricing + Order Summary'!$U49,'Order Form'!N$17:N$540)</f>
        <v>0</v>
      </c>
      <c r="N49" s="205">
        <f t="shared" si="1"/>
        <v>0</v>
      </c>
      <c r="O49" s="206">
        <f t="shared" si="2"/>
        <v>0</v>
      </c>
      <c r="P49" s="207">
        <f>SUMIF('Order Form'!$D$17:$D$744,'Pricing + Order Summary'!$U49,'Order Form'!$U$17:$U$744)</f>
        <v>0</v>
      </c>
      <c r="Q49" s="208">
        <f>SUMIF('Order Form'!$D$17:$D$744,'Pricing + Order Summary'!$U49,'Order Form'!$V$17:$V$744)</f>
        <v>0</v>
      </c>
      <c r="R49" s="208">
        <f>SUMIF('Order Form'!$D$17:$D$744,'Pricing + Order Summary'!$U49,'Order Form'!$W$17:$W$744)</f>
        <v>0</v>
      </c>
      <c r="S49" s="208">
        <f>SUMIF('Order Form'!$D$17:$D$744,'Pricing + Order Summary'!$U49,'Order Form'!$X$17:$X$744)</f>
        <v>0</v>
      </c>
      <c r="T49" s="209">
        <f>SUMIF('Order Form'!$D$17:$D$744,'Pricing + Order Summary'!$U49,'Order Form'!$Y$17:$Y$744)</f>
        <v>0</v>
      </c>
      <c r="U49" s="210" t="str">
        <f t="shared" si="3"/>
        <v>Pro Series Angler 3 Gloves Bug Slinger</v>
      </c>
      <c r="V49" s="211"/>
      <c r="W49" s="211"/>
      <c r="X49" s="211"/>
    </row>
    <row r="50" spans="1:24" s="7" customFormat="1" ht="14" customHeight="1">
      <c r="A50" s="392" t="str">
        <f>'Pricing Reference'!A37</f>
        <v>Pro Series Fighting Work 3 Gloves</v>
      </c>
      <c r="B50" s="393"/>
      <c r="C50" s="393"/>
      <c r="D50" s="393"/>
      <c r="E50" s="204">
        <f>VALUE(VLOOKUP($U50,'Pricing Reference'!$A$2:$E$68,2,FALSE))</f>
        <v>22.5</v>
      </c>
      <c r="F50" s="204">
        <f>VALUE(VLOOKUP($U50,'Pricing Reference'!$A$2:$E$68,3,FALSE))</f>
        <v>22.05</v>
      </c>
      <c r="G50" s="204">
        <f>VALUE(VLOOKUP($U50,'Pricing Reference'!$A$2:$E$68,4,FALSE))</f>
        <v>21.599999999999998</v>
      </c>
      <c r="H50" s="204">
        <f>VALUE(VLOOKUP($U50,'Pricing Reference'!$A$2:$E$68,5,FALSE))</f>
        <v>45</v>
      </c>
      <c r="I50" s="122">
        <f>SUMIF('Order Form'!$D$17:$D$540,'Pricing + Order Summary'!$U50,'Order Form'!J$17:J$540)</f>
        <v>0</v>
      </c>
      <c r="J50" s="122">
        <f>SUMIF('Order Form'!$D$17:$D$540,'Pricing + Order Summary'!$U50,'Order Form'!K$17:K$540)</f>
        <v>0</v>
      </c>
      <c r="K50" s="122">
        <f>SUMIF('Order Form'!$D$17:$D$540,'Pricing + Order Summary'!$U50,'Order Form'!L$17:L$540)</f>
        <v>0</v>
      </c>
      <c r="L50" s="122">
        <f>SUMIF('Order Form'!$D$17:$D$540,'Pricing + Order Summary'!$U50,'Order Form'!M$17:M$540)</f>
        <v>0</v>
      </c>
      <c r="M50" s="122">
        <f>SUMIF('Order Form'!$D$17:$D$540,'Pricing + Order Summary'!$U50,'Order Form'!N$17:N$540)</f>
        <v>0</v>
      </c>
      <c r="N50" s="205">
        <f t="shared" si="1"/>
        <v>0</v>
      </c>
      <c r="O50" s="206">
        <f t="shared" si="2"/>
        <v>0</v>
      </c>
      <c r="P50" s="207">
        <f>SUMIF('Order Form'!$D$17:$D$744,'Pricing + Order Summary'!$U50,'Order Form'!$U$17:$U$744)</f>
        <v>0</v>
      </c>
      <c r="Q50" s="208">
        <f>SUMIF('Order Form'!$D$17:$D$744,'Pricing + Order Summary'!$U50,'Order Form'!$V$17:$V$744)</f>
        <v>0</v>
      </c>
      <c r="R50" s="208">
        <f>SUMIF('Order Form'!$D$17:$D$744,'Pricing + Order Summary'!$U50,'Order Form'!$W$17:$W$744)</f>
        <v>0</v>
      </c>
      <c r="S50" s="208">
        <f>SUMIF('Order Form'!$D$17:$D$744,'Pricing + Order Summary'!$U50,'Order Form'!$X$17:$X$744)</f>
        <v>0</v>
      </c>
      <c r="T50" s="209">
        <f>SUMIF('Order Form'!$D$17:$D$744,'Pricing + Order Summary'!$U50,'Order Form'!$Y$17:$Y$744)</f>
        <v>0</v>
      </c>
      <c r="U50" s="210" t="str">
        <f t="shared" si="3"/>
        <v>Pro Series Fighting Work 3 Gloves</v>
      </c>
      <c r="V50" s="211"/>
      <c r="W50" s="211"/>
      <c r="X50" s="211"/>
    </row>
    <row r="51" spans="1:24" s="7" customFormat="1" ht="14" customHeight="1">
      <c r="A51" s="392" t="str">
        <f>'Pricing Reference'!A38</f>
        <v>Sport Series Water 2 Gloves Drew Brophy</v>
      </c>
      <c r="B51" s="393"/>
      <c r="C51" s="393"/>
      <c r="D51" s="393"/>
      <c r="E51" s="204">
        <f>VALUE(VLOOKUP($U51,'Pricing Reference'!$A$2:$E$68,2,FALSE))</f>
        <v>14.5</v>
      </c>
      <c r="F51" s="204">
        <f>VALUE(VLOOKUP($U51,'Pricing Reference'!$A$2:$E$68,3,FALSE))</f>
        <v>14.209999999999999</v>
      </c>
      <c r="G51" s="204">
        <f>VALUE(VLOOKUP($U51,'Pricing Reference'!$A$2:$E$68,4,FALSE))</f>
        <v>13.92</v>
      </c>
      <c r="H51" s="204">
        <f>VALUE(VLOOKUP($U51,'Pricing Reference'!$A$2:$E$68,5,FALSE))</f>
        <v>29</v>
      </c>
      <c r="I51" s="122">
        <f>SUMIF('Order Form'!$D$17:$D$540,'Pricing + Order Summary'!$U51,'Order Form'!J$17:J$540)</f>
        <v>0</v>
      </c>
      <c r="J51" s="122">
        <f>SUMIF('Order Form'!$D$17:$D$540,'Pricing + Order Summary'!$U51,'Order Form'!K$17:K$540)</f>
        <v>0</v>
      </c>
      <c r="K51" s="122">
        <f>SUMIF('Order Form'!$D$17:$D$540,'Pricing + Order Summary'!$U51,'Order Form'!L$17:L$540)</f>
        <v>0</v>
      </c>
      <c r="L51" s="122">
        <f>SUMIF('Order Form'!$D$17:$D$540,'Pricing + Order Summary'!$U51,'Order Form'!M$17:M$540)</f>
        <v>0</v>
      </c>
      <c r="M51" s="122">
        <f>SUMIF('Order Form'!$D$17:$D$540,'Pricing + Order Summary'!$U51,'Order Form'!N$17:N$540)</f>
        <v>0</v>
      </c>
      <c r="N51" s="205">
        <f t="shared" si="1"/>
        <v>0</v>
      </c>
      <c r="O51" s="206">
        <f t="shared" si="2"/>
        <v>0</v>
      </c>
      <c r="P51" s="207">
        <f>SUMIF('Order Form'!$D$17:$D$744,'Pricing + Order Summary'!$U51,'Order Form'!$U$17:$U$744)</f>
        <v>0</v>
      </c>
      <c r="Q51" s="208">
        <f>SUMIF('Order Form'!$D$17:$D$744,'Pricing + Order Summary'!$U51,'Order Form'!$V$17:$V$744)</f>
        <v>0</v>
      </c>
      <c r="R51" s="208">
        <f>SUMIF('Order Form'!$D$17:$D$744,'Pricing + Order Summary'!$U51,'Order Form'!$W$17:$W$744)</f>
        <v>0</v>
      </c>
      <c r="S51" s="208">
        <f>SUMIF('Order Form'!$D$17:$D$744,'Pricing + Order Summary'!$U51,'Order Form'!$X$17:$X$744)</f>
        <v>0</v>
      </c>
      <c r="T51" s="209">
        <f>SUMIF('Order Form'!$D$17:$D$744,'Pricing + Order Summary'!$U51,'Order Form'!$Y$17:$Y$744)</f>
        <v>0</v>
      </c>
      <c r="U51" s="210" t="str">
        <f t="shared" si="3"/>
        <v>Sport Series Water 2 Gloves Drew Brophy</v>
      </c>
      <c r="V51" s="211"/>
      <c r="W51" s="211"/>
      <c r="X51" s="211"/>
    </row>
    <row r="52" spans="1:24" s="7" customFormat="1" ht="14" customHeight="1">
      <c r="A52" s="392" t="str">
        <f>'Pricing Reference'!A39</f>
        <v>Sport Series Water 2 Gloves</v>
      </c>
      <c r="B52" s="393"/>
      <c r="C52" s="393"/>
      <c r="D52" s="393"/>
      <c r="E52" s="204">
        <f>VALUE(VLOOKUP($U52,'Pricing Reference'!$A$2:$E$68,2,FALSE))</f>
        <v>14.5</v>
      </c>
      <c r="F52" s="204">
        <f>VALUE(VLOOKUP($U52,'Pricing Reference'!$A$2:$E$68,3,FALSE))</f>
        <v>14.209999999999999</v>
      </c>
      <c r="G52" s="204">
        <f>VALUE(VLOOKUP($U52,'Pricing Reference'!$A$2:$E$68,4,FALSE))</f>
        <v>13.92</v>
      </c>
      <c r="H52" s="204">
        <f>VALUE(VLOOKUP($U52,'Pricing Reference'!$A$2:$E$68,5,FALSE))</f>
        <v>29</v>
      </c>
      <c r="I52" s="122">
        <f>SUMIF('Order Form'!$D$17:$D$540,'Pricing + Order Summary'!$U52,'Order Form'!J$17:J$540)</f>
        <v>0</v>
      </c>
      <c r="J52" s="122">
        <f>SUMIF('Order Form'!$D$17:$D$540,'Pricing + Order Summary'!$U52,'Order Form'!K$17:K$540)</f>
        <v>0</v>
      </c>
      <c r="K52" s="122">
        <f>SUMIF('Order Form'!$D$17:$D$540,'Pricing + Order Summary'!$U52,'Order Form'!L$17:L$540)</f>
        <v>0</v>
      </c>
      <c r="L52" s="122">
        <f>SUMIF('Order Form'!$D$17:$D$540,'Pricing + Order Summary'!$U52,'Order Form'!M$17:M$540)</f>
        <v>0</v>
      </c>
      <c r="M52" s="122">
        <f>SUMIF('Order Form'!$D$17:$D$540,'Pricing + Order Summary'!$U52,'Order Form'!N$17:N$540)</f>
        <v>0</v>
      </c>
      <c r="N52" s="205">
        <f t="shared" si="1"/>
        <v>0</v>
      </c>
      <c r="O52" s="206">
        <f t="shared" si="2"/>
        <v>0</v>
      </c>
      <c r="P52" s="207">
        <f>SUMIF('Order Form'!$D$17:$D$744,'Pricing + Order Summary'!$U52,'Order Form'!$U$17:$U$744)</f>
        <v>0</v>
      </c>
      <c r="Q52" s="208">
        <f>SUMIF('Order Form'!$D$17:$D$744,'Pricing + Order Summary'!$U52,'Order Form'!$V$17:$V$744)</f>
        <v>0</v>
      </c>
      <c r="R52" s="208">
        <f>SUMIF('Order Form'!$D$17:$D$744,'Pricing + Order Summary'!$U52,'Order Form'!$W$17:$W$744)</f>
        <v>0</v>
      </c>
      <c r="S52" s="208">
        <f>SUMIF('Order Form'!$D$17:$D$744,'Pricing + Order Summary'!$U52,'Order Form'!$X$17:$X$744)</f>
        <v>0</v>
      </c>
      <c r="T52" s="209">
        <f>SUMIF('Order Form'!$D$17:$D$744,'Pricing + Order Summary'!$U52,'Order Form'!$Y$17:$Y$744)</f>
        <v>0</v>
      </c>
      <c r="U52" s="210" t="str">
        <f t="shared" si="3"/>
        <v>Sport Series Water 2 Gloves</v>
      </c>
      <c r="V52" s="211"/>
      <c r="W52" s="211"/>
      <c r="X52" s="211"/>
    </row>
    <row r="53" spans="1:24" s="7" customFormat="1" ht="14" customHeight="1">
      <c r="A53" s="392" t="str">
        <f>'Pricing Reference'!A40</f>
        <v>Sport Series MXS 2 Gloves</v>
      </c>
      <c r="B53" s="393"/>
      <c r="C53" s="393"/>
      <c r="D53" s="393"/>
      <c r="E53" s="204">
        <f>VALUE(VLOOKUP($U53,'Pricing Reference'!$A$2:$E$68,2,FALSE))</f>
        <v>18.5</v>
      </c>
      <c r="F53" s="204">
        <f>VALUE(VLOOKUP($U53,'Pricing Reference'!$A$2:$E$68,3,FALSE))</f>
        <v>18.13</v>
      </c>
      <c r="G53" s="204">
        <f>VALUE(VLOOKUP($U53,'Pricing Reference'!$A$2:$E$68,4,FALSE))</f>
        <v>17.759999999999998</v>
      </c>
      <c r="H53" s="204">
        <f>VALUE(VLOOKUP($U53,'Pricing Reference'!$A$2:$E$68,5,FALSE))</f>
        <v>37</v>
      </c>
      <c r="I53" s="122">
        <f>SUMIF('Order Form'!$D$17:$D$540,'Pricing + Order Summary'!$U53,'Order Form'!J$17:J$540)</f>
        <v>0</v>
      </c>
      <c r="J53" s="122">
        <f>SUMIF('Order Form'!$D$17:$D$540,'Pricing + Order Summary'!$U53,'Order Form'!K$17:K$540)</f>
        <v>0</v>
      </c>
      <c r="K53" s="122">
        <f>SUMIF('Order Form'!$D$17:$D$540,'Pricing + Order Summary'!$U53,'Order Form'!L$17:L$540)</f>
        <v>0</v>
      </c>
      <c r="L53" s="122">
        <f>SUMIF('Order Form'!$D$17:$D$540,'Pricing + Order Summary'!$U53,'Order Form'!M$17:M$540)</f>
        <v>0</v>
      </c>
      <c r="M53" s="122">
        <f>SUMIF('Order Form'!$D$17:$D$540,'Pricing + Order Summary'!$U53,'Order Form'!N$17:N$540)</f>
        <v>0</v>
      </c>
      <c r="N53" s="205">
        <f t="shared" si="1"/>
        <v>0</v>
      </c>
      <c r="O53" s="206">
        <f t="shared" si="2"/>
        <v>0</v>
      </c>
      <c r="P53" s="207">
        <f>SUMIF('Order Form'!$D$17:$D$744,'Pricing + Order Summary'!$U53,'Order Form'!$U$17:$U$744)</f>
        <v>0</v>
      </c>
      <c r="Q53" s="208">
        <f>SUMIF('Order Form'!$D$17:$D$744,'Pricing + Order Summary'!$U53,'Order Form'!$V$17:$V$744)</f>
        <v>0</v>
      </c>
      <c r="R53" s="208">
        <f>SUMIF('Order Form'!$D$17:$D$744,'Pricing + Order Summary'!$U53,'Order Form'!$W$17:$W$744)</f>
        <v>0</v>
      </c>
      <c r="S53" s="208">
        <f>SUMIF('Order Form'!$D$17:$D$744,'Pricing + Order Summary'!$U53,'Order Form'!$X$17:$X$744)</f>
        <v>0</v>
      </c>
      <c r="T53" s="209">
        <f>SUMIF('Order Form'!$D$17:$D$744,'Pricing + Order Summary'!$U53,'Order Form'!$Y$17:$Y$744)</f>
        <v>0</v>
      </c>
      <c r="U53" s="210" t="str">
        <f t="shared" si="3"/>
        <v>Sport Series MXS 2 Gloves</v>
      </c>
      <c r="V53" s="211"/>
      <c r="W53" s="211"/>
      <c r="X53" s="211"/>
    </row>
    <row r="54" spans="1:24" s="7" customFormat="1" ht="14" customHeight="1">
      <c r="A54" s="392" t="str">
        <f>'Pricing Reference'!A41</f>
        <v>Sport Series MXS 2 Gloves Realtree</v>
      </c>
      <c r="B54" s="393"/>
      <c r="C54" s="393"/>
      <c r="D54" s="393"/>
      <c r="E54" s="204">
        <f>VALUE(VLOOKUP($U54,'Pricing Reference'!$A$2:$E$68,2,FALSE))</f>
        <v>18.5</v>
      </c>
      <c r="F54" s="204">
        <f>VALUE(VLOOKUP($U54,'Pricing Reference'!$A$2:$E$68,3,FALSE))</f>
        <v>18.13</v>
      </c>
      <c r="G54" s="204">
        <f>VALUE(VLOOKUP($U54,'Pricing Reference'!$A$2:$E$68,4,FALSE))</f>
        <v>17.759999999999998</v>
      </c>
      <c r="H54" s="204">
        <f>VALUE(VLOOKUP($U54,'Pricing Reference'!$A$2:$E$68,5,FALSE))</f>
        <v>37</v>
      </c>
      <c r="I54" s="122">
        <f>SUMIF('Order Form'!$D$17:$D$540,'Pricing + Order Summary'!$U54,'Order Form'!J$17:J$540)</f>
        <v>0</v>
      </c>
      <c r="J54" s="122">
        <f>SUMIF('Order Form'!$D$17:$D$540,'Pricing + Order Summary'!$U54,'Order Form'!K$17:K$540)</f>
        <v>0</v>
      </c>
      <c r="K54" s="122">
        <f>SUMIF('Order Form'!$D$17:$D$540,'Pricing + Order Summary'!$U54,'Order Form'!L$17:L$540)</f>
        <v>0</v>
      </c>
      <c r="L54" s="122">
        <f>SUMIF('Order Form'!$D$17:$D$540,'Pricing + Order Summary'!$U54,'Order Form'!M$17:M$540)</f>
        <v>0</v>
      </c>
      <c r="M54" s="122">
        <f>SUMIF('Order Form'!$D$17:$D$540,'Pricing + Order Summary'!$U54,'Order Form'!N$17:N$540)</f>
        <v>0</v>
      </c>
      <c r="N54" s="205">
        <f t="shared" si="1"/>
        <v>0</v>
      </c>
      <c r="O54" s="206">
        <f t="shared" si="2"/>
        <v>0</v>
      </c>
      <c r="P54" s="207">
        <f>SUMIF('Order Form'!$D$17:$D$744,'Pricing + Order Summary'!$U54,'Order Form'!$U$17:$U$744)</f>
        <v>0</v>
      </c>
      <c r="Q54" s="208">
        <f>SUMIF('Order Form'!$D$17:$D$744,'Pricing + Order Summary'!$U54,'Order Form'!$V$17:$V$744)</f>
        <v>0</v>
      </c>
      <c r="R54" s="208">
        <f>SUMIF('Order Form'!$D$17:$D$744,'Pricing + Order Summary'!$U54,'Order Form'!$W$17:$W$744)</f>
        <v>0</v>
      </c>
      <c r="S54" s="208">
        <f>SUMIF('Order Form'!$D$17:$D$744,'Pricing + Order Summary'!$U54,'Order Form'!$X$17:$X$744)</f>
        <v>0</v>
      </c>
      <c r="T54" s="209">
        <f>SUMIF('Order Form'!$D$17:$D$744,'Pricing + Order Summary'!$U54,'Order Form'!$Y$17:$Y$744)</f>
        <v>0</v>
      </c>
      <c r="U54" s="210" t="str">
        <f t="shared" si="3"/>
        <v>Sport Series MXS 2 Gloves Realtree</v>
      </c>
      <c r="V54" s="211"/>
      <c r="W54" s="211"/>
      <c r="X54" s="211"/>
    </row>
    <row r="55" spans="1:24" s="7" customFormat="1" ht="14" customHeight="1">
      <c r="A55" s="392" t="str">
        <f>'Pricing Reference'!A42</f>
        <v>Sport Series MXS 2 Gloves Bug Slinger</v>
      </c>
      <c r="B55" s="393"/>
      <c r="C55" s="393"/>
      <c r="D55" s="393"/>
      <c r="E55" s="204">
        <f>VALUE(VLOOKUP($U55,'Pricing Reference'!$A$2:$E$68,2,FALSE))</f>
        <v>18.5</v>
      </c>
      <c r="F55" s="204">
        <f>VALUE(VLOOKUP($U55,'Pricing Reference'!$A$2:$E$68,3,FALSE))</f>
        <v>18.13</v>
      </c>
      <c r="G55" s="204">
        <f>VALUE(VLOOKUP($U55,'Pricing Reference'!$A$2:$E$68,4,FALSE))</f>
        <v>17.759999999999998</v>
      </c>
      <c r="H55" s="204">
        <f>VALUE(VLOOKUP($U55,'Pricing Reference'!$A$2:$E$68,5,FALSE))</f>
        <v>37</v>
      </c>
      <c r="I55" s="122">
        <f>SUMIF('Order Form'!$D$17:$D$540,'Pricing + Order Summary'!$U55,'Order Form'!J$17:J$540)</f>
        <v>0</v>
      </c>
      <c r="J55" s="122">
        <f>SUMIF('Order Form'!$D$17:$D$540,'Pricing + Order Summary'!$U55,'Order Form'!K$17:K$540)</f>
        <v>0</v>
      </c>
      <c r="K55" s="122">
        <f>SUMIF('Order Form'!$D$17:$D$540,'Pricing + Order Summary'!$U55,'Order Form'!L$17:L$540)</f>
        <v>0</v>
      </c>
      <c r="L55" s="122">
        <f>SUMIF('Order Form'!$D$17:$D$540,'Pricing + Order Summary'!$U55,'Order Form'!M$17:M$540)</f>
        <v>0</v>
      </c>
      <c r="M55" s="122">
        <f>SUMIF('Order Form'!$D$17:$D$540,'Pricing + Order Summary'!$U55,'Order Form'!N$17:N$540)</f>
        <v>0</v>
      </c>
      <c r="N55" s="205">
        <f t="shared" si="1"/>
        <v>0</v>
      </c>
      <c r="O55" s="206">
        <f t="shared" si="2"/>
        <v>0</v>
      </c>
      <c r="P55" s="207">
        <f>SUMIF('Order Form'!$D$17:$D$744,'Pricing + Order Summary'!$U55,'Order Form'!$U$17:$U$744)</f>
        <v>0</v>
      </c>
      <c r="Q55" s="208">
        <f>SUMIF('Order Form'!$D$17:$D$744,'Pricing + Order Summary'!$U55,'Order Form'!$V$17:$V$744)</f>
        <v>0</v>
      </c>
      <c r="R55" s="208">
        <f>SUMIF('Order Form'!$D$17:$D$744,'Pricing + Order Summary'!$U55,'Order Form'!$W$17:$W$744)</f>
        <v>0</v>
      </c>
      <c r="S55" s="208">
        <f>SUMIF('Order Form'!$D$17:$D$744,'Pricing + Order Summary'!$U55,'Order Form'!$X$17:$X$744)</f>
        <v>0</v>
      </c>
      <c r="T55" s="209">
        <f>SUMIF('Order Form'!$D$17:$D$744,'Pricing + Order Summary'!$U55,'Order Form'!$Y$17:$Y$744)</f>
        <v>0</v>
      </c>
      <c r="U55" s="210" t="str">
        <f t="shared" si="3"/>
        <v>Sport Series MXS 2 Gloves Bug Slinger</v>
      </c>
      <c r="V55" s="211"/>
      <c r="W55" s="211"/>
      <c r="X55" s="211"/>
    </row>
    <row r="56" spans="1:24" s="7" customFormat="1" ht="14" customHeight="1">
      <c r="A56" s="392" t="str">
        <f>'Pricing Reference'!A43</f>
        <v>Infinity Lyocell Buff</v>
      </c>
      <c r="B56" s="393"/>
      <c r="C56" s="393"/>
      <c r="D56" s="393"/>
      <c r="E56" s="204">
        <f>VALUE(VLOOKUP($U56,'Pricing Reference'!$A$2:$E$68,2,FALSE))</f>
        <v>18.5</v>
      </c>
      <c r="F56" s="204">
        <f>VALUE(VLOOKUP($U56,'Pricing Reference'!$A$2:$E$68,3,FALSE))</f>
        <v>17.759999999999998</v>
      </c>
      <c r="G56" s="204">
        <f>VALUE(VLOOKUP($U56,'Pricing Reference'!$A$2:$E$68,4,FALSE))</f>
        <v>17.39</v>
      </c>
      <c r="H56" s="204">
        <f>VALUE(VLOOKUP($U56,'Pricing Reference'!$A$2:$E$68,5,FALSE))</f>
        <v>37</v>
      </c>
      <c r="I56" s="122">
        <f>SUMIF('Order Form'!$D$17:$D$540,'Pricing + Order Summary'!$U56,'Order Form'!J$17:J$540)</f>
        <v>0</v>
      </c>
      <c r="J56" s="122">
        <f>SUMIF('Order Form'!$D$17:$D$540,'Pricing + Order Summary'!$U56,'Order Form'!K$17:K$540)</f>
        <v>0</v>
      </c>
      <c r="K56" s="122">
        <f>SUMIF('Order Form'!$D$17:$D$540,'Pricing + Order Summary'!$U56,'Order Form'!L$17:L$540)</f>
        <v>0</v>
      </c>
      <c r="L56" s="122">
        <f>SUMIF('Order Form'!$D$17:$D$540,'Pricing + Order Summary'!$U56,'Order Form'!M$17:M$540)</f>
        <v>0</v>
      </c>
      <c r="M56" s="122">
        <f>SUMIF('Order Form'!$D$17:$D$540,'Pricing + Order Summary'!$U56,'Order Form'!N$17:N$540)</f>
        <v>0</v>
      </c>
      <c r="N56" s="205">
        <f t="shared" si="1"/>
        <v>0</v>
      </c>
      <c r="O56" s="206">
        <f t="shared" si="2"/>
        <v>0</v>
      </c>
      <c r="P56" s="207">
        <f>SUMIF('Order Form'!$D$17:$D$744,'Pricing + Order Summary'!$U56,'Order Form'!$U$17:$U$744)</f>
        <v>0</v>
      </c>
      <c r="Q56" s="208">
        <f>SUMIF('Order Form'!$D$17:$D$744,'Pricing + Order Summary'!$U56,'Order Form'!$V$17:$V$744)</f>
        <v>0</v>
      </c>
      <c r="R56" s="208">
        <f>SUMIF('Order Form'!$D$17:$D$744,'Pricing + Order Summary'!$U56,'Order Form'!$W$17:$W$744)</f>
        <v>0</v>
      </c>
      <c r="S56" s="208">
        <f>SUMIF('Order Form'!$D$17:$D$744,'Pricing + Order Summary'!$U56,'Order Form'!$X$17:$X$744)</f>
        <v>0</v>
      </c>
      <c r="T56" s="209">
        <f>SUMIF('Order Form'!$D$17:$D$744,'Pricing + Order Summary'!$U56,'Order Form'!$Y$17:$Y$744)</f>
        <v>0</v>
      </c>
      <c r="U56" s="210" t="str">
        <f t="shared" si="3"/>
        <v>Infinity Lyocell Buff</v>
      </c>
      <c r="V56" s="211"/>
      <c r="W56" s="211"/>
      <c r="X56" s="211"/>
    </row>
    <row r="57" spans="1:24" s="7" customFormat="1" ht="14" customHeight="1">
      <c r="A57" s="392" t="str">
        <f>'Pricing Reference'!A44</f>
        <v>Infinity Jacquard Lyocell Buff</v>
      </c>
      <c r="B57" s="393"/>
      <c r="C57" s="393"/>
      <c r="D57" s="393"/>
      <c r="E57" s="204">
        <f>VALUE(VLOOKUP($U57,'Pricing Reference'!$A$2:$E$68,2,FALSE))</f>
        <v>19.5</v>
      </c>
      <c r="F57" s="204">
        <f>VALUE(VLOOKUP($U57,'Pricing Reference'!$A$2:$E$68,3,FALSE))</f>
        <v>18.72</v>
      </c>
      <c r="G57" s="204">
        <f>VALUE(VLOOKUP($U57,'Pricing Reference'!$A$2:$E$68,4,FALSE))</f>
        <v>18.329999999999998</v>
      </c>
      <c r="H57" s="204">
        <f>VALUE(VLOOKUP($U57,'Pricing Reference'!$A$2:$E$68,5,FALSE))</f>
        <v>39</v>
      </c>
      <c r="I57" s="122">
        <f>SUMIF('Order Form'!$D$17:$D$540,'Pricing + Order Summary'!$U57,'Order Form'!J$17:J$540)</f>
        <v>0</v>
      </c>
      <c r="J57" s="122">
        <f>SUMIF('Order Form'!$D$17:$D$540,'Pricing + Order Summary'!$U57,'Order Form'!K$17:K$540)</f>
        <v>0</v>
      </c>
      <c r="K57" s="122">
        <f>SUMIF('Order Form'!$D$17:$D$540,'Pricing + Order Summary'!$U57,'Order Form'!L$17:L$540)</f>
        <v>0</v>
      </c>
      <c r="L57" s="122">
        <f>SUMIF('Order Form'!$D$17:$D$540,'Pricing + Order Summary'!$U57,'Order Form'!M$17:M$540)</f>
        <v>0</v>
      </c>
      <c r="M57" s="122">
        <f>SUMIF('Order Form'!$D$17:$D$540,'Pricing + Order Summary'!$U57,'Order Form'!N$17:N$540)</f>
        <v>0</v>
      </c>
      <c r="N57" s="205">
        <f t="shared" si="1"/>
        <v>0</v>
      </c>
      <c r="O57" s="206">
        <f t="shared" si="2"/>
        <v>0</v>
      </c>
      <c r="P57" s="207">
        <f>SUMIF('Order Form'!$D$17:$D$744,'Pricing + Order Summary'!$U57,'Order Form'!$U$17:$U$744)</f>
        <v>0</v>
      </c>
      <c r="Q57" s="208">
        <f>SUMIF('Order Form'!$D$17:$D$744,'Pricing + Order Summary'!$U57,'Order Form'!$V$17:$V$744)</f>
        <v>0</v>
      </c>
      <c r="R57" s="208">
        <f>SUMIF('Order Form'!$D$17:$D$744,'Pricing + Order Summary'!$U57,'Order Form'!$W$17:$W$744)</f>
        <v>0</v>
      </c>
      <c r="S57" s="208">
        <f>SUMIF('Order Form'!$D$17:$D$744,'Pricing + Order Summary'!$U57,'Order Form'!$X$17:$X$744)</f>
        <v>0</v>
      </c>
      <c r="T57" s="209">
        <f>SUMIF('Order Form'!$D$17:$D$744,'Pricing + Order Summary'!$U57,'Order Form'!$Y$17:$Y$744)</f>
        <v>0</v>
      </c>
      <c r="U57" s="210" t="str">
        <f t="shared" si="3"/>
        <v>Infinity Jacquard Lyocell Buff</v>
      </c>
      <c r="V57" s="211"/>
      <c r="W57" s="211"/>
      <c r="X57" s="211"/>
    </row>
    <row r="58" spans="1:24" s="7" customFormat="1" ht="14" customHeight="1">
      <c r="A58" s="392" t="str">
        <f>'Pricing Reference'!A45</f>
        <v>Infinity Organic Cotton Buff</v>
      </c>
      <c r="B58" s="393"/>
      <c r="C58" s="393"/>
      <c r="D58" s="393"/>
      <c r="E58" s="204">
        <f>VALUE(VLOOKUP($U58,'Pricing Reference'!$A$2:$E$68,2,FALSE))</f>
        <v>19.5</v>
      </c>
      <c r="F58" s="204">
        <f>VALUE(VLOOKUP($U58,'Pricing Reference'!$A$2:$E$68,3,FALSE))</f>
        <v>18.72</v>
      </c>
      <c r="G58" s="204">
        <f>VALUE(VLOOKUP($U58,'Pricing Reference'!$A$2:$E$68,4,FALSE))</f>
        <v>18.329999999999998</v>
      </c>
      <c r="H58" s="204">
        <f>VALUE(VLOOKUP($U58,'Pricing Reference'!$A$2:$E$68,5,FALSE))</f>
        <v>39</v>
      </c>
      <c r="I58" s="122">
        <f>SUMIF('Order Form'!$D$17:$D$540,'Pricing + Order Summary'!$U58,'Order Form'!J$17:J$540)</f>
        <v>0</v>
      </c>
      <c r="J58" s="122">
        <f>SUMIF('Order Form'!$D$17:$D$540,'Pricing + Order Summary'!$U58,'Order Form'!K$17:K$540)</f>
        <v>0</v>
      </c>
      <c r="K58" s="122">
        <f>SUMIF('Order Form'!$D$17:$D$540,'Pricing + Order Summary'!$U58,'Order Form'!L$17:L$540)</f>
        <v>0</v>
      </c>
      <c r="L58" s="122">
        <f>SUMIF('Order Form'!$D$17:$D$540,'Pricing + Order Summary'!$U58,'Order Form'!M$17:M$540)</f>
        <v>0</v>
      </c>
      <c r="M58" s="122">
        <f>SUMIF('Order Form'!$D$17:$D$540,'Pricing + Order Summary'!$U58,'Order Form'!N$17:N$540)</f>
        <v>0</v>
      </c>
      <c r="N58" s="205">
        <f t="shared" si="1"/>
        <v>0</v>
      </c>
      <c r="O58" s="206">
        <f t="shared" si="2"/>
        <v>0</v>
      </c>
      <c r="P58" s="207">
        <f>SUMIF('Order Form'!$D$17:$D$744,'Pricing + Order Summary'!$U58,'Order Form'!$U$17:$U$744)</f>
        <v>0</v>
      </c>
      <c r="Q58" s="208">
        <f>SUMIF('Order Form'!$D$17:$D$744,'Pricing + Order Summary'!$U58,'Order Form'!$V$17:$V$744)</f>
        <v>0</v>
      </c>
      <c r="R58" s="208">
        <f>SUMIF('Order Form'!$D$17:$D$744,'Pricing + Order Summary'!$U58,'Order Form'!$W$17:$W$744)</f>
        <v>0</v>
      </c>
      <c r="S58" s="208">
        <f>SUMIF('Order Form'!$D$17:$D$744,'Pricing + Order Summary'!$U58,'Order Form'!$X$17:$X$744)</f>
        <v>0</v>
      </c>
      <c r="T58" s="209">
        <f>SUMIF('Order Form'!$D$17:$D$744,'Pricing + Order Summary'!$U58,'Order Form'!$Y$17:$Y$744)</f>
        <v>0</v>
      </c>
      <c r="U58" s="210" t="str">
        <f t="shared" si="3"/>
        <v>Infinity Organic Cotton Buff</v>
      </c>
    </row>
    <row r="59" spans="1:24" s="7" customFormat="1" ht="14" customHeight="1">
      <c r="A59" s="392" t="str">
        <f>'Pricing Reference'!A46</f>
        <v>Junior UV Buff</v>
      </c>
      <c r="B59" s="393"/>
      <c r="C59" s="393"/>
      <c r="D59" s="393"/>
      <c r="E59" s="204">
        <f>VALUE(VLOOKUP($U59,'Pricing Reference'!$A$2:$E$68,2,FALSE))</f>
        <v>11</v>
      </c>
      <c r="F59" s="204">
        <f>VALUE(VLOOKUP($U59,'Pricing Reference'!$A$2:$E$68,3,FALSE))</f>
        <v>10.78</v>
      </c>
      <c r="G59" s="204">
        <f>VALUE(VLOOKUP($U59,'Pricing Reference'!$A$2:$E$68,4,FALSE))</f>
        <v>10.559999999999999</v>
      </c>
      <c r="H59" s="204">
        <f>VALUE(VLOOKUP($U59,'Pricing Reference'!$A$2:$E$68,5,FALSE))</f>
        <v>22</v>
      </c>
      <c r="I59" s="122">
        <f>SUMIF('Order Form'!$D$17:$D$540,'Pricing + Order Summary'!$U59,'Order Form'!J$17:J$540)</f>
        <v>0</v>
      </c>
      <c r="J59" s="122">
        <f>SUMIF('Order Form'!$D$17:$D$540,'Pricing + Order Summary'!$U59,'Order Form'!K$17:K$540)</f>
        <v>0</v>
      </c>
      <c r="K59" s="122">
        <f>SUMIF('Order Form'!$D$17:$D$540,'Pricing + Order Summary'!$U59,'Order Form'!L$17:L$540)</f>
        <v>0</v>
      </c>
      <c r="L59" s="122">
        <f>SUMIF('Order Form'!$D$17:$D$540,'Pricing + Order Summary'!$U59,'Order Form'!M$17:M$540)</f>
        <v>0</v>
      </c>
      <c r="M59" s="122">
        <f>SUMIF('Order Form'!$D$17:$D$540,'Pricing + Order Summary'!$U59,'Order Form'!N$17:N$540)</f>
        <v>0</v>
      </c>
      <c r="N59" s="205">
        <f t="shared" si="1"/>
        <v>0</v>
      </c>
      <c r="O59" s="206">
        <f t="shared" si="2"/>
        <v>0</v>
      </c>
      <c r="P59" s="207">
        <f>SUMIF('Order Form'!$D$17:$D$744,'Pricing + Order Summary'!$U59,'Order Form'!$U$17:$U$744)</f>
        <v>0</v>
      </c>
      <c r="Q59" s="208">
        <f>SUMIF('Order Form'!$D$17:$D$744,'Pricing + Order Summary'!$U59,'Order Form'!$V$17:$V$744)</f>
        <v>0</v>
      </c>
      <c r="R59" s="208">
        <f>SUMIF('Order Form'!$D$17:$D$744,'Pricing + Order Summary'!$U59,'Order Form'!$W$17:$W$744)</f>
        <v>0</v>
      </c>
      <c r="S59" s="208">
        <f>SUMIF('Order Form'!$D$17:$D$744,'Pricing + Order Summary'!$U59,'Order Form'!$X$17:$X$744)</f>
        <v>0</v>
      </c>
      <c r="T59" s="209">
        <f>SUMIF('Order Form'!$D$17:$D$744,'Pricing + Order Summary'!$U59,'Order Form'!$Y$17:$Y$744)</f>
        <v>0</v>
      </c>
      <c r="U59" s="210" t="str">
        <f t="shared" si="3"/>
        <v>Junior UV Buff</v>
      </c>
      <c r="V59" s="211"/>
      <c r="W59" s="211"/>
      <c r="X59" s="211"/>
    </row>
    <row r="60" spans="1:24" s="7" customFormat="1" ht="14" customHeight="1">
      <c r="A60" s="392" t="str">
        <f>'Pricing Reference'!A47</f>
        <v>Junior Buff</v>
      </c>
      <c r="B60" s="393"/>
      <c r="C60" s="393"/>
      <c r="D60" s="393"/>
      <c r="E60" s="204">
        <f>VALUE(VLOOKUP($U60,'Pricing Reference'!$A$2:$E$68,2,FALSE))</f>
        <v>9.5</v>
      </c>
      <c r="F60" s="204">
        <f>VALUE(VLOOKUP($U60,'Pricing Reference'!$A$2:$E$68,3,FALSE))</f>
        <v>9.31</v>
      </c>
      <c r="G60" s="204">
        <f>VALUE(VLOOKUP($U60,'Pricing Reference'!$A$2:$E$68,4,FALSE))</f>
        <v>9.1199999999999992</v>
      </c>
      <c r="H60" s="204">
        <f>VALUE(VLOOKUP($U60,'Pricing Reference'!$A$2:$E$68,5,FALSE))</f>
        <v>19</v>
      </c>
      <c r="I60" s="122">
        <f>SUMIF('Order Form'!$D$17:$D$540,'Pricing + Order Summary'!$U60,'Order Form'!J$17:J$540)</f>
        <v>0</v>
      </c>
      <c r="J60" s="122">
        <f>SUMIF('Order Form'!$D$17:$D$540,'Pricing + Order Summary'!$U60,'Order Form'!K$17:K$540)</f>
        <v>0</v>
      </c>
      <c r="K60" s="122">
        <f>SUMIF('Order Form'!$D$17:$D$540,'Pricing + Order Summary'!$U60,'Order Form'!L$17:L$540)</f>
        <v>0</v>
      </c>
      <c r="L60" s="122">
        <f>SUMIF('Order Form'!$D$17:$D$540,'Pricing + Order Summary'!$U60,'Order Form'!M$17:M$540)</f>
        <v>0</v>
      </c>
      <c r="M60" s="122">
        <f>SUMIF('Order Form'!$D$17:$D$540,'Pricing + Order Summary'!$U60,'Order Form'!N$17:N$540)</f>
        <v>0</v>
      </c>
      <c r="N60" s="205">
        <f t="shared" si="1"/>
        <v>0</v>
      </c>
      <c r="O60" s="206">
        <f t="shared" si="2"/>
        <v>0</v>
      </c>
      <c r="P60" s="207">
        <f>SUMIF('Order Form'!$D$17:$D$744,'Pricing + Order Summary'!$U60,'Order Form'!$U$17:$U$744)</f>
        <v>0</v>
      </c>
      <c r="Q60" s="208">
        <f>SUMIF('Order Form'!$D$17:$D$744,'Pricing + Order Summary'!$U60,'Order Form'!$V$17:$V$744)</f>
        <v>0</v>
      </c>
      <c r="R60" s="208">
        <f>SUMIF('Order Form'!$D$17:$D$744,'Pricing + Order Summary'!$U60,'Order Form'!$W$17:$W$744)</f>
        <v>0</v>
      </c>
      <c r="S60" s="208">
        <f>SUMIF('Order Form'!$D$17:$D$744,'Pricing + Order Summary'!$U60,'Order Form'!$X$17:$X$744)</f>
        <v>0</v>
      </c>
      <c r="T60" s="209">
        <f>SUMIF('Order Form'!$D$17:$D$744,'Pricing + Order Summary'!$U60,'Order Form'!$Y$17:$Y$744)</f>
        <v>0</v>
      </c>
      <c r="U60" s="210" t="str">
        <f t="shared" si="3"/>
        <v>Junior Buff</v>
      </c>
      <c r="V60" s="211"/>
      <c r="W60" s="211"/>
      <c r="X60" s="211"/>
    </row>
    <row r="61" spans="1:24" s="7" customFormat="1" ht="14" customHeight="1">
      <c r="A61" s="392" t="str">
        <f>'Pricing Reference'!A48</f>
        <v>Dog Buff Realtree</v>
      </c>
      <c r="B61" s="393"/>
      <c r="C61" s="393"/>
      <c r="D61" s="393"/>
      <c r="E61" s="204">
        <f>VALUE(VLOOKUP($U61,'Pricing Reference'!$A$2:$E$68,2,FALSE))</f>
        <v>6</v>
      </c>
      <c r="F61" s="204">
        <f>VALUE(VLOOKUP($U61,'Pricing Reference'!$A$2:$E$68,3,FALSE))</f>
        <v>5.88</v>
      </c>
      <c r="G61" s="204">
        <f>VALUE(VLOOKUP($U61,'Pricing Reference'!$A$2:$E$68,4,FALSE))</f>
        <v>5.76</v>
      </c>
      <c r="H61" s="204">
        <f>VALUE(VLOOKUP($U61,'Pricing Reference'!$A$2:$E$68,5,FALSE))</f>
        <v>12</v>
      </c>
      <c r="I61" s="122">
        <f>SUMIF('Order Form'!$D$17:$D$540,'Pricing + Order Summary'!$U61,'Order Form'!J$17:J$540)</f>
        <v>0</v>
      </c>
      <c r="J61" s="122">
        <f>SUMIF('Order Form'!$D$17:$D$540,'Pricing + Order Summary'!$U61,'Order Form'!K$17:K$540)</f>
        <v>0</v>
      </c>
      <c r="K61" s="122">
        <f>SUMIF('Order Form'!$D$17:$D$540,'Pricing + Order Summary'!$U61,'Order Form'!L$17:L$540)</f>
        <v>0</v>
      </c>
      <c r="L61" s="122">
        <f>SUMIF('Order Form'!$D$17:$D$540,'Pricing + Order Summary'!$U61,'Order Form'!M$17:M$540)</f>
        <v>0</v>
      </c>
      <c r="M61" s="122">
        <f>SUMIF('Order Form'!$D$17:$D$540,'Pricing + Order Summary'!$U61,'Order Form'!N$17:N$540)</f>
        <v>0</v>
      </c>
      <c r="N61" s="205">
        <f t="shared" si="1"/>
        <v>0</v>
      </c>
      <c r="O61" s="206">
        <f t="shared" si="2"/>
        <v>0</v>
      </c>
      <c r="P61" s="207">
        <f>SUMIF('Order Form'!$D$17:$D$744,'Pricing + Order Summary'!$U61,'Order Form'!$U$17:$U$744)</f>
        <v>0</v>
      </c>
      <c r="Q61" s="208">
        <f>SUMIF('Order Form'!$D$17:$D$744,'Pricing + Order Summary'!$U61,'Order Form'!$V$17:$V$744)</f>
        <v>0</v>
      </c>
      <c r="R61" s="208">
        <f>SUMIF('Order Form'!$D$17:$D$744,'Pricing + Order Summary'!$U61,'Order Form'!$W$17:$W$744)</f>
        <v>0</v>
      </c>
      <c r="S61" s="208">
        <f>SUMIF('Order Form'!$D$17:$D$744,'Pricing + Order Summary'!$U61,'Order Form'!$X$17:$X$744)</f>
        <v>0</v>
      </c>
      <c r="T61" s="209">
        <f>SUMIF('Order Form'!$D$17:$D$744,'Pricing + Order Summary'!$U61,'Order Form'!$Y$17:$Y$744)</f>
        <v>0</v>
      </c>
      <c r="U61" s="210" t="str">
        <f t="shared" si="3"/>
        <v>Dog Buff Realtree</v>
      </c>
      <c r="V61" s="211"/>
      <c r="W61" s="211"/>
      <c r="X61" s="211"/>
    </row>
    <row r="62" spans="1:24" s="7" customFormat="1" ht="14" customHeight="1">
      <c r="A62" s="392" t="str">
        <f>'Pricing Reference'!A49</f>
        <v>Dog Buff</v>
      </c>
      <c r="B62" s="393"/>
      <c r="C62" s="393"/>
      <c r="D62" s="393"/>
      <c r="E62" s="204">
        <f>VALUE(VLOOKUP($U62,'Pricing Reference'!$A$2:$E$68,2,FALSE))</f>
        <v>5.5</v>
      </c>
      <c r="F62" s="204">
        <f>VALUE(VLOOKUP($U62,'Pricing Reference'!$A$2:$E$68,3,FALSE))</f>
        <v>5.39</v>
      </c>
      <c r="G62" s="204">
        <f>VALUE(VLOOKUP($U62,'Pricing Reference'!$A$2:$E$68,4,FALSE))</f>
        <v>5.2799999999999994</v>
      </c>
      <c r="H62" s="204">
        <f>VALUE(VLOOKUP($U62,'Pricing Reference'!$A$2:$E$68,5,FALSE))</f>
        <v>11</v>
      </c>
      <c r="I62" s="122">
        <f>SUMIF('Order Form'!$D$17:$D$540,'Pricing + Order Summary'!$U62,'Order Form'!J$17:J$540)</f>
        <v>0</v>
      </c>
      <c r="J62" s="122">
        <f>SUMIF('Order Form'!$D$17:$D$540,'Pricing + Order Summary'!$U62,'Order Form'!K$17:K$540)</f>
        <v>0</v>
      </c>
      <c r="K62" s="122">
        <f>SUMIF('Order Form'!$D$17:$D$540,'Pricing + Order Summary'!$U62,'Order Form'!L$17:L$540)</f>
        <v>0</v>
      </c>
      <c r="L62" s="122">
        <f>SUMIF('Order Form'!$D$17:$D$540,'Pricing + Order Summary'!$U62,'Order Form'!M$17:M$540)</f>
        <v>0</v>
      </c>
      <c r="M62" s="122">
        <f>SUMIF('Order Form'!$D$17:$D$540,'Pricing + Order Summary'!$U62,'Order Form'!N$17:N$540)</f>
        <v>0</v>
      </c>
      <c r="N62" s="205">
        <f t="shared" si="1"/>
        <v>0</v>
      </c>
      <c r="O62" s="206">
        <f t="shared" si="2"/>
        <v>0</v>
      </c>
      <c r="P62" s="207">
        <f>SUMIF('Order Form'!$D$17:$D$744,'Pricing + Order Summary'!$U62,'Order Form'!$U$17:$U$744)</f>
        <v>0</v>
      </c>
      <c r="Q62" s="208">
        <f>SUMIF('Order Form'!$D$17:$D$744,'Pricing + Order Summary'!$U62,'Order Form'!$V$17:$V$744)</f>
        <v>0</v>
      </c>
      <c r="R62" s="208">
        <f>SUMIF('Order Form'!$D$17:$D$744,'Pricing + Order Summary'!$U62,'Order Form'!$W$17:$W$744)</f>
        <v>0</v>
      </c>
      <c r="S62" s="208">
        <f>SUMIF('Order Form'!$D$17:$D$744,'Pricing + Order Summary'!$U62,'Order Form'!$X$17:$X$744)</f>
        <v>0</v>
      </c>
      <c r="T62" s="209">
        <f>SUMIF('Order Form'!$D$17:$D$744,'Pricing + Order Summary'!$U62,'Order Form'!$Y$17:$Y$744)</f>
        <v>0</v>
      </c>
      <c r="U62" s="210" t="str">
        <f t="shared" si="3"/>
        <v>Dog Buff</v>
      </c>
      <c r="V62" s="211"/>
      <c r="W62" s="211"/>
      <c r="X62" s="211"/>
    </row>
    <row r="63" spans="1:24" s="7" customFormat="1" ht="14" customHeight="1">
      <c r="A63" s="392" t="str">
        <f>'Pricing Reference'!A50</f>
        <v>Dog Buff Reflective</v>
      </c>
      <c r="B63" s="393"/>
      <c r="C63" s="393"/>
      <c r="D63" s="393"/>
      <c r="E63" s="204">
        <f>VALUE(VLOOKUP($U63,'Pricing Reference'!$A$2:$E$68,2,FALSE))</f>
        <v>6</v>
      </c>
      <c r="F63" s="204">
        <f>VALUE(VLOOKUP($U63,'Pricing Reference'!$A$2:$E$68,3,FALSE))</f>
        <v>5.88</v>
      </c>
      <c r="G63" s="204">
        <f>VALUE(VLOOKUP($U63,'Pricing Reference'!$A$2:$E$68,4,FALSE))</f>
        <v>5.76</v>
      </c>
      <c r="H63" s="204">
        <f>VALUE(VLOOKUP($U63,'Pricing Reference'!$A$2:$E$68,5,FALSE))</f>
        <v>12</v>
      </c>
      <c r="I63" s="122">
        <f>SUMIF('Order Form'!$D$17:$D$540,'Pricing + Order Summary'!$U63,'Order Form'!J$17:J$540)</f>
        <v>0</v>
      </c>
      <c r="J63" s="122">
        <f>SUMIF('Order Form'!$D$17:$D$540,'Pricing + Order Summary'!$U63,'Order Form'!K$17:K$540)</f>
        <v>0</v>
      </c>
      <c r="K63" s="122">
        <f>SUMIF('Order Form'!$D$17:$D$540,'Pricing + Order Summary'!$U63,'Order Form'!L$17:L$540)</f>
        <v>0</v>
      </c>
      <c r="L63" s="122">
        <f>SUMIF('Order Form'!$D$17:$D$540,'Pricing + Order Summary'!$U63,'Order Form'!M$17:M$540)</f>
        <v>0</v>
      </c>
      <c r="M63" s="122">
        <f>SUMIF('Order Form'!$D$17:$D$540,'Pricing + Order Summary'!$U63,'Order Form'!N$17:N$540)</f>
        <v>0</v>
      </c>
      <c r="N63" s="205">
        <f t="shared" si="1"/>
        <v>0</v>
      </c>
      <c r="O63" s="206">
        <f t="shared" si="2"/>
        <v>0</v>
      </c>
      <c r="P63" s="207">
        <f>SUMIF('Order Form'!$D$17:$D$744,'Pricing + Order Summary'!$U63,'Order Form'!$U$17:$U$744)</f>
        <v>0</v>
      </c>
      <c r="Q63" s="208">
        <f>SUMIF('Order Form'!$D$17:$D$744,'Pricing + Order Summary'!$U63,'Order Form'!$V$17:$V$744)</f>
        <v>0</v>
      </c>
      <c r="R63" s="208">
        <f>SUMIF('Order Form'!$D$17:$D$744,'Pricing + Order Summary'!$U63,'Order Form'!$W$17:$W$744)</f>
        <v>0</v>
      </c>
      <c r="S63" s="208">
        <f>SUMIF('Order Form'!$D$17:$D$744,'Pricing + Order Summary'!$U63,'Order Form'!$X$17:$X$744)</f>
        <v>0</v>
      </c>
      <c r="T63" s="209">
        <f>SUMIF('Order Form'!$D$17:$D$744,'Pricing + Order Summary'!$U63,'Order Form'!$Y$17:$Y$744)</f>
        <v>0</v>
      </c>
      <c r="U63" s="210" t="str">
        <f t="shared" si="3"/>
        <v>Dog Buff Reflective</v>
      </c>
      <c r="V63" s="211"/>
      <c r="W63" s="211"/>
      <c r="X63" s="211"/>
    </row>
    <row r="64" spans="1:24" s="7" customFormat="1" ht="14" customHeight="1">
      <c r="A64" s="392" t="str">
        <f>'Pricing Reference'!A51</f>
        <v>Hood Buff Realtree</v>
      </c>
      <c r="B64" s="393"/>
      <c r="C64" s="393"/>
      <c r="D64" s="393"/>
      <c r="E64" s="204">
        <f>VALUE(VLOOKUP($U64,'Pricing Reference'!$A$2:$E$68,2,FALSE))</f>
        <v>26</v>
      </c>
      <c r="F64" s="204">
        <f>VALUE(VLOOKUP($U64,'Pricing Reference'!$A$2:$E$68,3,FALSE))</f>
        <v>25.48</v>
      </c>
      <c r="G64" s="204">
        <f>VALUE(VLOOKUP($U64,'Pricing Reference'!$A$2:$E$68,4,FALSE))</f>
        <v>24.96</v>
      </c>
      <c r="H64" s="204">
        <f>VALUE(VLOOKUP($U64,'Pricing Reference'!$A$2:$E$68,5,FALSE))</f>
        <v>52</v>
      </c>
      <c r="I64" s="122">
        <f>SUMIF('Order Form'!$D$17:$D$540,'Pricing + Order Summary'!$U64,'Order Form'!J$17:J$540)</f>
        <v>0</v>
      </c>
      <c r="J64" s="122">
        <f>SUMIF('Order Form'!$D$17:$D$540,'Pricing + Order Summary'!$U64,'Order Form'!K$17:K$540)</f>
        <v>0</v>
      </c>
      <c r="K64" s="122">
        <f>SUMIF('Order Form'!$D$17:$D$540,'Pricing + Order Summary'!$U64,'Order Form'!L$17:L$540)</f>
        <v>0</v>
      </c>
      <c r="L64" s="122">
        <f>SUMIF('Order Form'!$D$17:$D$540,'Pricing + Order Summary'!$U64,'Order Form'!M$17:M$540)</f>
        <v>0</v>
      </c>
      <c r="M64" s="122">
        <f>SUMIF('Order Form'!$D$17:$D$540,'Pricing + Order Summary'!$U64,'Order Form'!N$17:N$540)</f>
        <v>0</v>
      </c>
      <c r="N64" s="205">
        <f t="shared" si="1"/>
        <v>0</v>
      </c>
      <c r="O64" s="206">
        <f t="shared" si="2"/>
        <v>0</v>
      </c>
      <c r="P64" s="207">
        <f>SUMIF('Order Form'!$D$17:$D$744,'Pricing + Order Summary'!$U64,'Order Form'!$U$17:$U$744)</f>
        <v>0</v>
      </c>
      <c r="Q64" s="208">
        <f>SUMIF('Order Form'!$D$17:$D$744,'Pricing + Order Summary'!$U64,'Order Form'!$V$17:$V$744)</f>
        <v>0</v>
      </c>
      <c r="R64" s="208">
        <f>SUMIF('Order Form'!$D$17:$D$744,'Pricing + Order Summary'!$U64,'Order Form'!$W$17:$W$744)</f>
        <v>0</v>
      </c>
      <c r="S64" s="208">
        <f>SUMIF('Order Form'!$D$17:$D$744,'Pricing + Order Summary'!$U64,'Order Form'!$X$17:$X$744)</f>
        <v>0</v>
      </c>
      <c r="T64" s="209">
        <f>SUMIF('Order Form'!$D$17:$D$744,'Pricing + Order Summary'!$U64,'Order Form'!$Y$17:$Y$744)</f>
        <v>0</v>
      </c>
      <c r="U64" s="210" t="str">
        <f t="shared" si="3"/>
        <v>Hood Buff Realtree</v>
      </c>
    </row>
    <row r="65" spans="1:24" s="7" customFormat="1" ht="14" customHeight="1">
      <c r="A65" s="392" t="str">
        <f>'Pricing Reference'!A52</f>
        <v>Hood Buff</v>
      </c>
      <c r="B65" s="393"/>
      <c r="C65" s="393"/>
      <c r="D65" s="393"/>
      <c r="E65" s="204">
        <f>VALUE(VLOOKUP($U65,'Pricing Reference'!$A$2:$E$68,2,FALSE))</f>
        <v>25</v>
      </c>
      <c r="F65" s="204">
        <f>VALUE(VLOOKUP($U65,'Pricing Reference'!$A$2:$E$68,3,FALSE))</f>
        <v>24.5</v>
      </c>
      <c r="G65" s="204">
        <f>VALUE(VLOOKUP($U65,'Pricing Reference'!$A$2:$E$68,4,FALSE))</f>
        <v>24</v>
      </c>
      <c r="H65" s="204">
        <f>VALUE(VLOOKUP($U65,'Pricing Reference'!$A$2:$E$68,5,FALSE))</f>
        <v>50</v>
      </c>
      <c r="I65" s="122">
        <f>SUMIF('Order Form'!$D$17:$D$540,'Pricing + Order Summary'!$U65,'Order Form'!J$17:J$540)</f>
        <v>0</v>
      </c>
      <c r="J65" s="122">
        <f>SUMIF('Order Form'!$D$17:$D$540,'Pricing + Order Summary'!$U65,'Order Form'!K$17:K$540)</f>
        <v>0</v>
      </c>
      <c r="K65" s="122">
        <f>SUMIF('Order Form'!$D$17:$D$540,'Pricing + Order Summary'!$U65,'Order Form'!L$17:L$540)</f>
        <v>0</v>
      </c>
      <c r="L65" s="122">
        <f>SUMIF('Order Form'!$D$17:$D$540,'Pricing + Order Summary'!$U65,'Order Form'!M$17:M$540)</f>
        <v>0</v>
      </c>
      <c r="M65" s="122">
        <f>SUMIF('Order Form'!$D$17:$D$540,'Pricing + Order Summary'!$U65,'Order Form'!N$17:N$540)</f>
        <v>0</v>
      </c>
      <c r="N65" s="205">
        <f t="shared" si="1"/>
        <v>0</v>
      </c>
      <c r="O65" s="206">
        <f t="shared" si="2"/>
        <v>0</v>
      </c>
      <c r="P65" s="207">
        <f>SUMIF('Order Form'!$D$17:$D$744,'Pricing + Order Summary'!$U65,'Order Form'!$U$17:$U$744)</f>
        <v>0</v>
      </c>
      <c r="Q65" s="208">
        <f>SUMIF('Order Form'!$D$17:$D$744,'Pricing + Order Summary'!$U65,'Order Form'!$V$17:$V$744)</f>
        <v>0</v>
      </c>
      <c r="R65" s="208">
        <f>SUMIF('Order Form'!$D$17:$D$744,'Pricing + Order Summary'!$U65,'Order Form'!$W$17:$W$744)</f>
        <v>0</v>
      </c>
      <c r="S65" s="208">
        <f>SUMIF('Order Form'!$D$17:$D$744,'Pricing + Order Summary'!$U65,'Order Form'!$X$17:$X$744)</f>
        <v>0</v>
      </c>
      <c r="T65" s="209">
        <f>SUMIF('Order Form'!$D$17:$D$744,'Pricing + Order Summary'!$U65,'Order Form'!$Y$17:$Y$744)</f>
        <v>0</v>
      </c>
      <c r="U65" s="210" t="str">
        <f t="shared" si="3"/>
        <v>Hood Buff</v>
      </c>
    </row>
    <row r="66" spans="1:24" s="7" customFormat="1" ht="14" customHeight="1">
      <c r="A66" s="392" t="str">
        <f>'Pricing Reference'!A53</f>
        <v>Balaclava Microfiber Buff</v>
      </c>
      <c r="B66" s="393"/>
      <c r="C66" s="393"/>
      <c r="D66" s="393"/>
      <c r="E66" s="204">
        <f>VALUE(VLOOKUP($U66,'Pricing Reference'!$A$2:$E$68,2,FALSE))</f>
        <v>15</v>
      </c>
      <c r="F66" s="204">
        <f>VALUE(VLOOKUP($U66,'Pricing Reference'!$A$2:$E$68,3,FALSE))</f>
        <v>14.7</v>
      </c>
      <c r="G66" s="204">
        <f>VALUE(VLOOKUP($U66,'Pricing Reference'!$A$2:$E$68,4,FALSE))</f>
        <v>14.399999999999999</v>
      </c>
      <c r="H66" s="204">
        <f>VALUE(VLOOKUP($U66,'Pricing Reference'!$A$2:$E$68,5,FALSE))</f>
        <v>30</v>
      </c>
      <c r="I66" s="122">
        <f>SUMIF('Order Form'!$D$17:$D$540,'Pricing + Order Summary'!$U66,'Order Form'!J$17:J$540)</f>
        <v>0</v>
      </c>
      <c r="J66" s="122">
        <f>SUMIF('Order Form'!$D$17:$D$540,'Pricing + Order Summary'!$U66,'Order Form'!K$17:K$540)</f>
        <v>0</v>
      </c>
      <c r="K66" s="122">
        <f>SUMIF('Order Form'!$D$17:$D$540,'Pricing + Order Summary'!$U66,'Order Form'!L$17:L$540)</f>
        <v>0</v>
      </c>
      <c r="L66" s="122">
        <f>SUMIF('Order Form'!$D$17:$D$540,'Pricing + Order Summary'!$U66,'Order Form'!M$17:M$540)</f>
        <v>0</v>
      </c>
      <c r="M66" s="122">
        <f>SUMIF('Order Form'!$D$17:$D$540,'Pricing + Order Summary'!$U66,'Order Form'!N$17:N$540)</f>
        <v>0</v>
      </c>
      <c r="N66" s="205">
        <f t="shared" si="1"/>
        <v>0</v>
      </c>
      <c r="O66" s="206">
        <f t="shared" si="2"/>
        <v>0</v>
      </c>
      <c r="P66" s="207">
        <f>SUMIF('Order Form'!$D$17:$D$744,'Pricing + Order Summary'!$U66,'Order Form'!$U$17:$U$744)</f>
        <v>0</v>
      </c>
      <c r="Q66" s="208">
        <f>SUMIF('Order Form'!$D$17:$D$744,'Pricing + Order Summary'!$U66,'Order Form'!$V$17:$V$744)</f>
        <v>0</v>
      </c>
      <c r="R66" s="208">
        <f>SUMIF('Order Form'!$D$17:$D$744,'Pricing + Order Summary'!$U66,'Order Form'!$W$17:$W$744)</f>
        <v>0</v>
      </c>
      <c r="S66" s="208">
        <f>SUMIF('Order Form'!$D$17:$D$744,'Pricing + Order Summary'!$U66,'Order Form'!$X$17:$X$744)</f>
        <v>0</v>
      </c>
      <c r="T66" s="209">
        <f>SUMIF('Order Form'!$D$17:$D$744,'Pricing + Order Summary'!$U66,'Order Form'!$Y$17:$Y$744)</f>
        <v>0</v>
      </c>
      <c r="U66" s="210" t="str">
        <f t="shared" si="3"/>
        <v>Balaclava Microfiber Buff</v>
      </c>
      <c r="V66" s="212"/>
      <c r="W66" s="212"/>
      <c r="X66" s="212"/>
    </row>
    <row r="67" spans="1:24" s="7" customFormat="1" ht="14" customHeight="1">
      <c r="A67" s="392" t="str">
        <f>'Pricing Reference'!A54</f>
        <v>Balaclava Merino Wool Buff</v>
      </c>
      <c r="B67" s="393"/>
      <c r="C67" s="393"/>
      <c r="D67" s="393"/>
      <c r="E67" s="204">
        <f>VALUE(VLOOKUP($U67,'Pricing Reference'!$A$2:$E$68,2,FALSE))</f>
        <v>18.5</v>
      </c>
      <c r="F67" s="204">
        <f>VALUE(VLOOKUP($U67,'Pricing Reference'!$A$2:$E$68,3,FALSE))</f>
        <v>18.13</v>
      </c>
      <c r="G67" s="204">
        <f>VALUE(VLOOKUP($U67,'Pricing Reference'!$A$2:$E$68,4,FALSE))</f>
        <v>17.759999999999998</v>
      </c>
      <c r="H67" s="204">
        <f>VALUE(VLOOKUP($U67,'Pricing Reference'!$A$2:$E$68,5,FALSE))</f>
        <v>37</v>
      </c>
      <c r="I67" s="122">
        <f>SUMIF('Order Form'!$D$17:$D$540,'Pricing + Order Summary'!$U67,'Order Form'!J$17:J$540)</f>
        <v>0</v>
      </c>
      <c r="J67" s="122">
        <f>SUMIF('Order Form'!$D$17:$D$540,'Pricing + Order Summary'!$U67,'Order Form'!K$17:K$540)</f>
        <v>0</v>
      </c>
      <c r="K67" s="122">
        <f>SUMIF('Order Form'!$D$17:$D$540,'Pricing + Order Summary'!$U67,'Order Form'!L$17:L$540)</f>
        <v>0</v>
      </c>
      <c r="L67" s="122">
        <f>SUMIF('Order Form'!$D$17:$D$540,'Pricing + Order Summary'!$U67,'Order Form'!M$17:M$540)</f>
        <v>0</v>
      </c>
      <c r="M67" s="122">
        <f>SUMIF('Order Form'!$D$17:$D$540,'Pricing + Order Summary'!$U67,'Order Form'!N$17:N$540)</f>
        <v>0</v>
      </c>
      <c r="N67" s="205">
        <f t="shared" si="1"/>
        <v>0</v>
      </c>
      <c r="O67" s="206">
        <f t="shared" si="2"/>
        <v>0</v>
      </c>
      <c r="P67" s="207">
        <f>SUMIF('Order Form'!$D$17:$D$744,'Pricing + Order Summary'!$U67,'Order Form'!$U$17:$U$744)</f>
        <v>0</v>
      </c>
      <c r="Q67" s="208">
        <f>SUMIF('Order Form'!$D$17:$D$744,'Pricing + Order Summary'!$U67,'Order Form'!$V$17:$V$744)</f>
        <v>0</v>
      </c>
      <c r="R67" s="208">
        <f>SUMIF('Order Form'!$D$17:$D$744,'Pricing + Order Summary'!$U67,'Order Form'!$W$17:$W$744)</f>
        <v>0</v>
      </c>
      <c r="S67" s="208">
        <f>SUMIF('Order Form'!$D$17:$D$744,'Pricing + Order Summary'!$U67,'Order Form'!$X$17:$X$744)</f>
        <v>0</v>
      </c>
      <c r="T67" s="209">
        <f>SUMIF('Order Form'!$D$17:$D$744,'Pricing + Order Summary'!$U67,'Order Form'!$Y$17:$Y$744)</f>
        <v>0</v>
      </c>
      <c r="U67" s="210" t="str">
        <f t="shared" si="3"/>
        <v>Balaclava Merino Wool Buff</v>
      </c>
    </row>
    <row r="68" spans="1:24" s="7" customFormat="1" ht="14" customHeight="1">
      <c r="A68" s="392" t="str">
        <f>'Pricing Reference'!A55</f>
        <v>Polar Buff</v>
      </c>
      <c r="B68" s="393"/>
      <c r="C68" s="393"/>
      <c r="D68" s="393"/>
      <c r="E68" s="204">
        <f>VALUE(VLOOKUP($U68,'Pricing Reference'!$A$2:$E$68,2,FALSE))</f>
        <v>15</v>
      </c>
      <c r="F68" s="204">
        <f>VALUE(VLOOKUP($U68,'Pricing Reference'!$A$2:$E$68,3,FALSE))</f>
        <v>14.7</v>
      </c>
      <c r="G68" s="204">
        <f>VALUE(VLOOKUP($U68,'Pricing Reference'!$A$2:$E$68,4,FALSE))</f>
        <v>14.399999999999999</v>
      </c>
      <c r="H68" s="204">
        <f>VALUE(VLOOKUP($U68,'Pricing Reference'!$A$2:$E$68,5,FALSE))</f>
        <v>30</v>
      </c>
      <c r="I68" s="122">
        <f>SUMIF('Order Form'!$D$17:$D$540,'Pricing + Order Summary'!$U68,'Order Form'!J$17:J$540)</f>
        <v>0</v>
      </c>
      <c r="J68" s="122">
        <f>SUMIF('Order Form'!$D$17:$D$540,'Pricing + Order Summary'!$U68,'Order Form'!K$17:K$540)</f>
        <v>0</v>
      </c>
      <c r="K68" s="122">
        <f>SUMIF('Order Form'!$D$17:$D$540,'Pricing + Order Summary'!$U68,'Order Form'!L$17:L$540)</f>
        <v>0</v>
      </c>
      <c r="L68" s="122">
        <f>SUMIF('Order Form'!$D$17:$D$540,'Pricing + Order Summary'!$U68,'Order Form'!M$17:M$540)</f>
        <v>0</v>
      </c>
      <c r="M68" s="122">
        <f>SUMIF('Order Form'!$D$17:$D$540,'Pricing + Order Summary'!$U68,'Order Form'!N$17:N$540)</f>
        <v>0</v>
      </c>
      <c r="N68" s="205">
        <f t="shared" si="1"/>
        <v>0</v>
      </c>
      <c r="O68" s="206">
        <f t="shared" si="2"/>
        <v>0</v>
      </c>
      <c r="P68" s="207">
        <f>SUMIF('Order Form'!$D$17:$D$744,'Pricing + Order Summary'!$U68,'Order Form'!$U$17:$U$744)</f>
        <v>0</v>
      </c>
      <c r="Q68" s="208">
        <f>SUMIF('Order Form'!$D$17:$D$744,'Pricing + Order Summary'!$U68,'Order Form'!$V$17:$V$744)</f>
        <v>0</v>
      </c>
      <c r="R68" s="208">
        <f>SUMIF('Order Form'!$D$17:$D$744,'Pricing + Order Summary'!$U68,'Order Form'!$W$17:$W$744)</f>
        <v>0</v>
      </c>
      <c r="S68" s="208">
        <f>SUMIF('Order Form'!$D$17:$D$744,'Pricing + Order Summary'!$U68,'Order Form'!$X$17:$X$744)</f>
        <v>0</v>
      </c>
      <c r="T68" s="209">
        <f>SUMIF('Order Form'!$D$17:$D$744,'Pricing + Order Summary'!$U68,'Order Form'!$Y$17:$Y$744)</f>
        <v>0</v>
      </c>
      <c r="U68" s="210" t="str">
        <f t="shared" si="3"/>
        <v>Polar Buff</v>
      </c>
    </row>
    <row r="69" spans="1:24" s="7" customFormat="1" ht="14" customHeight="1">
      <c r="A69" s="392" t="str">
        <f>'Pricing Reference'!A56</f>
        <v>Polar Buff Mossy Oak</v>
      </c>
      <c r="B69" s="393"/>
      <c r="C69" s="393"/>
      <c r="D69" s="393"/>
      <c r="E69" s="204">
        <f>VALUE(VLOOKUP($U69,'Pricing Reference'!$A$2:$E$68,2,FALSE))</f>
        <v>17</v>
      </c>
      <c r="F69" s="204">
        <f>VALUE(VLOOKUP($U69,'Pricing Reference'!$A$2:$E$68,3,FALSE))</f>
        <v>16.66</v>
      </c>
      <c r="G69" s="204">
        <f>VALUE(VLOOKUP($U69,'Pricing Reference'!$A$2:$E$68,4,FALSE))</f>
        <v>16.32</v>
      </c>
      <c r="H69" s="204">
        <f>VALUE(VLOOKUP($U69,'Pricing Reference'!$A$2:$E$68,5,FALSE))</f>
        <v>34</v>
      </c>
      <c r="I69" s="122">
        <f>SUMIF('Order Form'!$D$17:$D$540,'Pricing + Order Summary'!$U69,'Order Form'!J$17:J$540)</f>
        <v>0</v>
      </c>
      <c r="J69" s="122">
        <f>SUMIF('Order Form'!$D$17:$D$540,'Pricing + Order Summary'!$U69,'Order Form'!K$17:K$540)</f>
        <v>0</v>
      </c>
      <c r="K69" s="122">
        <f>SUMIF('Order Form'!$D$17:$D$540,'Pricing + Order Summary'!$U69,'Order Form'!L$17:L$540)</f>
        <v>0</v>
      </c>
      <c r="L69" s="122">
        <f>SUMIF('Order Form'!$D$17:$D$540,'Pricing + Order Summary'!$U69,'Order Form'!M$17:M$540)</f>
        <v>0</v>
      </c>
      <c r="M69" s="122">
        <f>SUMIF('Order Form'!$D$17:$D$540,'Pricing + Order Summary'!$U69,'Order Form'!N$17:N$540)</f>
        <v>0</v>
      </c>
      <c r="N69" s="205">
        <f t="shared" si="1"/>
        <v>0</v>
      </c>
      <c r="O69" s="206">
        <f t="shared" si="2"/>
        <v>0</v>
      </c>
      <c r="P69" s="207">
        <f>SUMIF('Order Form'!$D$17:$D$744,'Pricing + Order Summary'!$U69,'Order Form'!$U$17:$U$744)</f>
        <v>0</v>
      </c>
      <c r="Q69" s="208">
        <f>SUMIF('Order Form'!$D$17:$D$744,'Pricing + Order Summary'!$U69,'Order Form'!$V$17:$V$744)</f>
        <v>0</v>
      </c>
      <c r="R69" s="208">
        <f>SUMIF('Order Form'!$D$17:$D$744,'Pricing + Order Summary'!$U69,'Order Form'!$W$17:$W$744)</f>
        <v>0</v>
      </c>
      <c r="S69" s="208">
        <f>SUMIF('Order Form'!$D$17:$D$744,'Pricing + Order Summary'!$U69,'Order Form'!$X$17:$X$744)</f>
        <v>0</v>
      </c>
      <c r="T69" s="209">
        <f>SUMIF('Order Form'!$D$17:$D$744,'Pricing + Order Summary'!$U69,'Order Form'!$Y$17:$Y$744)</f>
        <v>0</v>
      </c>
      <c r="U69" s="210" t="str">
        <f t="shared" si="3"/>
        <v>Polar Buff Mossy Oak</v>
      </c>
    </row>
    <row r="70" spans="1:24" s="7" customFormat="1" ht="14" customHeight="1" thickBot="1">
      <c r="A70" s="394" t="str">
        <f>'Pricing Reference'!A57</f>
        <v>Polar Buff Realtree</v>
      </c>
      <c r="B70" s="395"/>
      <c r="C70" s="395"/>
      <c r="D70" s="395"/>
      <c r="E70" s="271">
        <f>VALUE(VLOOKUP($U70,'Pricing Reference'!$A$2:$E$68,2,FALSE))</f>
        <v>17</v>
      </c>
      <c r="F70" s="271">
        <f>VALUE(VLOOKUP($U70,'Pricing Reference'!$A$2:$E$68,3,FALSE))</f>
        <v>16.66</v>
      </c>
      <c r="G70" s="271">
        <f>VALUE(VLOOKUP($U70,'Pricing Reference'!$A$2:$E$68,4,FALSE))</f>
        <v>16.32</v>
      </c>
      <c r="H70" s="271">
        <f>VALUE(VLOOKUP($U70,'Pricing Reference'!$A$2:$E$68,5,FALSE))</f>
        <v>34</v>
      </c>
      <c r="I70" s="272">
        <f>SUMIF('Order Form'!$D$17:$D$540,'Pricing + Order Summary'!$U70,'Order Form'!J$17:J$540)</f>
        <v>0</v>
      </c>
      <c r="J70" s="272">
        <f>SUMIF('Order Form'!$D$17:$D$540,'Pricing + Order Summary'!$U70,'Order Form'!K$17:K$540)</f>
        <v>0</v>
      </c>
      <c r="K70" s="272">
        <f>SUMIF('Order Form'!$D$17:$D$540,'Pricing + Order Summary'!$U70,'Order Form'!L$17:L$540)</f>
        <v>0</v>
      </c>
      <c r="L70" s="272">
        <f>SUMIF('Order Form'!$D$17:$D$540,'Pricing + Order Summary'!$U70,'Order Form'!M$17:M$540)</f>
        <v>0</v>
      </c>
      <c r="M70" s="272">
        <f>SUMIF('Order Form'!$D$17:$D$540,'Pricing + Order Summary'!$U70,'Order Form'!N$17:N$540)</f>
        <v>0</v>
      </c>
      <c r="N70" s="269">
        <f t="shared" si="1"/>
        <v>0</v>
      </c>
      <c r="O70" s="270">
        <f t="shared" si="2"/>
        <v>0</v>
      </c>
      <c r="P70" s="273">
        <f>SUMIF('Order Form'!$D$17:$D$744,'Pricing + Order Summary'!$U70,'Order Form'!$U$17:$U$744)</f>
        <v>0</v>
      </c>
      <c r="Q70" s="274">
        <f>SUMIF('Order Form'!$D$17:$D$744,'Pricing + Order Summary'!$U70,'Order Form'!$V$17:$V$744)</f>
        <v>0</v>
      </c>
      <c r="R70" s="274">
        <f>SUMIF('Order Form'!$D$17:$D$744,'Pricing + Order Summary'!$U70,'Order Form'!$W$17:$W$744)</f>
        <v>0</v>
      </c>
      <c r="S70" s="274">
        <f>SUMIF('Order Form'!$D$17:$D$744,'Pricing + Order Summary'!$U70,'Order Form'!$X$17:$X$744)</f>
        <v>0</v>
      </c>
      <c r="T70" s="275">
        <f>SUMIF('Order Form'!$D$17:$D$744,'Pricing + Order Summary'!$U70,'Order Form'!$Y$17:$Y$744)</f>
        <v>0</v>
      </c>
      <c r="U70" s="276" t="str">
        <f t="shared" si="3"/>
        <v>Polar Buff Realtree</v>
      </c>
      <c r="V70" s="211"/>
      <c r="W70" s="211"/>
      <c r="X70" s="211"/>
    </row>
    <row r="71" spans="1:24">
      <c r="A71" s="19"/>
      <c r="B71" s="17"/>
      <c r="C71" s="17"/>
      <c r="D71" s="17"/>
      <c r="E71" s="157"/>
      <c r="F71" s="157"/>
      <c r="G71" s="157"/>
      <c r="H71" s="139"/>
      <c r="N71" s="129"/>
      <c r="O71" s="268"/>
      <c r="Q71" s="16"/>
      <c r="R71" s="16"/>
      <c r="S71" s="16"/>
      <c r="T71" s="16"/>
      <c r="U71" s="16"/>
    </row>
    <row r="72" spans="1:24" ht="48.75" customHeight="1">
      <c r="A72" s="18" t="s">
        <v>93</v>
      </c>
      <c r="B72" s="8"/>
      <c r="C72" s="8"/>
      <c r="D72" s="8"/>
      <c r="E72" s="158"/>
      <c r="F72" s="159"/>
      <c r="G72" s="158"/>
      <c r="H72" s="147"/>
      <c r="I72" s="8"/>
      <c r="J72" s="8"/>
      <c r="K72" s="8"/>
      <c r="L72" s="8"/>
      <c r="M72" s="8"/>
      <c r="N72" s="130"/>
      <c r="O72" s="200"/>
      <c r="P72" s="8"/>
      <c r="Q72" s="8"/>
      <c r="R72" s="8"/>
      <c r="S72" s="8"/>
      <c r="T72" s="8"/>
      <c r="U72" s="8"/>
    </row>
    <row r="73" spans="1:24" ht="14" thickBot="1">
      <c r="A73" s="21" t="s">
        <v>92</v>
      </c>
      <c r="B73" s="20"/>
      <c r="C73" s="20"/>
      <c r="D73" s="20"/>
      <c r="E73" s="160"/>
      <c r="F73" s="152"/>
      <c r="G73" s="160"/>
      <c r="H73" s="148"/>
      <c r="I73" s="22" t="s">
        <v>91</v>
      </c>
      <c r="J73" s="20"/>
      <c r="K73" s="20"/>
      <c r="L73" s="20"/>
      <c r="M73" s="20"/>
      <c r="N73" s="131"/>
      <c r="O73" s="201"/>
      <c r="P73" s="8"/>
      <c r="Q73" s="8"/>
      <c r="R73" s="8"/>
      <c r="S73" s="8"/>
      <c r="T73" s="8"/>
      <c r="U73" s="8"/>
    </row>
    <row r="74" spans="1:24" ht="14" thickTop="1">
      <c r="A74" s="409"/>
      <c r="B74" s="410"/>
      <c r="C74" s="410"/>
      <c r="D74" s="410"/>
      <c r="E74" s="410"/>
      <c r="F74" s="410"/>
      <c r="G74" s="410"/>
      <c r="H74" s="410"/>
      <c r="I74" s="412"/>
      <c r="J74" s="413"/>
      <c r="K74" s="36"/>
      <c r="L74" s="36"/>
      <c r="M74" s="36"/>
      <c r="N74" s="44"/>
      <c r="O74" s="202"/>
      <c r="P74" s="8"/>
      <c r="Q74" s="8"/>
      <c r="R74" s="8"/>
      <c r="S74" s="8"/>
      <c r="T74" s="8"/>
      <c r="U74" s="8"/>
    </row>
    <row r="75" spans="1:24" ht="12" thickBot="1">
      <c r="A75" s="9"/>
      <c r="B75" s="10"/>
      <c r="C75" s="10"/>
      <c r="D75" s="10"/>
      <c r="E75" s="161"/>
      <c r="F75" s="161"/>
      <c r="G75" s="161"/>
      <c r="H75" s="149"/>
      <c r="I75" s="10"/>
      <c r="J75" s="10"/>
      <c r="K75" s="10"/>
      <c r="L75" s="10"/>
      <c r="M75" s="10"/>
      <c r="N75" s="45"/>
      <c r="O75" s="203"/>
      <c r="P75" s="8"/>
      <c r="Q75" s="8"/>
      <c r="R75" s="8"/>
      <c r="S75" s="8"/>
      <c r="T75" s="8"/>
      <c r="U75" s="8"/>
    </row>
    <row r="76" spans="1:24" ht="14" thickTop="1">
      <c r="A76" s="409"/>
      <c r="B76" s="410"/>
      <c r="C76" s="410"/>
      <c r="D76" s="410"/>
      <c r="E76" s="410"/>
      <c r="F76" s="410"/>
      <c r="G76" s="410"/>
      <c r="H76" s="410"/>
      <c r="I76" s="412"/>
      <c r="J76" s="413"/>
      <c r="K76" s="36"/>
      <c r="L76" s="36"/>
      <c r="M76" s="36"/>
      <c r="N76" s="44"/>
      <c r="O76" s="202"/>
      <c r="P76" s="8"/>
      <c r="Q76" s="8"/>
      <c r="R76" s="8"/>
      <c r="S76" s="8"/>
      <c r="T76" s="8"/>
      <c r="U76" s="8"/>
    </row>
    <row r="77" spans="1:24" ht="74.5" customHeight="1" thickBot="1">
      <c r="A77" s="9"/>
      <c r="B77" s="10"/>
      <c r="C77" s="10"/>
      <c r="D77" s="10"/>
      <c r="E77" s="161"/>
      <c r="F77" s="161"/>
      <c r="G77" s="161"/>
      <c r="H77" s="149"/>
      <c r="I77" s="10"/>
      <c r="J77" s="10"/>
      <c r="K77" s="10"/>
      <c r="L77" s="10"/>
      <c r="M77" s="10"/>
      <c r="N77" s="45"/>
      <c r="O77" s="203"/>
      <c r="P77" s="8"/>
      <c r="Q77" s="8"/>
      <c r="R77" s="8"/>
      <c r="S77" s="8"/>
      <c r="T77" s="8"/>
      <c r="U77" s="8"/>
    </row>
    <row r="78" spans="1:24">
      <c r="A78" s="86"/>
      <c r="B78" s="8"/>
      <c r="C78" s="8"/>
      <c r="D78" s="8"/>
      <c r="E78" s="158"/>
      <c r="F78" s="158"/>
      <c r="G78" s="158"/>
      <c r="H78" s="147"/>
      <c r="I78" s="8"/>
      <c r="J78" s="8"/>
      <c r="K78" s="8"/>
      <c r="L78" s="8"/>
      <c r="M78" s="8"/>
      <c r="N78" s="130"/>
      <c r="O78" s="200"/>
      <c r="P78" s="8"/>
      <c r="Q78" s="8"/>
      <c r="R78" s="8"/>
      <c r="S78" s="8"/>
      <c r="T78" s="8"/>
      <c r="U78" s="8"/>
    </row>
    <row r="79" spans="1:24" ht="12" thickBot="1">
      <c r="A79" s="86"/>
      <c r="B79" s="8"/>
      <c r="C79" s="8"/>
      <c r="D79" s="8"/>
      <c r="E79" s="158"/>
      <c r="F79" s="158"/>
      <c r="G79" s="158"/>
      <c r="H79" s="147"/>
      <c r="I79" s="8"/>
      <c r="J79" s="8"/>
      <c r="K79" s="8"/>
      <c r="L79" s="8"/>
      <c r="M79" s="8"/>
      <c r="N79" s="45"/>
      <c r="O79" s="203"/>
      <c r="P79" s="8"/>
      <c r="Q79" s="8"/>
      <c r="R79" s="8"/>
      <c r="S79" s="8"/>
      <c r="T79" s="8"/>
      <c r="U79" s="8"/>
    </row>
    <row r="80" spans="1:24">
      <c r="A80" s="414" t="s">
        <v>14</v>
      </c>
      <c r="B80" s="414"/>
      <c r="C80" s="414"/>
      <c r="D80" s="414"/>
      <c r="E80" s="414"/>
      <c r="F80" s="414"/>
      <c r="G80" s="414"/>
      <c r="H80" s="414"/>
      <c r="I80" s="414"/>
      <c r="J80" s="414"/>
      <c r="K80" s="414"/>
      <c r="L80" s="414"/>
      <c r="M80" s="414"/>
      <c r="N80" s="414"/>
      <c r="O80" s="414"/>
    </row>
    <row r="81" spans="1:15" ht="13">
      <c r="A81" s="83"/>
    </row>
    <row r="82" spans="1:15">
      <c r="A82" s="411" t="s">
        <v>15</v>
      </c>
      <c r="B82" s="411"/>
      <c r="C82" s="411"/>
      <c r="D82" s="411"/>
      <c r="E82" s="411"/>
      <c r="F82" s="411"/>
      <c r="G82" s="411"/>
      <c r="H82" s="411"/>
      <c r="I82" s="411"/>
      <c r="J82" s="411"/>
      <c r="K82" s="411"/>
      <c r="L82" s="411"/>
      <c r="M82" s="411"/>
      <c r="N82" s="411"/>
      <c r="O82" s="411"/>
    </row>
  </sheetData>
  <sheetProtection password="C760" sheet="1" objects="1" scenarios="1" autoFilter="0"/>
  <mergeCells count="76">
    <mergeCell ref="I4:M4"/>
    <mergeCell ref="A2:O2"/>
    <mergeCell ref="A1:O1"/>
    <mergeCell ref="A76:H76"/>
    <mergeCell ref="A82:O82"/>
    <mergeCell ref="I76:J76"/>
    <mergeCell ref="A80:O80"/>
    <mergeCell ref="A74:H74"/>
    <mergeCell ref="I74:J74"/>
    <mergeCell ref="A14:D14"/>
    <mergeCell ref="B7:D7"/>
    <mergeCell ref="B4:D4"/>
    <mergeCell ref="B5:D5"/>
    <mergeCell ref="B6:D6"/>
    <mergeCell ref="I12:M12"/>
    <mergeCell ref="A9:D10"/>
    <mergeCell ref="C8:D8"/>
    <mergeCell ref="A11:D11"/>
    <mergeCell ref="H12:H13"/>
    <mergeCell ref="A12:D13"/>
    <mergeCell ref="A15:D15"/>
    <mergeCell ref="A16:D16"/>
    <mergeCell ref="A17:D17"/>
    <mergeCell ref="A18:D18"/>
    <mergeCell ref="A19:D19"/>
    <mergeCell ref="A20:D20"/>
    <mergeCell ref="A21:D21"/>
    <mergeCell ref="A22:D22"/>
    <mergeCell ref="A23:D23"/>
    <mergeCell ref="A24:D24"/>
    <mergeCell ref="A25:D25"/>
    <mergeCell ref="A26:D26"/>
    <mergeCell ref="A27:D27"/>
    <mergeCell ref="A28:D28"/>
    <mergeCell ref="A29:D29"/>
    <mergeCell ref="A30:D30"/>
    <mergeCell ref="A31:D31"/>
    <mergeCell ref="A32:D32"/>
    <mergeCell ref="A33:D33"/>
    <mergeCell ref="A34:D34"/>
    <mergeCell ref="A35:D35"/>
    <mergeCell ref="A36:D36"/>
    <mergeCell ref="A37:D37"/>
    <mergeCell ref="A38:D38"/>
    <mergeCell ref="A39:D39"/>
    <mergeCell ref="A40:D40"/>
    <mergeCell ref="A41:D41"/>
    <mergeCell ref="A42:D42"/>
    <mergeCell ref="A43:D43"/>
    <mergeCell ref="A44:D44"/>
    <mergeCell ref="A45:D45"/>
    <mergeCell ref="A46:D46"/>
    <mergeCell ref="A47:D47"/>
    <mergeCell ref="A48:D48"/>
    <mergeCell ref="A49:D49"/>
    <mergeCell ref="A50:D50"/>
    <mergeCell ref="A51:D51"/>
    <mergeCell ref="A52:D52"/>
    <mergeCell ref="A53:D53"/>
    <mergeCell ref="A54:D54"/>
    <mergeCell ref="A55:D55"/>
    <mergeCell ref="A56:D56"/>
    <mergeCell ref="A57:D57"/>
    <mergeCell ref="A58:D58"/>
    <mergeCell ref="A59:D59"/>
    <mergeCell ref="A60:D60"/>
    <mergeCell ref="A61:D61"/>
    <mergeCell ref="A62:D62"/>
    <mergeCell ref="A63:D63"/>
    <mergeCell ref="A64:D64"/>
    <mergeCell ref="A70:D70"/>
    <mergeCell ref="A65:D65"/>
    <mergeCell ref="A66:D66"/>
    <mergeCell ref="A67:D67"/>
    <mergeCell ref="A68:D68"/>
    <mergeCell ref="A69:D69"/>
  </mergeCells>
  <phoneticPr fontId="38" type="noConversion"/>
  <conditionalFormatting sqref="I14:O70">
    <cfRule type="cellIs" dxfId="7" priority="41" stopIfTrue="1" operator="lessThan">
      <formula>0.01</formula>
    </cfRule>
    <cfRule type="cellIs" dxfId="6" priority="42" stopIfTrue="1" operator="greaterThan">
      <formula>0.01</formula>
    </cfRule>
  </conditionalFormatting>
  <conditionalFormatting sqref="I22:O22">
    <cfRule type="cellIs" dxfId="5" priority="15" stopIfTrue="1" operator="lessThan">
      <formula>0.01</formula>
    </cfRule>
    <cfRule type="cellIs" dxfId="4" priority="16" stopIfTrue="1" operator="greaterThan">
      <formula>0.01</formula>
    </cfRule>
  </conditionalFormatting>
  <conditionalFormatting sqref="I23:M70">
    <cfRule type="cellIs" dxfId="3" priority="7" stopIfTrue="1" operator="lessThan">
      <formula>0.01</formula>
    </cfRule>
    <cfRule type="cellIs" dxfId="2" priority="8" stopIfTrue="1" operator="greaterThan">
      <formula>0.01</formula>
    </cfRule>
  </conditionalFormatting>
  <conditionalFormatting sqref="I23:O70">
    <cfRule type="cellIs" dxfId="1" priority="5" stopIfTrue="1" operator="lessThan">
      <formula>0.01</formula>
    </cfRule>
    <cfRule type="cellIs" dxfId="0" priority="6" stopIfTrue="1" operator="greaterThan">
      <formula>0.01</formula>
    </cfRule>
  </conditionalFormatting>
  <printOptions horizontalCentered="1" verticalCentered="1"/>
  <pageMargins left="0.25" right="0.25" top="0.91822916666666698" bottom="0.75" header="0.3" footer="0.3"/>
  <pageSetup scale="50" orientation="portrait"/>
  <headerFooter>
    <oddHeader>&amp;L&amp;G
&amp;R&amp;"-,Bold"&amp;12Local Representative:
Name
Agency Name
Phone: 
Fax:
Email:</oddHeader>
    <oddFooter>&amp;CBuff, Inc.   •   195 Concourse Blvd., Suite B   •   Santa Rosa, CA  95403   •   tel: 707.569.9009   •   fax: 707.569.9990   •   www.buffusa.com   •   info@buffusa.com</oddFooter>
  </headerFooter>
  <drawing r:id="rId1"/>
  <legacyDrawingHF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0"/>
    <pageSetUpPr fitToPage="1"/>
  </sheetPr>
  <dimension ref="A1:K25"/>
  <sheetViews>
    <sheetView workbookViewId="0">
      <selection sqref="A1:K1"/>
    </sheetView>
  </sheetViews>
  <sheetFormatPr baseColWidth="10" defaultColWidth="8.6640625" defaultRowHeight="14" x14ac:dyDescent="0"/>
  <sheetData>
    <row r="1" spans="1:11" ht="90.75" customHeight="1">
      <c r="A1" s="446" t="s">
        <v>3</v>
      </c>
      <c r="B1" s="447"/>
      <c r="C1" s="447"/>
      <c r="D1" s="447"/>
      <c r="E1" s="447"/>
      <c r="F1" s="447"/>
      <c r="G1" s="447"/>
      <c r="H1" s="447"/>
      <c r="I1" s="447"/>
      <c r="J1" s="447"/>
      <c r="K1" s="448"/>
    </row>
    <row r="2" spans="1:11" ht="29" customHeight="1">
      <c r="A2" s="434" t="s">
        <v>4</v>
      </c>
      <c r="B2" s="435"/>
      <c r="C2" s="435"/>
      <c r="D2" s="435"/>
      <c r="E2" s="435"/>
      <c r="F2" s="435"/>
      <c r="G2" s="435"/>
      <c r="H2" s="435"/>
      <c r="I2" s="435"/>
      <c r="J2" s="435"/>
      <c r="K2" s="436"/>
    </row>
    <row r="3" spans="1:11" s="85" customFormat="1" ht="29" customHeight="1">
      <c r="A3" s="431" t="s">
        <v>1158</v>
      </c>
      <c r="B3" s="432"/>
      <c r="C3" s="432"/>
      <c r="D3" s="432"/>
      <c r="E3" s="432"/>
      <c r="F3" s="432"/>
      <c r="G3" s="432"/>
      <c r="H3" s="432"/>
      <c r="I3" s="432"/>
      <c r="J3" s="432"/>
      <c r="K3" s="433"/>
    </row>
    <row r="4" spans="1:11" s="85" customFormat="1" ht="29" customHeight="1">
      <c r="A4" s="434" t="s">
        <v>1169</v>
      </c>
      <c r="B4" s="435"/>
      <c r="C4" s="435"/>
      <c r="D4" s="435"/>
      <c r="E4" s="435"/>
      <c r="F4" s="435"/>
      <c r="G4" s="435"/>
      <c r="H4" s="435"/>
      <c r="I4" s="435"/>
      <c r="J4" s="435"/>
      <c r="K4" s="436"/>
    </row>
    <row r="5" spans="1:11" s="85" customFormat="1" ht="29" customHeight="1">
      <c r="A5" s="431" t="s">
        <v>1170</v>
      </c>
      <c r="B5" s="432"/>
      <c r="C5" s="432"/>
      <c r="D5" s="432"/>
      <c r="E5" s="432"/>
      <c r="F5" s="432"/>
      <c r="G5" s="432"/>
      <c r="H5" s="432"/>
      <c r="I5" s="432"/>
      <c r="J5" s="432"/>
      <c r="K5" s="433"/>
    </row>
    <row r="6" spans="1:11" ht="29" customHeight="1">
      <c r="A6" s="434" t="s">
        <v>5</v>
      </c>
      <c r="B6" s="435"/>
      <c r="C6" s="435"/>
      <c r="D6" s="435"/>
      <c r="E6" s="435"/>
      <c r="F6" s="435"/>
      <c r="G6" s="435"/>
      <c r="H6" s="435"/>
      <c r="I6" s="435"/>
      <c r="J6" s="435"/>
      <c r="K6" s="436"/>
    </row>
    <row r="7" spans="1:11" s="85" customFormat="1" ht="29" customHeight="1">
      <c r="A7" s="431" t="s">
        <v>114</v>
      </c>
      <c r="B7" s="432"/>
      <c r="C7" s="432"/>
      <c r="D7" s="432"/>
      <c r="E7" s="432"/>
      <c r="F7" s="432"/>
      <c r="G7" s="432"/>
      <c r="H7" s="432"/>
      <c r="I7" s="432"/>
      <c r="J7" s="432"/>
      <c r="K7" s="433"/>
    </row>
    <row r="8" spans="1:11" s="85" customFormat="1" ht="29" customHeight="1">
      <c r="A8" s="434" t="s">
        <v>1171</v>
      </c>
      <c r="B8" s="435"/>
      <c r="C8" s="435"/>
      <c r="D8" s="435"/>
      <c r="E8" s="435"/>
      <c r="F8" s="435"/>
      <c r="G8" s="435"/>
      <c r="H8" s="435"/>
      <c r="I8" s="435"/>
      <c r="J8" s="435"/>
      <c r="K8" s="436"/>
    </row>
    <row r="9" spans="1:11" s="85" customFormat="1" ht="29" customHeight="1">
      <c r="A9" s="431" t="s">
        <v>1172</v>
      </c>
      <c r="B9" s="432"/>
      <c r="C9" s="432"/>
      <c r="D9" s="432"/>
      <c r="E9" s="432"/>
      <c r="F9" s="432"/>
      <c r="G9" s="432"/>
      <c r="H9" s="432"/>
      <c r="I9" s="432"/>
      <c r="J9" s="432"/>
      <c r="K9" s="433"/>
    </row>
    <row r="10" spans="1:11" s="85" customFormat="1" ht="29" customHeight="1">
      <c r="A10" s="431" t="s">
        <v>1173</v>
      </c>
      <c r="B10" s="432"/>
      <c r="C10" s="432"/>
      <c r="D10" s="432"/>
      <c r="E10" s="432"/>
      <c r="F10" s="432"/>
      <c r="G10" s="432"/>
      <c r="H10" s="432"/>
      <c r="I10" s="432"/>
      <c r="J10" s="432"/>
      <c r="K10" s="433"/>
    </row>
    <row r="11" spans="1:11" ht="29" customHeight="1">
      <c r="A11" s="437" t="s">
        <v>6</v>
      </c>
      <c r="B11" s="438"/>
      <c r="C11" s="438"/>
      <c r="D11" s="438"/>
      <c r="E11" s="438"/>
      <c r="F11" s="438"/>
      <c r="G11" s="438"/>
      <c r="H11" s="438"/>
      <c r="I11" s="438"/>
      <c r="J11" s="438"/>
      <c r="K11" s="439"/>
    </row>
    <row r="12" spans="1:11" s="85" customFormat="1" ht="29" customHeight="1">
      <c r="A12" s="431" t="s">
        <v>7</v>
      </c>
      <c r="B12" s="432"/>
      <c r="C12" s="432"/>
      <c r="D12" s="432"/>
      <c r="E12" s="432"/>
      <c r="F12" s="432"/>
      <c r="G12" s="432"/>
      <c r="H12" s="432"/>
      <c r="I12" s="432"/>
      <c r="J12" s="432"/>
      <c r="K12" s="433"/>
    </row>
    <row r="13" spans="1:11" ht="29" customHeight="1">
      <c r="A13" s="437" t="s">
        <v>8</v>
      </c>
      <c r="B13" s="438"/>
      <c r="C13" s="438"/>
      <c r="D13" s="438"/>
      <c r="E13" s="438"/>
      <c r="F13" s="438"/>
      <c r="G13" s="438"/>
      <c r="H13" s="438"/>
      <c r="I13" s="438"/>
      <c r="J13" s="438"/>
      <c r="K13" s="439"/>
    </row>
    <row r="14" spans="1:11" s="85" customFormat="1" ht="29" customHeight="1">
      <c r="A14" s="431" t="s">
        <v>9</v>
      </c>
      <c r="B14" s="432"/>
      <c r="C14" s="432"/>
      <c r="D14" s="432"/>
      <c r="E14" s="432"/>
      <c r="F14" s="432"/>
      <c r="G14" s="432"/>
      <c r="H14" s="432"/>
      <c r="I14" s="432"/>
      <c r="J14" s="432"/>
      <c r="K14" s="433"/>
    </row>
    <row r="15" spans="1:11" ht="29" customHeight="1">
      <c r="A15" s="437" t="s">
        <v>10</v>
      </c>
      <c r="B15" s="438"/>
      <c r="C15" s="438"/>
      <c r="D15" s="438"/>
      <c r="E15" s="438"/>
      <c r="F15" s="438"/>
      <c r="G15" s="438"/>
      <c r="H15" s="438"/>
      <c r="I15" s="438"/>
      <c r="J15" s="438"/>
      <c r="K15" s="439"/>
    </row>
    <row r="16" spans="1:11" s="85" customFormat="1" ht="45" customHeight="1">
      <c r="A16" s="431" t="s">
        <v>504</v>
      </c>
      <c r="B16" s="432"/>
      <c r="C16" s="432"/>
      <c r="D16" s="432"/>
      <c r="E16" s="432"/>
      <c r="F16" s="432"/>
      <c r="G16" s="432"/>
      <c r="H16" s="432"/>
      <c r="I16" s="432"/>
      <c r="J16" s="432"/>
      <c r="K16" s="433"/>
    </row>
    <row r="17" spans="1:11" ht="29" customHeight="1">
      <c r="A17" s="437" t="s">
        <v>11</v>
      </c>
      <c r="B17" s="438"/>
      <c r="C17" s="438"/>
      <c r="D17" s="438"/>
      <c r="E17" s="438"/>
      <c r="F17" s="438"/>
      <c r="G17" s="438"/>
      <c r="H17" s="438"/>
      <c r="I17" s="438"/>
      <c r="J17" s="438"/>
      <c r="K17" s="439"/>
    </row>
    <row r="18" spans="1:11" s="85" customFormat="1" ht="29" customHeight="1">
      <c r="A18" s="431" t="s">
        <v>12</v>
      </c>
      <c r="B18" s="432"/>
      <c r="C18" s="432"/>
      <c r="D18" s="432"/>
      <c r="E18" s="432"/>
      <c r="F18" s="432"/>
      <c r="G18" s="432"/>
      <c r="H18" s="432"/>
      <c r="I18" s="432"/>
      <c r="J18" s="432"/>
      <c r="K18" s="433"/>
    </row>
    <row r="19" spans="1:11" ht="29" customHeight="1">
      <c r="A19" s="434" t="s">
        <v>13</v>
      </c>
      <c r="B19" s="435"/>
      <c r="C19" s="435"/>
      <c r="D19" s="435"/>
      <c r="E19" s="435"/>
      <c r="F19" s="435"/>
      <c r="G19" s="435"/>
      <c r="H19" s="435"/>
      <c r="I19" s="435"/>
      <c r="J19" s="435"/>
      <c r="K19" s="436"/>
    </row>
    <row r="20" spans="1:11" s="85" customFormat="1" ht="63" customHeight="1">
      <c r="A20" s="431" t="s">
        <v>483</v>
      </c>
      <c r="B20" s="432"/>
      <c r="C20" s="432"/>
      <c r="D20" s="432"/>
      <c r="E20" s="432"/>
      <c r="F20" s="432"/>
      <c r="G20" s="432"/>
      <c r="H20" s="432"/>
      <c r="I20" s="432"/>
      <c r="J20" s="432"/>
      <c r="K20" s="433"/>
    </row>
    <row r="21" spans="1:11" ht="29" customHeight="1">
      <c r="A21" s="437" t="s">
        <v>0</v>
      </c>
      <c r="B21" s="435"/>
      <c r="C21" s="435"/>
      <c r="D21" s="435"/>
      <c r="E21" s="435"/>
      <c r="F21" s="435"/>
      <c r="G21" s="435"/>
      <c r="H21" s="435"/>
      <c r="I21" s="435"/>
      <c r="J21" s="435"/>
      <c r="K21" s="436"/>
    </row>
    <row r="22" spans="1:11" s="85" customFormat="1" ht="29" customHeight="1">
      <c r="A22" s="431" t="s">
        <v>1</v>
      </c>
      <c r="B22" s="432"/>
      <c r="C22" s="432"/>
      <c r="D22" s="432"/>
      <c r="E22" s="432"/>
      <c r="F22" s="432"/>
      <c r="G22" s="432"/>
      <c r="H22" s="432"/>
      <c r="I22" s="432"/>
      <c r="J22" s="432"/>
      <c r="K22" s="433"/>
    </row>
    <row r="23" spans="1:11" ht="25" customHeight="1">
      <c r="A23" s="449"/>
      <c r="B23" s="450"/>
      <c r="C23" s="450"/>
      <c r="D23" s="450"/>
      <c r="E23" s="450"/>
      <c r="F23" s="450"/>
      <c r="G23" s="450"/>
      <c r="H23" s="450"/>
      <c r="I23" s="450"/>
      <c r="J23" s="450"/>
      <c r="K23" s="451"/>
    </row>
    <row r="24" spans="1:11">
      <c r="A24" s="440" t="s">
        <v>482</v>
      </c>
      <c r="B24" s="441"/>
      <c r="C24" s="441"/>
      <c r="D24" s="441"/>
      <c r="E24" s="441"/>
      <c r="F24" s="441"/>
      <c r="G24" s="441"/>
      <c r="H24" s="441"/>
      <c r="I24" s="441"/>
      <c r="J24" s="441"/>
      <c r="K24" s="442"/>
    </row>
    <row r="25" spans="1:11">
      <c r="A25" s="443" t="s">
        <v>2</v>
      </c>
      <c r="B25" s="444"/>
      <c r="C25" s="444"/>
      <c r="D25" s="444"/>
      <c r="E25" s="444"/>
      <c r="F25" s="444"/>
      <c r="G25" s="444"/>
      <c r="H25" s="444"/>
      <c r="I25" s="444"/>
      <c r="J25" s="444"/>
      <c r="K25" s="445"/>
    </row>
  </sheetData>
  <sheetProtection password="C760" sheet="1" objects="1" scenarios="1"/>
  <mergeCells count="25">
    <mergeCell ref="A24:K24"/>
    <mergeCell ref="A25:K25"/>
    <mergeCell ref="A1:K1"/>
    <mergeCell ref="A2:K2"/>
    <mergeCell ref="A6:K6"/>
    <mergeCell ref="A11:K11"/>
    <mergeCell ref="A13:K13"/>
    <mergeCell ref="A3:K3"/>
    <mergeCell ref="A7:K7"/>
    <mergeCell ref="A12:K12"/>
    <mergeCell ref="A17:K17"/>
    <mergeCell ref="A19:K19"/>
    <mergeCell ref="A23:K23"/>
    <mergeCell ref="A21:K21"/>
    <mergeCell ref="A4:K4"/>
    <mergeCell ref="A5:K5"/>
    <mergeCell ref="A18:K18"/>
    <mergeCell ref="A20:K20"/>
    <mergeCell ref="A22:K22"/>
    <mergeCell ref="A8:K8"/>
    <mergeCell ref="A9:K9"/>
    <mergeCell ref="A10:K10"/>
    <mergeCell ref="A16:K16"/>
    <mergeCell ref="A14:K14"/>
    <mergeCell ref="A15:K15"/>
  </mergeCells>
  <phoneticPr fontId="38" type="noConversion"/>
  <pageMargins left="0.7" right="0.7" top="0.75" bottom="0.75" header="0.3" footer="0.3"/>
  <pageSetup scale="85"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U2661"/>
  <sheetViews>
    <sheetView topLeftCell="A2623" workbookViewId="0">
      <selection activeCell="A2662" sqref="A2662"/>
    </sheetView>
  </sheetViews>
  <sheetFormatPr baseColWidth="10" defaultColWidth="11.5" defaultRowHeight="14" x14ac:dyDescent="0"/>
  <cols>
    <col min="1" max="4" width="11.5" style="231"/>
    <col min="5" max="7" width="11.5" style="232"/>
    <col min="8" max="8" width="11.5" style="233"/>
    <col min="9" max="12" width="11.5" style="231"/>
    <col min="13" max="13" width="20.33203125" style="231" customWidth="1"/>
    <col min="14" max="15" width="20.33203125" customWidth="1"/>
  </cols>
  <sheetData>
    <row r="1" spans="1:21">
      <c r="A1" s="231" t="s">
        <v>107</v>
      </c>
      <c r="B1" s="231" t="s">
        <v>108</v>
      </c>
      <c r="C1" s="231" t="s">
        <v>96</v>
      </c>
      <c r="D1" s="231" t="s">
        <v>97</v>
      </c>
      <c r="E1" s="232" t="s">
        <v>19</v>
      </c>
      <c r="F1" s="232" t="s">
        <v>99</v>
      </c>
      <c r="G1" s="232" t="s">
        <v>106</v>
      </c>
      <c r="H1" s="233" t="s">
        <v>98</v>
      </c>
      <c r="I1" s="231" t="s">
        <v>100</v>
      </c>
      <c r="J1" s="231" t="s">
        <v>101</v>
      </c>
      <c r="K1" s="231" t="s">
        <v>102</v>
      </c>
      <c r="L1" s="231" t="s">
        <v>103</v>
      </c>
      <c r="M1" s="231" t="s">
        <v>104</v>
      </c>
      <c r="P1" t="s">
        <v>102</v>
      </c>
      <c r="Q1" s="92" t="str">
        <f>"Order Export for customer "&amp;'Order Form'!M2&amp;".csv"</f>
        <v>Order Export for customer .csv</v>
      </c>
    </row>
    <row r="2" spans="1:21">
      <c r="A2" s="234">
        <f>'Order Form'!A17</f>
        <v>107672</v>
      </c>
      <c r="B2" s="234">
        <f t="shared" ref="B2:B65" si="0">A2</f>
        <v>107672</v>
      </c>
      <c r="C2" s="235">
        <f t="shared" ref="C2" si="1">IF(B2=0,A2,B2)</f>
        <v>107672</v>
      </c>
      <c r="D2" s="231">
        <f>'Order Form'!$M$2</f>
        <v>0</v>
      </c>
      <c r="E2" s="232">
        <f>'Order Form'!$J$11</f>
        <v>0</v>
      </c>
      <c r="F2" s="232" t="str">
        <f>IF(ISBLANK('Order Form'!$J$12),"",'Order Form'!$J$12)</f>
        <v/>
      </c>
      <c r="G2" s="232">
        <f t="shared" ref="G2:G65" ca="1" si="2">TODAY()</f>
        <v>41887</v>
      </c>
      <c r="H2" s="233">
        <f>'Order Form'!$J$13</f>
        <v>0</v>
      </c>
      <c r="I2" s="236">
        <f>'Order Form'!E17</f>
        <v>17.5</v>
      </c>
      <c r="J2" s="231">
        <f>'Order Form'!J17</f>
        <v>0</v>
      </c>
      <c r="K2" s="231" t="str">
        <f t="shared" ref="K2" si="3">IF(J2=0,"F","T")</f>
        <v>F</v>
      </c>
      <c r="L2" s="231">
        <f>IF('Pricing + Order Summary'!$O$13&gt;=8000,14,
IF('Pricing + Order Summary'!$O$13&gt;=5500,15,
IF('Pricing + Order Summary'!$O$13&gt;=4000,16,
IF('Pricing + Order Summary'!$O$13&gt;=2000,23,
IF('Pricing + Order Summary'!$O$13&gt;=750,21,
2)))))</f>
        <v>2</v>
      </c>
      <c r="M2" s="231" t="str">
        <f>"SPS20115"&amp;"-"&amp;D2&amp;"-"&amp;'Order Form'!$O$3&amp;"-1"</f>
        <v>SPS20115-0-1-1</v>
      </c>
      <c r="P2" t="s">
        <v>105</v>
      </c>
    </row>
    <row r="3" spans="1:21">
      <c r="A3" s="234">
        <f>'Order Form'!A18</f>
        <v>108659</v>
      </c>
      <c r="B3" s="234">
        <f t="shared" si="0"/>
        <v>108659</v>
      </c>
      <c r="C3" s="235">
        <f t="shared" ref="C3:C66" si="4">IF(B3=0,A3,B3)</f>
        <v>108659</v>
      </c>
      <c r="D3" s="231">
        <f>'Order Form'!$M$2</f>
        <v>0</v>
      </c>
      <c r="E3" s="232">
        <f>'Order Form'!$J$11</f>
        <v>0</v>
      </c>
      <c r="F3" s="232" t="str">
        <f>IF(ISBLANK('Order Form'!$J$12),"",'Order Form'!$J$12)</f>
        <v/>
      </c>
      <c r="G3" s="232">
        <f t="shared" ca="1" si="2"/>
        <v>41887</v>
      </c>
      <c r="H3" s="233">
        <f>'Order Form'!$J$13</f>
        <v>0</v>
      </c>
      <c r="I3" s="236">
        <f>'Order Form'!E18</f>
        <v>17.5</v>
      </c>
      <c r="J3" s="231">
        <f>'Order Form'!J18</f>
        <v>0</v>
      </c>
      <c r="K3" s="231" t="str">
        <f t="shared" ref="K3:K66" si="5">IF(J3=0,"F","T")</f>
        <v>F</v>
      </c>
      <c r="L3" s="231">
        <f>IF('Pricing + Order Summary'!$O$13&gt;=8000,14,
IF('Pricing + Order Summary'!$O$13&gt;=5500,15,
IF('Pricing + Order Summary'!$O$13&gt;=4000,16,
IF('Pricing + Order Summary'!$O$13&gt;=2000,23,
IF('Pricing + Order Summary'!$O$13&gt;=750,21,
2)))))</f>
        <v>2</v>
      </c>
      <c r="M3" s="231" t="str">
        <f>"SPS20115"&amp;"-"&amp;D3&amp;"-"&amp;'Order Form'!$O$3&amp;"-1"</f>
        <v>SPS20115-0-1-1</v>
      </c>
    </row>
    <row r="4" spans="1:21">
      <c r="A4" s="234">
        <f>'Order Form'!A19</f>
        <v>107673</v>
      </c>
      <c r="B4" s="234">
        <f t="shared" si="0"/>
        <v>107673</v>
      </c>
      <c r="C4" s="235">
        <f t="shared" si="4"/>
        <v>107673</v>
      </c>
      <c r="D4" s="231">
        <f>'Order Form'!$M$2</f>
        <v>0</v>
      </c>
      <c r="E4" s="232">
        <f>'Order Form'!$J$11</f>
        <v>0</v>
      </c>
      <c r="F4" s="232" t="str">
        <f>IF(ISBLANK('Order Form'!$J$12),"",'Order Form'!$J$12)</f>
        <v/>
      </c>
      <c r="G4" s="232">
        <f t="shared" ca="1" si="2"/>
        <v>41887</v>
      </c>
      <c r="H4" s="233">
        <f>'Order Form'!$J$13</f>
        <v>0</v>
      </c>
      <c r="I4" s="236">
        <f>'Order Form'!E19</f>
        <v>17.5</v>
      </c>
      <c r="J4" s="231">
        <f>'Order Form'!J19</f>
        <v>0</v>
      </c>
      <c r="K4" s="231" t="str">
        <f t="shared" si="5"/>
        <v>F</v>
      </c>
      <c r="L4" s="231">
        <f>IF('Pricing + Order Summary'!$O$13&gt;=8000,14,
IF('Pricing + Order Summary'!$O$13&gt;=5500,15,
IF('Pricing + Order Summary'!$O$13&gt;=4000,16,
IF('Pricing + Order Summary'!$O$13&gt;=2000,23,
IF('Pricing + Order Summary'!$O$13&gt;=750,21,
2)))))</f>
        <v>2</v>
      </c>
      <c r="M4" s="231" t="str">
        <f>"SPS20115"&amp;"-"&amp;D4&amp;"-"&amp;'Order Form'!$O$3&amp;"-1"</f>
        <v>SPS20115-0-1-1</v>
      </c>
    </row>
    <row r="5" spans="1:21">
      <c r="A5" s="234">
        <f>'Order Form'!A20</f>
        <v>107675</v>
      </c>
      <c r="B5" s="234">
        <f t="shared" si="0"/>
        <v>107675</v>
      </c>
      <c r="C5" s="235">
        <f t="shared" si="4"/>
        <v>107675</v>
      </c>
      <c r="D5" s="231">
        <f>'Order Form'!$M$2</f>
        <v>0</v>
      </c>
      <c r="E5" s="232">
        <f>'Order Form'!$J$11</f>
        <v>0</v>
      </c>
      <c r="F5" s="232" t="str">
        <f>IF(ISBLANK('Order Form'!$J$12),"",'Order Form'!$J$12)</f>
        <v/>
      </c>
      <c r="G5" s="232">
        <f t="shared" ca="1" si="2"/>
        <v>41887</v>
      </c>
      <c r="H5" s="233">
        <f>'Order Form'!$J$13</f>
        <v>0</v>
      </c>
      <c r="I5" s="236">
        <f>'Order Form'!E20</f>
        <v>17.5</v>
      </c>
      <c r="J5" s="231">
        <f>'Order Form'!J20</f>
        <v>0</v>
      </c>
      <c r="K5" s="231" t="str">
        <f t="shared" si="5"/>
        <v>F</v>
      </c>
      <c r="L5" s="231">
        <f>IF('Pricing + Order Summary'!$O$13&gt;=8000,14,
IF('Pricing + Order Summary'!$O$13&gt;=5500,15,
IF('Pricing + Order Summary'!$O$13&gt;=4000,16,
IF('Pricing + Order Summary'!$O$13&gt;=2000,23,
IF('Pricing + Order Summary'!$O$13&gt;=750,21,
2)))))</f>
        <v>2</v>
      </c>
      <c r="M5" s="231" t="str">
        <f>"SPS20115"&amp;"-"&amp;D5&amp;"-"&amp;'Order Form'!$O$3&amp;"-1"</f>
        <v>SPS20115-0-1-1</v>
      </c>
      <c r="U5" t="s">
        <v>109</v>
      </c>
    </row>
    <row r="6" spans="1:21">
      <c r="A6" s="234">
        <f>'Order Form'!A21</f>
        <v>107674</v>
      </c>
      <c r="B6" s="234">
        <f t="shared" si="0"/>
        <v>107674</v>
      </c>
      <c r="C6" s="235">
        <f t="shared" si="4"/>
        <v>107674</v>
      </c>
      <c r="D6" s="231">
        <f>'Order Form'!$M$2</f>
        <v>0</v>
      </c>
      <c r="E6" s="232">
        <f>'Order Form'!$J$11</f>
        <v>0</v>
      </c>
      <c r="F6" s="232" t="str">
        <f>IF(ISBLANK('Order Form'!$J$12),"",'Order Form'!$J$12)</f>
        <v/>
      </c>
      <c r="G6" s="232">
        <f t="shared" ca="1" si="2"/>
        <v>41887</v>
      </c>
      <c r="H6" s="233">
        <f>'Order Form'!$J$13</f>
        <v>0</v>
      </c>
      <c r="I6" s="236">
        <f>'Order Form'!E21</f>
        <v>17.5</v>
      </c>
      <c r="J6" s="231">
        <f>'Order Form'!J21</f>
        <v>0</v>
      </c>
      <c r="K6" s="231" t="str">
        <f t="shared" si="5"/>
        <v>F</v>
      </c>
      <c r="L6" s="231">
        <f>IF('Pricing + Order Summary'!$O$13&gt;=8000,14,
IF('Pricing + Order Summary'!$O$13&gt;=5500,15,
IF('Pricing + Order Summary'!$O$13&gt;=4000,16,
IF('Pricing + Order Summary'!$O$13&gt;=2000,23,
IF('Pricing + Order Summary'!$O$13&gt;=750,21,
2)))))</f>
        <v>2</v>
      </c>
      <c r="M6" s="231" t="str">
        <f>"SPS20115"&amp;"-"&amp;D6&amp;"-"&amp;'Order Form'!$O$3&amp;"-1"</f>
        <v>SPS20115-0-1-1</v>
      </c>
    </row>
    <row r="7" spans="1:21">
      <c r="A7" s="234">
        <f>'Order Form'!A22</f>
        <v>108657</v>
      </c>
      <c r="B7" s="234">
        <f t="shared" si="0"/>
        <v>108657</v>
      </c>
      <c r="C7" s="235">
        <f t="shared" si="4"/>
        <v>108657</v>
      </c>
      <c r="D7" s="231">
        <f>'Order Form'!$M$2</f>
        <v>0</v>
      </c>
      <c r="E7" s="232">
        <f>'Order Form'!$J$11</f>
        <v>0</v>
      </c>
      <c r="F7" s="232" t="str">
        <f>IF(ISBLANK('Order Form'!$J$12),"",'Order Form'!$J$12)</f>
        <v/>
      </c>
      <c r="G7" s="232">
        <f t="shared" ca="1" si="2"/>
        <v>41887</v>
      </c>
      <c r="H7" s="233">
        <f>'Order Form'!$J$13</f>
        <v>0</v>
      </c>
      <c r="I7" s="236">
        <f>'Order Form'!E22</f>
        <v>22.5</v>
      </c>
      <c r="J7" s="231">
        <f>'Order Form'!J22</f>
        <v>0</v>
      </c>
      <c r="K7" s="231" t="str">
        <f t="shared" si="5"/>
        <v>F</v>
      </c>
      <c r="L7" s="231">
        <f>IF('Pricing + Order Summary'!$O$13&gt;=8000,14,
IF('Pricing + Order Summary'!$O$13&gt;=5500,15,
IF('Pricing + Order Summary'!$O$13&gt;=4000,16,
IF('Pricing + Order Summary'!$O$13&gt;=2000,23,
IF('Pricing + Order Summary'!$O$13&gt;=750,21,
2)))))</f>
        <v>2</v>
      </c>
      <c r="M7" s="231" t="str">
        <f>"SPS20115"&amp;"-"&amp;D7&amp;"-"&amp;'Order Form'!$O$3&amp;"-1"</f>
        <v>SPS20115-0-1-1</v>
      </c>
    </row>
    <row r="8" spans="1:21">
      <c r="A8" s="234">
        <f>'Order Form'!A23</f>
        <v>108656</v>
      </c>
      <c r="B8" s="234">
        <f t="shared" si="0"/>
        <v>108656</v>
      </c>
      <c r="C8" s="235">
        <f t="shared" si="4"/>
        <v>108656</v>
      </c>
      <c r="D8" s="231">
        <f>'Order Form'!$M$2</f>
        <v>0</v>
      </c>
      <c r="E8" s="232">
        <f>'Order Form'!$J$11</f>
        <v>0</v>
      </c>
      <c r="F8" s="232" t="str">
        <f>IF(ISBLANK('Order Form'!$J$12),"",'Order Form'!$J$12)</f>
        <v/>
      </c>
      <c r="G8" s="232">
        <f t="shared" ca="1" si="2"/>
        <v>41887</v>
      </c>
      <c r="H8" s="233">
        <f>'Order Form'!$J$13</f>
        <v>0</v>
      </c>
      <c r="I8" s="236">
        <f>'Order Form'!E23</f>
        <v>22.5</v>
      </c>
      <c r="J8" s="231">
        <f>'Order Form'!J23</f>
        <v>0</v>
      </c>
      <c r="K8" s="231" t="str">
        <f t="shared" si="5"/>
        <v>F</v>
      </c>
      <c r="L8" s="231">
        <f>IF('Pricing + Order Summary'!$O$13&gt;=8000,14,
IF('Pricing + Order Summary'!$O$13&gt;=5500,15,
IF('Pricing + Order Summary'!$O$13&gt;=4000,16,
IF('Pricing + Order Summary'!$O$13&gt;=2000,23,
IF('Pricing + Order Summary'!$O$13&gt;=750,21,
2)))))</f>
        <v>2</v>
      </c>
      <c r="M8" s="231" t="str">
        <f>"SPS20115"&amp;"-"&amp;D8&amp;"-"&amp;'Order Form'!$O$3&amp;"-1"</f>
        <v>SPS20115-0-1-1</v>
      </c>
    </row>
    <row r="9" spans="1:21">
      <c r="A9" s="234">
        <f>'Order Form'!A24</f>
        <v>108658</v>
      </c>
      <c r="B9" s="234">
        <f t="shared" si="0"/>
        <v>108658</v>
      </c>
      <c r="C9" s="235">
        <f t="shared" si="4"/>
        <v>108658</v>
      </c>
      <c r="D9" s="231">
        <f>'Order Form'!$M$2</f>
        <v>0</v>
      </c>
      <c r="E9" s="232">
        <f>'Order Form'!$J$11</f>
        <v>0</v>
      </c>
      <c r="F9" s="232" t="str">
        <f>IF(ISBLANK('Order Form'!$J$12),"",'Order Form'!$J$12)</f>
        <v/>
      </c>
      <c r="G9" s="232">
        <f t="shared" ca="1" si="2"/>
        <v>41887</v>
      </c>
      <c r="H9" s="233">
        <f>'Order Form'!$J$13</f>
        <v>0</v>
      </c>
      <c r="I9" s="236">
        <f>'Order Form'!E24</f>
        <v>19.5</v>
      </c>
      <c r="J9" s="231">
        <f>'Order Form'!J24</f>
        <v>0</v>
      </c>
      <c r="K9" s="231" t="str">
        <f t="shared" si="5"/>
        <v>F</v>
      </c>
      <c r="L9" s="231">
        <f>IF('Pricing + Order Summary'!$O$13&gt;=8000,14,
IF('Pricing + Order Summary'!$O$13&gt;=5500,15,
IF('Pricing + Order Summary'!$O$13&gt;=4000,16,
IF('Pricing + Order Summary'!$O$13&gt;=2000,23,
IF('Pricing + Order Summary'!$O$13&gt;=750,21,
2)))))</f>
        <v>2</v>
      </c>
      <c r="M9" s="231" t="str">
        <f>"SPS20115"&amp;"-"&amp;D9&amp;"-"&amp;'Order Form'!$O$3&amp;"-1"</f>
        <v>SPS20115-0-1-1</v>
      </c>
    </row>
    <row r="10" spans="1:21">
      <c r="A10" s="234">
        <f>'Order Form'!A25</f>
        <v>107670</v>
      </c>
      <c r="B10" s="234">
        <f t="shared" si="0"/>
        <v>107670</v>
      </c>
      <c r="C10" s="235">
        <f t="shared" si="4"/>
        <v>107670</v>
      </c>
      <c r="D10" s="231">
        <f>'Order Form'!$M$2</f>
        <v>0</v>
      </c>
      <c r="E10" s="232">
        <f>'Order Form'!$J$11</f>
        <v>0</v>
      </c>
      <c r="F10" s="232" t="str">
        <f>IF(ISBLANK('Order Form'!$J$12),"",'Order Form'!$J$12)</f>
        <v/>
      </c>
      <c r="G10" s="232">
        <f t="shared" ca="1" si="2"/>
        <v>41887</v>
      </c>
      <c r="H10" s="233">
        <f>'Order Form'!$J$13</f>
        <v>0</v>
      </c>
      <c r="I10" s="236">
        <f>'Order Form'!E25</f>
        <v>19.5</v>
      </c>
      <c r="J10" s="231">
        <f>'Order Form'!J25</f>
        <v>0</v>
      </c>
      <c r="K10" s="231" t="str">
        <f t="shared" si="5"/>
        <v>F</v>
      </c>
      <c r="L10" s="231">
        <f>IF('Pricing + Order Summary'!$O$13&gt;=8000,14,
IF('Pricing + Order Summary'!$O$13&gt;=5500,15,
IF('Pricing + Order Summary'!$O$13&gt;=4000,16,
IF('Pricing + Order Summary'!$O$13&gt;=2000,23,
IF('Pricing + Order Summary'!$O$13&gt;=750,21,
2)))))</f>
        <v>2</v>
      </c>
      <c r="M10" s="231" t="str">
        <f>"SPS20115"&amp;"-"&amp;D10&amp;"-"&amp;'Order Form'!$O$3&amp;"-1"</f>
        <v>SPS20115-0-1-1</v>
      </c>
    </row>
    <row r="11" spans="1:21">
      <c r="A11" s="234">
        <f>'Order Form'!A26</f>
        <v>107669</v>
      </c>
      <c r="B11" s="234">
        <f t="shared" si="0"/>
        <v>107669</v>
      </c>
      <c r="C11" s="235">
        <f t="shared" si="4"/>
        <v>107669</v>
      </c>
      <c r="D11" s="231">
        <f>'Order Form'!$M$2</f>
        <v>0</v>
      </c>
      <c r="E11" s="232">
        <f>'Order Form'!$J$11</f>
        <v>0</v>
      </c>
      <c r="F11" s="232" t="str">
        <f>IF(ISBLANK('Order Form'!$J$12),"",'Order Form'!$J$12)</f>
        <v/>
      </c>
      <c r="G11" s="232">
        <f t="shared" ca="1" si="2"/>
        <v>41887</v>
      </c>
      <c r="H11" s="233">
        <f>'Order Form'!$J$13</f>
        <v>0</v>
      </c>
      <c r="I11" s="236">
        <f>'Order Form'!E26</f>
        <v>19.5</v>
      </c>
      <c r="J11" s="231">
        <f>'Order Form'!J26</f>
        <v>0</v>
      </c>
      <c r="K11" s="231" t="str">
        <f t="shared" si="5"/>
        <v>F</v>
      </c>
      <c r="L11" s="231">
        <f>IF('Pricing + Order Summary'!$O$13&gt;=8000,14,
IF('Pricing + Order Summary'!$O$13&gt;=5500,15,
IF('Pricing + Order Summary'!$O$13&gt;=4000,16,
IF('Pricing + Order Summary'!$O$13&gt;=2000,23,
IF('Pricing + Order Summary'!$O$13&gt;=750,21,
2)))))</f>
        <v>2</v>
      </c>
      <c r="M11" s="231" t="str">
        <f>"SPS20115"&amp;"-"&amp;D11&amp;"-"&amp;'Order Form'!$O$3&amp;"-1"</f>
        <v>SPS20115-0-1-1</v>
      </c>
    </row>
    <row r="12" spans="1:21">
      <c r="A12" s="234">
        <f>'Order Form'!A27</f>
        <v>108556</v>
      </c>
      <c r="B12" s="234">
        <f t="shared" si="0"/>
        <v>108556</v>
      </c>
      <c r="C12" s="235">
        <f t="shared" si="4"/>
        <v>108556</v>
      </c>
      <c r="D12" s="231">
        <f>'Order Form'!$M$2</f>
        <v>0</v>
      </c>
      <c r="E12" s="232">
        <f>'Order Form'!$J$11</f>
        <v>0</v>
      </c>
      <c r="F12" s="232" t="str">
        <f>IF(ISBLANK('Order Form'!$J$12),"",'Order Form'!$J$12)</f>
        <v/>
      </c>
      <c r="G12" s="232">
        <f t="shared" ca="1" si="2"/>
        <v>41887</v>
      </c>
      <c r="H12" s="233">
        <f>'Order Form'!$J$13</f>
        <v>0</v>
      </c>
      <c r="I12" s="236">
        <f>'Order Form'!E27</f>
        <v>12.5</v>
      </c>
      <c r="J12" s="231">
        <f>'Order Form'!J27</f>
        <v>0</v>
      </c>
      <c r="K12" s="231" t="str">
        <f t="shared" si="5"/>
        <v>F</v>
      </c>
      <c r="L12" s="231">
        <f>IF('Pricing + Order Summary'!$O$13&gt;=8000,14,
IF('Pricing + Order Summary'!$O$13&gt;=5500,15,
IF('Pricing + Order Summary'!$O$13&gt;=4000,16,
IF('Pricing + Order Summary'!$O$13&gt;=2000,23,
IF('Pricing + Order Summary'!$O$13&gt;=750,21,
2)))))</f>
        <v>2</v>
      </c>
      <c r="M12" s="231" t="str">
        <f>"SPS20115"&amp;"-"&amp;D12&amp;"-"&amp;'Order Form'!$O$3&amp;"-1"</f>
        <v>SPS20115-0-1-1</v>
      </c>
    </row>
    <row r="13" spans="1:21">
      <c r="A13" s="234">
        <f>'Order Form'!A28</f>
        <v>108555</v>
      </c>
      <c r="B13" s="234">
        <f t="shared" si="0"/>
        <v>108555</v>
      </c>
      <c r="C13" s="235">
        <f t="shared" si="4"/>
        <v>108555</v>
      </c>
      <c r="D13" s="231">
        <f>'Order Form'!$M$2</f>
        <v>0</v>
      </c>
      <c r="E13" s="232">
        <f>'Order Form'!$J$11</f>
        <v>0</v>
      </c>
      <c r="F13" s="232" t="str">
        <f>IF(ISBLANK('Order Form'!$J$12),"",'Order Form'!$J$12)</f>
        <v/>
      </c>
      <c r="G13" s="232">
        <f t="shared" ca="1" si="2"/>
        <v>41887</v>
      </c>
      <c r="H13" s="233">
        <f>'Order Form'!$J$13</f>
        <v>0</v>
      </c>
      <c r="I13" s="236">
        <f>'Order Form'!E28</f>
        <v>12.5</v>
      </c>
      <c r="J13" s="231">
        <f>'Order Form'!J28</f>
        <v>0</v>
      </c>
      <c r="K13" s="231" t="str">
        <f t="shared" si="5"/>
        <v>F</v>
      </c>
      <c r="L13" s="231">
        <f>IF('Pricing + Order Summary'!$O$13&gt;=8000,14,
IF('Pricing + Order Summary'!$O$13&gt;=5500,15,
IF('Pricing + Order Summary'!$O$13&gt;=4000,16,
IF('Pricing + Order Summary'!$O$13&gt;=2000,23,
IF('Pricing + Order Summary'!$O$13&gt;=750,21,
2)))))</f>
        <v>2</v>
      </c>
      <c r="M13" s="231" t="str">
        <f>"SPS20115"&amp;"-"&amp;D13&amp;"-"&amp;'Order Form'!$O$3&amp;"-1"</f>
        <v>SPS20115-0-1-1</v>
      </c>
    </row>
    <row r="14" spans="1:21">
      <c r="A14" s="234">
        <f>'Order Form'!A29</f>
        <v>108678</v>
      </c>
      <c r="B14" s="234">
        <f t="shared" si="0"/>
        <v>108678</v>
      </c>
      <c r="C14" s="235">
        <f t="shared" si="4"/>
        <v>108678</v>
      </c>
      <c r="D14" s="231">
        <f>'Order Form'!$M$2</f>
        <v>0</v>
      </c>
      <c r="E14" s="232">
        <f>'Order Form'!$J$11</f>
        <v>0</v>
      </c>
      <c r="F14" s="232" t="str">
        <f>IF(ISBLANK('Order Form'!$J$12),"",'Order Form'!$J$12)</f>
        <v/>
      </c>
      <c r="G14" s="232">
        <f t="shared" ca="1" si="2"/>
        <v>41887</v>
      </c>
      <c r="H14" s="233">
        <f>'Order Form'!$J$13</f>
        <v>0</v>
      </c>
      <c r="I14" s="236">
        <f>'Order Form'!E29</f>
        <v>12.5</v>
      </c>
      <c r="J14" s="231">
        <f>'Order Form'!J29</f>
        <v>0</v>
      </c>
      <c r="K14" s="231" t="str">
        <f t="shared" si="5"/>
        <v>F</v>
      </c>
      <c r="L14" s="231">
        <f>IF('Pricing + Order Summary'!$O$13&gt;=8000,14,
IF('Pricing + Order Summary'!$O$13&gt;=5500,15,
IF('Pricing + Order Summary'!$O$13&gt;=4000,16,
IF('Pricing + Order Summary'!$O$13&gt;=2000,23,
IF('Pricing + Order Summary'!$O$13&gt;=750,21,
2)))))</f>
        <v>2</v>
      </c>
      <c r="M14" s="231" t="str">
        <f>"SPS20115"&amp;"-"&amp;D14&amp;"-"&amp;'Order Form'!$O$3&amp;"-1"</f>
        <v>SPS20115-0-1-1</v>
      </c>
    </row>
    <row r="15" spans="1:21">
      <c r="A15" s="234">
        <f>'Order Form'!A30</f>
        <v>100137</v>
      </c>
      <c r="B15" s="234">
        <f t="shared" si="0"/>
        <v>100137</v>
      </c>
      <c r="C15" s="235">
        <f t="shared" si="4"/>
        <v>100137</v>
      </c>
      <c r="D15" s="231">
        <f>'Order Form'!$M$2</f>
        <v>0</v>
      </c>
      <c r="E15" s="232">
        <f>'Order Form'!$J$11</f>
        <v>0</v>
      </c>
      <c r="F15" s="232" t="str">
        <f>IF(ISBLANK('Order Form'!$J$12),"",'Order Form'!$J$12)</f>
        <v/>
      </c>
      <c r="G15" s="232">
        <f t="shared" ca="1" si="2"/>
        <v>41887</v>
      </c>
      <c r="H15" s="233">
        <f>'Order Form'!$J$13</f>
        <v>0</v>
      </c>
      <c r="I15" s="236">
        <f>'Order Form'!E30</f>
        <v>12.5</v>
      </c>
      <c r="J15" s="231">
        <f>'Order Form'!J30</f>
        <v>0</v>
      </c>
      <c r="K15" s="231" t="str">
        <f t="shared" si="5"/>
        <v>F</v>
      </c>
      <c r="L15" s="231">
        <f>IF('Pricing + Order Summary'!$O$13&gt;=8000,14,
IF('Pricing + Order Summary'!$O$13&gt;=5500,15,
IF('Pricing + Order Summary'!$O$13&gt;=4000,16,
IF('Pricing + Order Summary'!$O$13&gt;=2000,23,
IF('Pricing + Order Summary'!$O$13&gt;=750,21,
2)))))</f>
        <v>2</v>
      </c>
      <c r="M15" s="231" t="str">
        <f>"SPS20115"&amp;"-"&amp;D15&amp;"-"&amp;'Order Form'!$O$3&amp;"-1"</f>
        <v>SPS20115-0-1-1</v>
      </c>
    </row>
    <row r="16" spans="1:21">
      <c r="A16" s="234">
        <f>'Order Form'!A31</f>
        <v>100138</v>
      </c>
      <c r="B16" s="234">
        <f t="shared" si="0"/>
        <v>100138</v>
      </c>
      <c r="C16" s="235">
        <f t="shared" si="4"/>
        <v>100138</v>
      </c>
      <c r="D16" s="231">
        <f>'Order Form'!$M$2</f>
        <v>0</v>
      </c>
      <c r="E16" s="232">
        <f>'Order Form'!$J$11</f>
        <v>0</v>
      </c>
      <c r="F16" s="232" t="str">
        <f>IF(ISBLANK('Order Form'!$J$12),"",'Order Form'!$J$12)</f>
        <v/>
      </c>
      <c r="G16" s="232">
        <f t="shared" ca="1" si="2"/>
        <v>41887</v>
      </c>
      <c r="H16" s="233">
        <f>'Order Form'!$J$13</f>
        <v>0</v>
      </c>
      <c r="I16" s="236">
        <f>'Order Form'!E31</f>
        <v>12.5</v>
      </c>
      <c r="J16" s="231">
        <f>'Order Form'!J31</f>
        <v>0</v>
      </c>
      <c r="K16" s="231" t="str">
        <f t="shared" si="5"/>
        <v>F</v>
      </c>
      <c r="L16" s="231">
        <f>IF('Pricing + Order Summary'!$O$13&gt;=8000,14,
IF('Pricing + Order Summary'!$O$13&gt;=5500,15,
IF('Pricing + Order Summary'!$O$13&gt;=4000,16,
IF('Pricing + Order Summary'!$O$13&gt;=2000,23,
IF('Pricing + Order Summary'!$O$13&gt;=750,21,
2)))))</f>
        <v>2</v>
      </c>
      <c r="M16" s="231" t="str">
        <f>"SPS20115"&amp;"-"&amp;D16&amp;"-"&amp;'Order Form'!$O$3&amp;"-1"</f>
        <v>SPS20115-0-1-1</v>
      </c>
    </row>
    <row r="17" spans="1:13">
      <c r="A17" s="234">
        <f>'Order Form'!A32</f>
        <v>100505</v>
      </c>
      <c r="B17" s="234">
        <f t="shared" si="0"/>
        <v>100505</v>
      </c>
      <c r="C17" s="235">
        <f t="shared" si="4"/>
        <v>100505</v>
      </c>
      <c r="D17" s="231">
        <f>'Order Form'!$M$2</f>
        <v>0</v>
      </c>
      <c r="E17" s="232">
        <f>'Order Form'!$J$11</f>
        <v>0</v>
      </c>
      <c r="F17" s="232" t="str">
        <f>IF(ISBLANK('Order Form'!$J$12),"",'Order Form'!$J$12)</f>
        <v/>
      </c>
      <c r="G17" s="232">
        <f t="shared" ca="1" si="2"/>
        <v>41887</v>
      </c>
      <c r="H17" s="233">
        <f>'Order Form'!$J$13</f>
        <v>0</v>
      </c>
      <c r="I17" s="236">
        <f>'Order Form'!E32</f>
        <v>12.5</v>
      </c>
      <c r="J17" s="231">
        <f>'Order Form'!J32</f>
        <v>0</v>
      </c>
      <c r="K17" s="231" t="str">
        <f t="shared" si="5"/>
        <v>F</v>
      </c>
      <c r="L17" s="231">
        <f>IF('Pricing + Order Summary'!$O$13&gt;=8000,14,
IF('Pricing + Order Summary'!$O$13&gt;=5500,15,
IF('Pricing + Order Summary'!$O$13&gt;=4000,16,
IF('Pricing + Order Summary'!$O$13&gt;=2000,23,
IF('Pricing + Order Summary'!$O$13&gt;=750,21,
2)))))</f>
        <v>2</v>
      </c>
      <c r="M17" s="231" t="str">
        <f>"SPS20115"&amp;"-"&amp;D17&amp;"-"&amp;'Order Form'!$O$3&amp;"-1"</f>
        <v>SPS20115-0-1-1</v>
      </c>
    </row>
    <row r="18" spans="1:13">
      <c r="A18" s="234">
        <f>'Order Form'!A33</f>
        <v>100139</v>
      </c>
      <c r="B18" s="234">
        <f t="shared" si="0"/>
        <v>100139</v>
      </c>
      <c r="C18" s="235">
        <f t="shared" si="4"/>
        <v>100139</v>
      </c>
      <c r="D18" s="231">
        <f>'Order Form'!$M$2</f>
        <v>0</v>
      </c>
      <c r="E18" s="232">
        <f>'Order Form'!$J$11</f>
        <v>0</v>
      </c>
      <c r="F18" s="232" t="str">
        <f>IF(ISBLANK('Order Form'!$J$12),"",'Order Form'!$J$12)</f>
        <v/>
      </c>
      <c r="G18" s="232">
        <f t="shared" ca="1" si="2"/>
        <v>41887</v>
      </c>
      <c r="H18" s="233">
        <f>'Order Form'!$J$13</f>
        <v>0</v>
      </c>
      <c r="I18" s="236">
        <f>'Order Form'!E33</f>
        <v>12.5</v>
      </c>
      <c r="J18" s="231">
        <f>'Order Form'!J33</f>
        <v>0</v>
      </c>
      <c r="K18" s="231" t="str">
        <f t="shared" si="5"/>
        <v>F</v>
      </c>
      <c r="L18" s="231">
        <f>IF('Pricing + Order Summary'!$O$13&gt;=8000,14,
IF('Pricing + Order Summary'!$O$13&gt;=5500,15,
IF('Pricing + Order Summary'!$O$13&gt;=4000,16,
IF('Pricing + Order Summary'!$O$13&gt;=2000,23,
IF('Pricing + Order Summary'!$O$13&gt;=750,21,
2)))))</f>
        <v>2</v>
      </c>
      <c r="M18" s="231" t="str">
        <f>"SPS20115"&amp;"-"&amp;D18&amp;"-"&amp;'Order Form'!$O$3&amp;"-1"</f>
        <v>SPS20115-0-1-1</v>
      </c>
    </row>
    <row r="19" spans="1:13">
      <c r="A19" s="234">
        <f>'Order Form'!A34</f>
        <v>100549</v>
      </c>
      <c r="B19" s="234">
        <f t="shared" si="0"/>
        <v>100549</v>
      </c>
      <c r="C19" s="235">
        <f t="shared" si="4"/>
        <v>100549</v>
      </c>
      <c r="D19" s="231">
        <f>'Order Form'!$M$2</f>
        <v>0</v>
      </c>
      <c r="E19" s="232">
        <f>'Order Form'!$J$11</f>
        <v>0</v>
      </c>
      <c r="F19" s="232" t="str">
        <f>IF(ISBLANK('Order Form'!$J$12),"",'Order Form'!$J$12)</f>
        <v/>
      </c>
      <c r="G19" s="232">
        <f t="shared" ca="1" si="2"/>
        <v>41887</v>
      </c>
      <c r="H19" s="233">
        <f>'Order Form'!$J$13</f>
        <v>0</v>
      </c>
      <c r="I19" s="236">
        <f>'Order Form'!E34</f>
        <v>12.5</v>
      </c>
      <c r="J19" s="231">
        <f>'Order Form'!J34</f>
        <v>0</v>
      </c>
      <c r="K19" s="231" t="str">
        <f t="shared" si="5"/>
        <v>F</v>
      </c>
      <c r="L19" s="231">
        <f>IF('Pricing + Order Summary'!$O$13&gt;=8000,14,
IF('Pricing + Order Summary'!$O$13&gt;=5500,15,
IF('Pricing + Order Summary'!$O$13&gt;=4000,16,
IF('Pricing + Order Summary'!$O$13&gt;=2000,23,
IF('Pricing + Order Summary'!$O$13&gt;=750,21,
2)))))</f>
        <v>2</v>
      </c>
      <c r="M19" s="231" t="str">
        <f>"SPS20115"&amp;"-"&amp;D19&amp;"-"&amp;'Order Form'!$O$3&amp;"-1"</f>
        <v>SPS20115-0-1-1</v>
      </c>
    </row>
    <row r="20" spans="1:13">
      <c r="A20" s="234">
        <f>'Order Form'!A35</f>
        <v>108673</v>
      </c>
      <c r="B20" s="234">
        <f t="shared" si="0"/>
        <v>108673</v>
      </c>
      <c r="C20" s="235">
        <f t="shared" si="4"/>
        <v>108673</v>
      </c>
      <c r="D20" s="231">
        <f>'Order Form'!$M$2</f>
        <v>0</v>
      </c>
      <c r="E20" s="232">
        <f>'Order Form'!$J$11</f>
        <v>0</v>
      </c>
      <c r="F20" s="232" t="str">
        <f>IF(ISBLANK('Order Form'!$J$12),"",'Order Form'!$J$12)</f>
        <v/>
      </c>
      <c r="G20" s="232">
        <f t="shared" ca="1" si="2"/>
        <v>41887</v>
      </c>
      <c r="H20" s="233">
        <f>'Order Form'!$J$13</f>
        <v>0</v>
      </c>
      <c r="I20" s="236">
        <f>'Order Form'!E35</f>
        <v>12.5</v>
      </c>
      <c r="J20" s="231">
        <f>'Order Form'!J35</f>
        <v>0</v>
      </c>
      <c r="K20" s="231" t="str">
        <f t="shared" si="5"/>
        <v>F</v>
      </c>
      <c r="L20" s="231">
        <f>IF('Pricing + Order Summary'!$O$13&gt;=8000,14,
IF('Pricing + Order Summary'!$O$13&gt;=5500,15,
IF('Pricing + Order Summary'!$O$13&gt;=4000,16,
IF('Pricing + Order Summary'!$O$13&gt;=2000,23,
IF('Pricing + Order Summary'!$O$13&gt;=750,21,
2)))))</f>
        <v>2</v>
      </c>
      <c r="M20" s="231" t="str">
        <f>"SPS20115"&amp;"-"&amp;D20&amp;"-"&amp;'Order Form'!$O$3&amp;"-1"</f>
        <v>SPS20115-0-1-1</v>
      </c>
    </row>
    <row r="21" spans="1:13">
      <c r="A21" s="234">
        <f>'Order Form'!A36</f>
        <v>107692</v>
      </c>
      <c r="B21" s="234">
        <f t="shared" si="0"/>
        <v>107692</v>
      </c>
      <c r="C21" s="235">
        <f t="shared" si="4"/>
        <v>107692</v>
      </c>
      <c r="D21" s="231">
        <f>'Order Form'!$M$2</f>
        <v>0</v>
      </c>
      <c r="E21" s="232">
        <f>'Order Form'!$J$11</f>
        <v>0</v>
      </c>
      <c r="F21" s="232" t="str">
        <f>IF(ISBLANK('Order Form'!$J$12),"",'Order Form'!$J$12)</f>
        <v/>
      </c>
      <c r="G21" s="232">
        <f t="shared" ca="1" si="2"/>
        <v>41887</v>
      </c>
      <c r="H21" s="233">
        <f>'Order Form'!$J$13</f>
        <v>0</v>
      </c>
      <c r="I21" s="236">
        <f>'Order Form'!E36</f>
        <v>12.5</v>
      </c>
      <c r="J21" s="231">
        <f>'Order Form'!J36</f>
        <v>0</v>
      </c>
      <c r="K21" s="231" t="str">
        <f t="shared" si="5"/>
        <v>F</v>
      </c>
      <c r="L21" s="231">
        <f>IF('Pricing + Order Summary'!$O$13&gt;=8000,14,
IF('Pricing + Order Summary'!$O$13&gt;=5500,15,
IF('Pricing + Order Summary'!$O$13&gt;=4000,16,
IF('Pricing + Order Summary'!$O$13&gt;=2000,23,
IF('Pricing + Order Summary'!$O$13&gt;=750,21,
2)))))</f>
        <v>2</v>
      </c>
      <c r="M21" s="231" t="str">
        <f>"SPS20115"&amp;"-"&amp;D21&amp;"-"&amp;'Order Form'!$O$3&amp;"-1"</f>
        <v>SPS20115-0-1-1</v>
      </c>
    </row>
    <row r="22" spans="1:13">
      <c r="A22" s="234">
        <f>'Order Form'!A37</f>
        <v>107694</v>
      </c>
      <c r="B22" s="234">
        <f t="shared" si="0"/>
        <v>107694</v>
      </c>
      <c r="C22" s="235">
        <f t="shared" si="4"/>
        <v>107694</v>
      </c>
      <c r="D22" s="231">
        <f>'Order Form'!$M$2</f>
        <v>0</v>
      </c>
      <c r="E22" s="232">
        <f>'Order Form'!$J$11</f>
        <v>0</v>
      </c>
      <c r="F22" s="232" t="str">
        <f>IF(ISBLANK('Order Form'!$J$12),"",'Order Form'!$J$12)</f>
        <v/>
      </c>
      <c r="G22" s="232">
        <f t="shared" ca="1" si="2"/>
        <v>41887</v>
      </c>
      <c r="H22" s="233">
        <f>'Order Form'!$J$13</f>
        <v>0</v>
      </c>
      <c r="I22" s="236">
        <f>'Order Form'!E37</f>
        <v>12.5</v>
      </c>
      <c r="J22" s="231">
        <f>'Order Form'!J37</f>
        <v>0</v>
      </c>
      <c r="K22" s="231" t="str">
        <f t="shared" si="5"/>
        <v>F</v>
      </c>
      <c r="L22" s="231">
        <f>IF('Pricing + Order Summary'!$O$13&gt;=8000,14,
IF('Pricing + Order Summary'!$O$13&gt;=5500,15,
IF('Pricing + Order Summary'!$O$13&gt;=4000,16,
IF('Pricing + Order Summary'!$O$13&gt;=2000,23,
IF('Pricing + Order Summary'!$O$13&gt;=750,21,
2)))))</f>
        <v>2</v>
      </c>
      <c r="M22" s="231" t="str">
        <f>"SPS20115"&amp;"-"&amp;D22&amp;"-"&amp;'Order Form'!$O$3&amp;"-1"</f>
        <v>SPS20115-0-1-1</v>
      </c>
    </row>
    <row r="23" spans="1:13">
      <c r="A23" s="234">
        <f>'Order Form'!A38</f>
        <v>107693</v>
      </c>
      <c r="B23" s="234">
        <f t="shared" si="0"/>
        <v>107693</v>
      </c>
      <c r="C23" s="235">
        <f t="shared" si="4"/>
        <v>107693</v>
      </c>
      <c r="D23" s="231">
        <f>'Order Form'!$M$2</f>
        <v>0</v>
      </c>
      <c r="E23" s="232">
        <f>'Order Form'!$J$11</f>
        <v>0</v>
      </c>
      <c r="F23" s="232" t="str">
        <f>IF(ISBLANK('Order Form'!$J$12),"",'Order Form'!$J$12)</f>
        <v/>
      </c>
      <c r="G23" s="232">
        <f t="shared" ca="1" si="2"/>
        <v>41887</v>
      </c>
      <c r="H23" s="233">
        <f>'Order Form'!$J$13</f>
        <v>0</v>
      </c>
      <c r="I23" s="236">
        <f>'Order Form'!E38</f>
        <v>12.5</v>
      </c>
      <c r="J23" s="231">
        <f>'Order Form'!J38</f>
        <v>0</v>
      </c>
      <c r="K23" s="231" t="str">
        <f t="shared" si="5"/>
        <v>F</v>
      </c>
      <c r="L23" s="231">
        <f>IF('Pricing + Order Summary'!$O$13&gt;=8000,14,
IF('Pricing + Order Summary'!$O$13&gt;=5500,15,
IF('Pricing + Order Summary'!$O$13&gt;=4000,16,
IF('Pricing + Order Summary'!$O$13&gt;=2000,23,
IF('Pricing + Order Summary'!$O$13&gt;=750,21,
2)))))</f>
        <v>2</v>
      </c>
      <c r="M23" s="231" t="str">
        <f>"SPS20115"&amp;"-"&amp;D23&amp;"-"&amp;'Order Form'!$O$3&amp;"-1"</f>
        <v>SPS20115-0-1-1</v>
      </c>
    </row>
    <row r="24" spans="1:13">
      <c r="A24" s="234">
        <f>'Order Form'!A39</f>
        <v>107696</v>
      </c>
      <c r="B24" s="234">
        <f t="shared" si="0"/>
        <v>107696</v>
      </c>
      <c r="C24" s="235">
        <f t="shared" si="4"/>
        <v>107696</v>
      </c>
      <c r="D24" s="231">
        <f>'Order Form'!$M$2</f>
        <v>0</v>
      </c>
      <c r="E24" s="232">
        <f>'Order Form'!$J$11</f>
        <v>0</v>
      </c>
      <c r="F24" s="232" t="str">
        <f>IF(ISBLANK('Order Form'!$J$12),"",'Order Form'!$J$12)</f>
        <v/>
      </c>
      <c r="G24" s="232">
        <f t="shared" ca="1" si="2"/>
        <v>41887</v>
      </c>
      <c r="H24" s="233">
        <f>'Order Form'!$J$13</f>
        <v>0</v>
      </c>
      <c r="I24" s="236">
        <f>'Order Form'!E39</f>
        <v>12.5</v>
      </c>
      <c r="J24" s="231">
        <f>'Order Form'!J39</f>
        <v>0</v>
      </c>
      <c r="K24" s="231" t="str">
        <f t="shared" si="5"/>
        <v>F</v>
      </c>
      <c r="L24" s="231">
        <f>IF('Pricing + Order Summary'!$O$13&gt;=8000,14,
IF('Pricing + Order Summary'!$O$13&gt;=5500,15,
IF('Pricing + Order Summary'!$O$13&gt;=4000,16,
IF('Pricing + Order Summary'!$O$13&gt;=2000,23,
IF('Pricing + Order Summary'!$O$13&gt;=750,21,
2)))))</f>
        <v>2</v>
      </c>
      <c r="M24" s="231" t="str">
        <f>"SPS20115"&amp;"-"&amp;D24&amp;"-"&amp;'Order Form'!$O$3&amp;"-1"</f>
        <v>SPS20115-0-1-1</v>
      </c>
    </row>
    <row r="25" spans="1:13">
      <c r="A25" s="234">
        <f>'Order Form'!A40</f>
        <v>107698</v>
      </c>
      <c r="B25" s="234">
        <f t="shared" si="0"/>
        <v>107698</v>
      </c>
      <c r="C25" s="235">
        <f t="shared" si="4"/>
        <v>107698</v>
      </c>
      <c r="D25" s="231">
        <f>'Order Form'!$M$2</f>
        <v>0</v>
      </c>
      <c r="E25" s="232">
        <f>'Order Form'!$J$11</f>
        <v>0</v>
      </c>
      <c r="F25" s="232" t="str">
        <f>IF(ISBLANK('Order Form'!$J$12),"",'Order Form'!$J$12)</f>
        <v/>
      </c>
      <c r="G25" s="232">
        <f t="shared" ca="1" si="2"/>
        <v>41887</v>
      </c>
      <c r="H25" s="233">
        <f>'Order Form'!$J$13</f>
        <v>0</v>
      </c>
      <c r="I25" s="236">
        <f>'Order Form'!E40</f>
        <v>12.5</v>
      </c>
      <c r="J25" s="231">
        <f>'Order Form'!J40</f>
        <v>0</v>
      </c>
      <c r="K25" s="231" t="str">
        <f t="shared" si="5"/>
        <v>F</v>
      </c>
      <c r="L25" s="231">
        <f>IF('Pricing + Order Summary'!$O$13&gt;=8000,14,
IF('Pricing + Order Summary'!$O$13&gt;=5500,15,
IF('Pricing + Order Summary'!$O$13&gt;=4000,16,
IF('Pricing + Order Summary'!$O$13&gt;=2000,23,
IF('Pricing + Order Summary'!$O$13&gt;=750,21,
2)))))</f>
        <v>2</v>
      </c>
      <c r="M25" s="231" t="str">
        <f>"SPS20115"&amp;"-"&amp;D25&amp;"-"&amp;'Order Form'!$O$3&amp;"-1"</f>
        <v>SPS20115-0-1-1</v>
      </c>
    </row>
    <row r="26" spans="1:13">
      <c r="A26" s="234">
        <f>'Order Form'!A41</f>
        <v>107695</v>
      </c>
      <c r="B26" s="234">
        <f t="shared" si="0"/>
        <v>107695</v>
      </c>
      <c r="C26" s="235">
        <f t="shared" si="4"/>
        <v>107695</v>
      </c>
      <c r="D26" s="231">
        <f>'Order Form'!$M$2</f>
        <v>0</v>
      </c>
      <c r="E26" s="232">
        <f>'Order Form'!$J$11</f>
        <v>0</v>
      </c>
      <c r="F26" s="232" t="str">
        <f>IF(ISBLANK('Order Form'!$J$12),"",'Order Form'!$J$12)</f>
        <v/>
      </c>
      <c r="G26" s="232">
        <f t="shared" ca="1" si="2"/>
        <v>41887</v>
      </c>
      <c r="H26" s="233">
        <f>'Order Form'!$J$13</f>
        <v>0</v>
      </c>
      <c r="I26" s="236">
        <f>'Order Form'!E41</f>
        <v>12.5</v>
      </c>
      <c r="J26" s="231">
        <f>'Order Form'!J41</f>
        <v>0</v>
      </c>
      <c r="K26" s="231" t="str">
        <f t="shared" si="5"/>
        <v>F</v>
      </c>
      <c r="L26" s="231">
        <f>IF('Pricing + Order Summary'!$O$13&gt;=8000,14,
IF('Pricing + Order Summary'!$O$13&gt;=5500,15,
IF('Pricing + Order Summary'!$O$13&gt;=4000,16,
IF('Pricing + Order Summary'!$O$13&gt;=2000,23,
IF('Pricing + Order Summary'!$O$13&gt;=750,21,
2)))))</f>
        <v>2</v>
      </c>
      <c r="M26" s="231" t="str">
        <f>"SPS20115"&amp;"-"&amp;D26&amp;"-"&amp;'Order Form'!$O$3&amp;"-1"</f>
        <v>SPS20115-0-1-1</v>
      </c>
    </row>
    <row r="27" spans="1:13">
      <c r="A27" s="234">
        <f>'Order Form'!A42</f>
        <v>107697</v>
      </c>
      <c r="B27" s="234">
        <f t="shared" si="0"/>
        <v>107697</v>
      </c>
      <c r="C27" s="235">
        <f t="shared" si="4"/>
        <v>107697</v>
      </c>
      <c r="D27" s="231">
        <f>'Order Form'!$M$2</f>
        <v>0</v>
      </c>
      <c r="E27" s="232">
        <f>'Order Form'!$J$11</f>
        <v>0</v>
      </c>
      <c r="F27" s="232" t="str">
        <f>IF(ISBLANK('Order Form'!$J$12),"",'Order Form'!$J$12)</f>
        <v/>
      </c>
      <c r="G27" s="232">
        <f t="shared" ca="1" si="2"/>
        <v>41887</v>
      </c>
      <c r="H27" s="233">
        <f>'Order Form'!$J$13</f>
        <v>0</v>
      </c>
      <c r="I27" s="236">
        <f>'Order Form'!E42</f>
        <v>12.5</v>
      </c>
      <c r="J27" s="231">
        <f>'Order Form'!J42</f>
        <v>0</v>
      </c>
      <c r="K27" s="231" t="str">
        <f t="shared" si="5"/>
        <v>F</v>
      </c>
      <c r="L27" s="231">
        <f>IF('Pricing + Order Summary'!$O$13&gt;=8000,14,
IF('Pricing + Order Summary'!$O$13&gt;=5500,15,
IF('Pricing + Order Summary'!$O$13&gt;=4000,16,
IF('Pricing + Order Summary'!$O$13&gt;=2000,23,
IF('Pricing + Order Summary'!$O$13&gt;=750,21,
2)))))</f>
        <v>2</v>
      </c>
      <c r="M27" s="231" t="str">
        <f>"SPS20115"&amp;"-"&amp;D27&amp;"-"&amp;'Order Form'!$O$3&amp;"-1"</f>
        <v>SPS20115-0-1-1</v>
      </c>
    </row>
    <row r="28" spans="1:13">
      <c r="A28" s="234">
        <f>'Order Form'!A43</f>
        <v>100208</v>
      </c>
      <c r="B28" s="234">
        <f t="shared" si="0"/>
        <v>100208</v>
      </c>
      <c r="C28" s="235">
        <f t="shared" si="4"/>
        <v>100208</v>
      </c>
      <c r="D28" s="231">
        <f>'Order Form'!$M$2</f>
        <v>0</v>
      </c>
      <c r="E28" s="232">
        <f>'Order Form'!$J$11</f>
        <v>0</v>
      </c>
      <c r="F28" s="232" t="str">
        <f>IF(ISBLANK('Order Form'!$J$12),"",'Order Form'!$J$12)</f>
        <v/>
      </c>
      <c r="G28" s="232">
        <f t="shared" ca="1" si="2"/>
        <v>41887</v>
      </c>
      <c r="H28" s="233">
        <f>'Order Form'!$J$13</f>
        <v>0</v>
      </c>
      <c r="I28" s="236">
        <f>'Order Form'!E43</f>
        <v>12.5</v>
      </c>
      <c r="J28" s="231">
        <f>'Order Form'!J43</f>
        <v>0</v>
      </c>
      <c r="K28" s="231" t="str">
        <f t="shared" si="5"/>
        <v>F</v>
      </c>
      <c r="L28" s="231">
        <f>IF('Pricing + Order Summary'!$O$13&gt;=8000,14,
IF('Pricing + Order Summary'!$O$13&gt;=5500,15,
IF('Pricing + Order Summary'!$O$13&gt;=4000,16,
IF('Pricing + Order Summary'!$O$13&gt;=2000,23,
IF('Pricing + Order Summary'!$O$13&gt;=750,21,
2)))))</f>
        <v>2</v>
      </c>
      <c r="M28" s="231" t="str">
        <f>"SPS20115"&amp;"-"&amp;D28&amp;"-"&amp;'Order Form'!$O$3&amp;"-1"</f>
        <v>SPS20115-0-1-1</v>
      </c>
    </row>
    <row r="29" spans="1:13">
      <c r="A29" s="234">
        <f>'Order Form'!A44</f>
        <v>100210</v>
      </c>
      <c r="B29" s="234">
        <f t="shared" si="0"/>
        <v>100210</v>
      </c>
      <c r="C29" s="235">
        <f t="shared" si="4"/>
        <v>100210</v>
      </c>
      <c r="D29" s="231">
        <f>'Order Form'!$M$2</f>
        <v>0</v>
      </c>
      <c r="E29" s="232">
        <f>'Order Form'!$J$11</f>
        <v>0</v>
      </c>
      <c r="F29" s="232" t="str">
        <f>IF(ISBLANK('Order Form'!$J$12),"",'Order Form'!$J$12)</f>
        <v/>
      </c>
      <c r="G29" s="232">
        <f t="shared" ca="1" si="2"/>
        <v>41887</v>
      </c>
      <c r="H29" s="233">
        <f>'Order Form'!$J$13</f>
        <v>0</v>
      </c>
      <c r="I29" s="236">
        <f>'Order Form'!E44</f>
        <v>12.5</v>
      </c>
      <c r="J29" s="231">
        <f>'Order Form'!J44</f>
        <v>0</v>
      </c>
      <c r="K29" s="231" t="str">
        <f t="shared" si="5"/>
        <v>F</v>
      </c>
      <c r="L29" s="231">
        <f>IF('Pricing + Order Summary'!$O$13&gt;=8000,14,
IF('Pricing + Order Summary'!$O$13&gt;=5500,15,
IF('Pricing + Order Summary'!$O$13&gt;=4000,16,
IF('Pricing + Order Summary'!$O$13&gt;=2000,23,
IF('Pricing + Order Summary'!$O$13&gt;=750,21,
2)))))</f>
        <v>2</v>
      </c>
      <c r="M29" s="231" t="str">
        <f>"SPS20115"&amp;"-"&amp;D29&amp;"-"&amp;'Order Form'!$O$3&amp;"-1"</f>
        <v>SPS20115-0-1-1</v>
      </c>
    </row>
    <row r="30" spans="1:13">
      <c r="A30" s="234">
        <f>'Order Form'!A45</f>
        <v>100211</v>
      </c>
      <c r="B30" s="234">
        <f t="shared" si="0"/>
        <v>100211</v>
      </c>
      <c r="C30" s="235">
        <f t="shared" si="4"/>
        <v>100211</v>
      </c>
      <c r="D30" s="231">
        <f>'Order Form'!$M$2</f>
        <v>0</v>
      </c>
      <c r="E30" s="232">
        <f>'Order Form'!$J$11</f>
        <v>0</v>
      </c>
      <c r="F30" s="232" t="str">
        <f>IF(ISBLANK('Order Form'!$J$12),"",'Order Form'!$J$12)</f>
        <v/>
      </c>
      <c r="G30" s="232">
        <f t="shared" ca="1" si="2"/>
        <v>41887</v>
      </c>
      <c r="H30" s="233">
        <f>'Order Form'!$J$13</f>
        <v>0</v>
      </c>
      <c r="I30" s="236">
        <f>'Order Form'!E45</f>
        <v>12.5</v>
      </c>
      <c r="J30" s="231">
        <f>'Order Form'!J45</f>
        <v>0</v>
      </c>
      <c r="K30" s="231" t="str">
        <f t="shared" si="5"/>
        <v>F</v>
      </c>
      <c r="L30" s="231">
        <f>IF('Pricing + Order Summary'!$O$13&gt;=8000,14,
IF('Pricing + Order Summary'!$O$13&gt;=5500,15,
IF('Pricing + Order Summary'!$O$13&gt;=4000,16,
IF('Pricing + Order Summary'!$O$13&gt;=2000,23,
IF('Pricing + Order Summary'!$O$13&gt;=750,21,
2)))))</f>
        <v>2</v>
      </c>
      <c r="M30" s="231" t="str">
        <f>"SPS20115"&amp;"-"&amp;D30&amp;"-"&amp;'Order Form'!$O$3&amp;"-1"</f>
        <v>SPS20115-0-1-1</v>
      </c>
    </row>
    <row r="31" spans="1:13">
      <c r="A31" s="234">
        <f>'Order Form'!A46</f>
        <v>108675</v>
      </c>
      <c r="B31" s="234">
        <f t="shared" si="0"/>
        <v>108675</v>
      </c>
      <c r="C31" s="235">
        <f t="shared" si="4"/>
        <v>108675</v>
      </c>
      <c r="D31" s="231">
        <f>'Order Form'!$M$2</f>
        <v>0</v>
      </c>
      <c r="E31" s="232">
        <f>'Order Form'!$J$11</f>
        <v>0</v>
      </c>
      <c r="F31" s="232" t="str">
        <f>IF(ISBLANK('Order Form'!$J$12),"",'Order Form'!$J$12)</f>
        <v/>
      </c>
      <c r="G31" s="232">
        <f t="shared" ca="1" si="2"/>
        <v>41887</v>
      </c>
      <c r="H31" s="233">
        <f>'Order Form'!$J$13</f>
        <v>0</v>
      </c>
      <c r="I31" s="236">
        <f>'Order Form'!E46</f>
        <v>12.5</v>
      </c>
      <c r="J31" s="231">
        <f>'Order Form'!J46</f>
        <v>0</v>
      </c>
      <c r="K31" s="231" t="str">
        <f t="shared" si="5"/>
        <v>F</v>
      </c>
      <c r="L31" s="231">
        <f>IF('Pricing + Order Summary'!$O$13&gt;=8000,14,
IF('Pricing + Order Summary'!$O$13&gt;=5500,15,
IF('Pricing + Order Summary'!$O$13&gt;=4000,16,
IF('Pricing + Order Summary'!$O$13&gt;=2000,23,
IF('Pricing + Order Summary'!$O$13&gt;=750,21,
2)))))</f>
        <v>2</v>
      </c>
      <c r="M31" s="231" t="str">
        <f>"SPS20115"&amp;"-"&amp;D31&amp;"-"&amp;'Order Form'!$O$3&amp;"-1"</f>
        <v>SPS20115-0-1-1</v>
      </c>
    </row>
    <row r="32" spans="1:13">
      <c r="A32" s="234">
        <f>'Order Form'!A47</f>
        <v>108674</v>
      </c>
      <c r="B32" s="234">
        <f t="shared" si="0"/>
        <v>108674</v>
      </c>
      <c r="C32" s="235">
        <f t="shared" si="4"/>
        <v>108674</v>
      </c>
      <c r="D32" s="231">
        <f>'Order Form'!$M$2</f>
        <v>0</v>
      </c>
      <c r="E32" s="232">
        <f>'Order Form'!$J$11</f>
        <v>0</v>
      </c>
      <c r="F32" s="232" t="str">
        <f>IF(ISBLANK('Order Form'!$J$12),"",'Order Form'!$J$12)</f>
        <v/>
      </c>
      <c r="G32" s="232">
        <f t="shared" ca="1" si="2"/>
        <v>41887</v>
      </c>
      <c r="H32" s="233">
        <f>'Order Form'!$J$13</f>
        <v>0</v>
      </c>
      <c r="I32" s="236">
        <f>'Order Form'!E47</f>
        <v>12.5</v>
      </c>
      <c r="J32" s="231">
        <f>'Order Form'!J47</f>
        <v>0</v>
      </c>
      <c r="K32" s="231" t="str">
        <f t="shared" si="5"/>
        <v>F</v>
      </c>
      <c r="L32" s="231">
        <f>IF('Pricing + Order Summary'!$O$13&gt;=8000,14,
IF('Pricing + Order Summary'!$O$13&gt;=5500,15,
IF('Pricing + Order Summary'!$O$13&gt;=4000,16,
IF('Pricing + Order Summary'!$O$13&gt;=2000,23,
IF('Pricing + Order Summary'!$O$13&gt;=750,21,
2)))))</f>
        <v>2</v>
      </c>
      <c r="M32" s="231" t="str">
        <f>"SPS20115"&amp;"-"&amp;D32&amp;"-"&amp;'Order Form'!$O$3&amp;"-1"</f>
        <v>SPS20115-0-1-1</v>
      </c>
    </row>
    <row r="33" spans="1:13">
      <c r="A33" s="234">
        <f>'Order Form'!A48</f>
        <v>100488</v>
      </c>
      <c r="B33" s="234">
        <f t="shared" si="0"/>
        <v>100488</v>
      </c>
      <c r="C33" s="235">
        <f t="shared" si="4"/>
        <v>100488</v>
      </c>
      <c r="D33" s="231">
        <f>'Order Form'!$M$2</f>
        <v>0</v>
      </c>
      <c r="E33" s="232">
        <f>'Order Form'!$J$11</f>
        <v>0</v>
      </c>
      <c r="F33" s="232" t="str">
        <f>IF(ISBLANK('Order Form'!$J$12),"",'Order Form'!$J$12)</f>
        <v/>
      </c>
      <c r="G33" s="232">
        <f t="shared" ca="1" si="2"/>
        <v>41887</v>
      </c>
      <c r="H33" s="233">
        <f>'Order Form'!$J$13</f>
        <v>0</v>
      </c>
      <c r="I33" s="236">
        <f>'Order Form'!E48</f>
        <v>12.5</v>
      </c>
      <c r="J33" s="231">
        <f>'Order Form'!J48</f>
        <v>0</v>
      </c>
      <c r="K33" s="231" t="str">
        <f t="shared" si="5"/>
        <v>F</v>
      </c>
      <c r="L33" s="231">
        <f>IF('Pricing + Order Summary'!$O$13&gt;=8000,14,
IF('Pricing + Order Summary'!$O$13&gt;=5500,15,
IF('Pricing + Order Summary'!$O$13&gt;=4000,16,
IF('Pricing + Order Summary'!$O$13&gt;=2000,23,
IF('Pricing + Order Summary'!$O$13&gt;=750,21,
2)))))</f>
        <v>2</v>
      </c>
      <c r="M33" s="231" t="str">
        <f>"SPS20115"&amp;"-"&amp;D33&amp;"-"&amp;'Order Form'!$O$3&amp;"-1"</f>
        <v>SPS20115-0-1-1</v>
      </c>
    </row>
    <row r="34" spans="1:13">
      <c r="A34" s="234">
        <f>'Order Form'!A49</f>
        <v>100486</v>
      </c>
      <c r="B34" s="234">
        <f t="shared" si="0"/>
        <v>100486</v>
      </c>
      <c r="C34" s="235">
        <f t="shared" si="4"/>
        <v>100486</v>
      </c>
      <c r="D34" s="231">
        <f>'Order Form'!$M$2</f>
        <v>0</v>
      </c>
      <c r="E34" s="232">
        <f>'Order Form'!$J$11</f>
        <v>0</v>
      </c>
      <c r="F34" s="232" t="str">
        <f>IF(ISBLANK('Order Form'!$J$12),"",'Order Form'!$J$12)</f>
        <v/>
      </c>
      <c r="G34" s="232">
        <f t="shared" ca="1" si="2"/>
        <v>41887</v>
      </c>
      <c r="H34" s="233">
        <f>'Order Form'!$J$13</f>
        <v>0</v>
      </c>
      <c r="I34" s="236">
        <f>'Order Form'!E49</f>
        <v>12.5</v>
      </c>
      <c r="J34" s="231">
        <f>'Order Form'!J49</f>
        <v>0</v>
      </c>
      <c r="K34" s="231" t="str">
        <f t="shared" si="5"/>
        <v>F</v>
      </c>
      <c r="L34" s="231">
        <f>IF('Pricing + Order Summary'!$O$13&gt;=8000,14,
IF('Pricing + Order Summary'!$O$13&gt;=5500,15,
IF('Pricing + Order Summary'!$O$13&gt;=4000,16,
IF('Pricing + Order Summary'!$O$13&gt;=2000,23,
IF('Pricing + Order Summary'!$O$13&gt;=750,21,
2)))))</f>
        <v>2</v>
      </c>
      <c r="M34" s="231" t="str">
        <f>"SPS20115"&amp;"-"&amp;D34&amp;"-"&amp;'Order Form'!$O$3&amp;"-1"</f>
        <v>SPS20115-0-1-1</v>
      </c>
    </row>
    <row r="35" spans="1:13">
      <c r="A35" s="234">
        <f>'Order Form'!A50</f>
        <v>100487</v>
      </c>
      <c r="B35" s="234">
        <f t="shared" si="0"/>
        <v>100487</v>
      </c>
      <c r="C35" s="235">
        <f t="shared" si="4"/>
        <v>100487</v>
      </c>
      <c r="D35" s="231">
        <f>'Order Form'!$M$2</f>
        <v>0</v>
      </c>
      <c r="E35" s="232">
        <f>'Order Form'!$J$11</f>
        <v>0</v>
      </c>
      <c r="F35" s="232" t="str">
        <f>IF(ISBLANK('Order Form'!$J$12),"",'Order Form'!$J$12)</f>
        <v/>
      </c>
      <c r="G35" s="232">
        <f t="shared" ca="1" si="2"/>
        <v>41887</v>
      </c>
      <c r="H35" s="233">
        <f>'Order Form'!$J$13</f>
        <v>0</v>
      </c>
      <c r="I35" s="236">
        <f>'Order Form'!E50</f>
        <v>12.5</v>
      </c>
      <c r="J35" s="231">
        <f>'Order Form'!J50</f>
        <v>0</v>
      </c>
      <c r="K35" s="231" t="str">
        <f t="shared" si="5"/>
        <v>F</v>
      </c>
      <c r="L35" s="231">
        <f>IF('Pricing + Order Summary'!$O$13&gt;=8000,14,
IF('Pricing + Order Summary'!$O$13&gt;=5500,15,
IF('Pricing + Order Summary'!$O$13&gt;=4000,16,
IF('Pricing + Order Summary'!$O$13&gt;=2000,23,
IF('Pricing + Order Summary'!$O$13&gt;=750,21,
2)))))</f>
        <v>2</v>
      </c>
      <c r="M35" s="231" t="str">
        <f>"SPS20115"&amp;"-"&amp;D35&amp;"-"&amp;'Order Form'!$O$3&amp;"-1"</f>
        <v>SPS20115-0-1-1</v>
      </c>
    </row>
    <row r="36" spans="1:13">
      <c r="A36" s="234">
        <f>'Order Form'!A51</f>
        <v>100212</v>
      </c>
      <c r="B36" s="234">
        <f t="shared" si="0"/>
        <v>100212</v>
      </c>
      <c r="C36" s="235">
        <f t="shared" si="4"/>
        <v>100212</v>
      </c>
      <c r="D36" s="231">
        <f>'Order Form'!$M$2</f>
        <v>0</v>
      </c>
      <c r="E36" s="232">
        <f>'Order Form'!$J$11</f>
        <v>0</v>
      </c>
      <c r="F36" s="232" t="str">
        <f>IF(ISBLANK('Order Form'!$J$12),"",'Order Form'!$J$12)</f>
        <v/>
      </c>
      <c r="G36" s="232">
        <f t="shared" ca="1" si="2"/>
        <v>41887</v>
      </c>
      <c r="H36" s="233">
        <f>'Order Form'!$J$13</f>
        <v>0</v>
      </c>
      <c r="I36" s="236">
        <f>'Order Form'!E51</f>
        <v>12.5</v>
      </c>
      <c r="J36" s="231">
        <f>'Order Form'!J51</f>
        <v>0</v>
      </c>
      <c r="K36" s="231" t="str">
        <f t="shared" si="5"/>
        <v>F</v>
      </c>
      <c r="L36" s="231">
        <f>IF('Pricing + Order Summary'!$O$13&gt;=8000,14,
IF('Pricing + Order Summary'!$O$13&gt;=5500,15,
IF('Pricing + Order Summary'!$O$13&gt;=4000,16,
IF('Pricing + Order Summary'!$O$13&gt;=2000,23,
IF('Pricing + Order Summary'!$O$13&gt;=750,21,
2)))))</f>
        <v>2</v>
      </c>
      <c r="M36" s="231" t="str">
        <f>"SPS20115"&amp;"-"&amp;D36&amp;"-"&amp;'Order Form'!$O$3&amp;"-1"</f>
        <v>SPS20115-0-1-1</v>
      </c>
    </row>
    <row r="37" spans="1:13">
      <c r="A37" s="234">
        <f>'Order Form'!A52</f>
        <v>100213</v>
      </c>
      <c r="B37" s="234">
        <f t="shared" si="0"/>
        <v>100213</v>
      </c>
      <c r="C37" s="235">
        <f t="shared" si="4"/>
        <v>100213</v>
      </c>
      <c r="D37" s="231">
        <f>'Order Form'!$M$2</f>
        <v>0</v>
      </c>
      <c r="E37" s="232">
        <f>'Order Form'!$J$11</f>
        <v>0</v>
      </c>
      <c r="F37" s="232" t="str">
        <f>IF(ISBLANK('Order Form'!$J$12),"",'Order Form'!$J$12)</f>
        <v/>
      </c>
      <c r="G37" s="232">
        <f t="shared" ca="1" si="2"/>
        <v>41887</v>
      </c>
      <c r="H37" s="233">
        <f>'Order Form'!$J$13</f>
        <v>0</v>
      </c>
      <c r="I37" s="236">
        <f>'Order Form'!E52</f>
        <v>12.5</v>
      </c>
      <c r="J37" s="231">
        <f>'Order Form'!J52</f>
        <v>0</v>
      </c>
      <c r="K37" s="231" t="str">
        <f t="shared" si="5"/>
        <v>F</v>
      </c>
      <c r="L37" s="231">
        <f>IF('Pricing + Order Summary'!$O$13&gt;=8000,14,
IF('Pricing + Order Summary'!$O$13&gt;=5500,15,
IF('Pricing + Order Summary'!$O$13&gt;=4000,16,
IF('Pricing + Order Summary'!$O$13&gt;=2000,23,
IF('Pricing + Order Summary'!$O$13&gt;=750,21,
2)))))</f>
        <v>2</v>
      </c>
      <c r="M37" s="231" t="str">
        <f>"SPS20115"&amp;"-"&amp;D37&amp;"-"&amp;'Order Form'!$O$3&amp;"-1"</f>
        <v>SPS20115-0-1-1</v>
      </c>
    </row>
    <row r="38" spans="1:13">
      <c r="A38" s="234">
        <f>'Order Form'!A53</f>
        <v>100485</v>
      </c>
      <c r="B38" s="234">
        <f t="shared" si="0"/>
        <v>100485</v>
      </c>
      <c r="C38" s="235">
        <f t="shared" si="4"/>
        <v>100485</v>
      </c>
      <c r="D38" s="231">
        <f>'Order Form'!$M$2</f>
        <v>0</v>
      </c>
      <c r="E38" s="232">
        <f>'Order Form'!$J$11</f>
        <v>0</v>
      </c>
      <c r="F38" s="232" t="str">
        <f>IF(ISBLANK('Order Form'!$J$12),"",'Order Form'!$J$12)</f>
        <v/>
      </c>
      <c r="G38" s="232">
        <f t="shared" ca="1" si="2"/>
        <v>41887</v>
      </c>
      <c r="H38" s="233">
        <f>'Order Form'!$J$13</f>
        <v>0</v>
      </c>
      <c r="I38" s="236">
        <f>'Order Form'!E53</f>
        <v>12.5</v>
      </c>
      <c r="J38" s="231">
        <f>'Order Form'!J53</f>
        <v>0</v>
      </c>
      <c r="K38" s="231" t="str">
        <f t="shared" si="5"/>
        <v>F</v>
      </c>
      <c r="L38" s="231">
        <f>IF('Pricing + Order Summary'!$O$13&gt;=8000,14,
IF('Pricing + Order Summary'!$O$13&gt;=5500,15,
IF('Pricing + Order Summary'!$O$13&gt;=4000,16,
IF('Pricing + Order Summary'!$O$13&gt;=2000,23,
IF('Pricing + Order Summary'!$O$13&gt;=750,21,
2)))))</f>
        <v>2</v>
      </c>
      <c r="M38" s="231" t="str">
        <f>"SPS20115"&amp;"-"&amp;D38&amp;"-"&amp;'Order Form'!$O$3&amp;"-1"</f>
        <v>SPS20115-0-1-1</v>
      </c>
    </row>
    <row r="39" spans="1:13">
      <c r="A39" s="234">
        <f>'Order Form'!A54</f>
        <v>107701</v>
      </c>
      <c r="B39" s="234">
        <f t="shared" si="0"/>
        <v>107701</v>
      </c>
      <c r="C39" s="235">
        <f t="shared" si="4"/>
        <v>107701</v>
      </c>
      <c r="D39" s="231">
        <f>'Order Form'!$M$2</f>
        <v>0</v>
      </c>
      <c r="E39" s="232">
        <f>'Order Form'!$J$11</f>
        <v>0</v>
      </c>
      <c r="F39" s="232" t="str">
        <f>IF(ISBLANK('Order Form'!$J$12),"",'Order Form'!$J$12)</f>
        <v/>
      </c>
      <c r="G39" s="232">
        <f t="shared" ca="1" si="2"/>
        <v>41887</v>
      </c>
      <c r="H39" s="233">
        <f>'Order Form'!$J$13</f>
        <v>0</v>
      </c>
      <c r="I39" s="236">
        <f>'Order Form'!E54</f>
        <v>12.5</v>
      </c>
      <c r="J39" s="231">
        <f>'Order Form'!J54</f>
        <v>0</v>
      </c>
      <c r="K39" s="231" t="str">
        <f t="shared" si="5"/>
        <v>F</v>
      </c>
      <c r="L39" s="231">
        <f>IF('Pricing + Order Summary'!$O$13&gt;=8000,14,
IF('Pricing + Order Summary'!$O$13&gt;=5500,15,
IF('Pricing + Order Summary'!$O$13&gt;=4000,16,
IF('Pricing + Order Summary'!$O$13&gt;=2000,23,
IF('Pricing + Order Summary'!$O$13&gt;=750,21,
2)))))</f>
        <v>2</v>
      </c>
      <c r="M39" s="231" t="str">
        <f>"SPS20115"&amp;"-"&amp;D39&amp;"-"&amp;'Order Form'!$O$3&amp;"-1"</f>
        <v>SPS20115-0-1-1</v>
      </c>
    </row>
    <row r="40" spans="1:13">
      <c r="A40" s="234">
        <f>'Order Form'!A55</f>
        <v>107702</v>
      </c>
      <c r="B40" s="234">
        <f t="shared" si="0"/>
        <v>107702</v>
      </c>
      <c r="C40" s="235">
        <f t="shared" si="4"/>
        <v>107702</v>
      </c>
      <c r="D40" s="231">
        <f>'Order Form'!$M$2</f>
        <v>0</v>
      </c>
      <c r="E40" s="232">
        <f>'Order Form'!$J$11</f>
        <v>0</v>
      </c>
      <c r="F40" s="232" t="str">
        <f>IF(ISBLANK('Order Form'!$J$12),"",'Order Form'!$J$12)</f>
        <v/>
      </c>
      <c r="G40" s="232">
        <f t="shared" ca="1" si="2"/>
        <v>41887</v>
      </c>
      <c r="H40" s="233">
        <f>'Order Form'!$J$13</f>
        <v>0</v>
      </c>
      <c r="I40" s="236">
        <f>'Order Form'!E55</f>
        <v>12.5</v>
      </c>
      <c r="J40" s="231">
        <f>'Order Form'!J55</f>
        <v>0</v>
      </c>
      <c r="K40" s="231" t="str">
        <f t="shared" si="5"/>
        <v>F</v>
      </c>
      <c r="L40" s="231">
        <f>IF('Pricing + Order Summary'!$O$13&gt;=8000,14,
IF('Pricing + Order Summary'!$O$13&gt;=5500,15,
IF('Pricing + Order Summary'!$O$13&gt;=4000,16,
IF('Pricing + Order Summary'!$O$13&gt;=2000,23,
IF('Pricing + Order Summary'!$O$13&gt;=750,21,
2)))))</f>
        <v>2</v>
      </c>
      <c r="M40" s="231" t="str">
        <f>"SPS20115"&amp;"-"&amp;D40&amp;"-"&amp;'Order Form'!$O$3&amp;"-1"</f>
        <v>SPS20115-0-1-1</v>
      </c>
    </row>
    <row r="41" spans="1:13">
      <c r="A41" s="234">
        <f>'Order Form'!A56</f>
        <v>107703</v>
      </c>
      <c r="B41" s="234">
        <f t="shared" si="0"/>
        <v>107703</v>
      </c>
      <c r="C41" s="235">
        <f t="shared" si="4"/>
        <v>107703</v>
      </c>
      <c r="D41" s="231">
        <f>'Order Form'!$M$2</f>
        <v>0</v>
      </c>
      <c r="E41" s="232">
        <f>'Order Form'!$J$11</f>
        <v>0</v>
      </c>
      <c r="F41" s="232" t="str">
        <f>IF(ISBLANK('Order Form'!$J$12),"",'Order Form'!$J$12)</f>
        <v/>
      </c>
      <c r="G41" s="232">
        <f t="shared" ca="1" si="2"/>
        <v>41887</v>
      </c>
      <c r="H41" s="233">
        <f>'Order Form'!$J$13</f>
        <v>0</v>
      </c>
      <c r="I41" s="236">
        <f>'Order Form'!E56</f>
        <v>12.5</v>
      </c>
      <c r="J41" s="231">
        <f>'Order Form'!J56</f>
        <v>0</v>
      </c>
      <c r="K41" s="231" t="str">
        <f t="shared" si="5"/>
        <v>F</v>
      </c>
      <c r="L41" s="231">
        <f>IF('Pricing + Order Summary'!$O$13&gt;=8000,14,
IF('Pricing + Order Summary'!$O$13&gt;=5500,15,
IF('Pricing + Order Summary'!$O$13&gt;=4000,16,
IF('Pricing + Order Summary'!$O$13&gt;=2000,23,
IF('Pricing + Order Summary'!$O$13&gt;=750,21,
2)))))</f>
        <v>2</v>
      </c>
      <c r="M41" s="231" t="str">
        <f>"SPS20115"&amp;"-"&amp;D41&amp;"-"&amp;'Order Form'!$O$3&amp;"-1"</f>
        <v>SPS20115-0-1-1</v>
      </c>
    </row>
    <row r="42" spans="1:13">
      <c r="A42" s="234">
        <f>'Order Form'!A57</f>
        <v>107700</v>
      </c>
      <c r="B42" s="234">
        <f t="shared" si="0"/>
        <v>107700</v>
      </c>
      <c r="C42" s="235">
        <f t="shared" si="4"/>
        <v>107700</v>
      </c>
      <c r="D42" s="231">
        <f>'Order Form'!$M$2</f>
        <v>0</v>
      </c>
      <c r="E42" s="232">
        <f>'Order Form'!$J$11</f>
        <v>0</v>
      </c>
      <c r="F42" s="232" t="str">
        <f>IF(ISBLANK('Order Form'!$J$12),"",'Order Form'!$J$12)</f>
        <v/>
      </c>
      <c r="G42" s="232">
        <f t="shared" ca="1" si="2"/>
        <v>41887</v>
      </c>
      <c r="H42" s="233">
        <f>'Order Form'!$J$13</f>
        <v>0</v>
      </c>
      <c r="I42" s="236">
        <f>'Order Form'!E57</f>
        <v>12.5</v>
      </c>
      <c r="J42" s="231">
        <f>'Order Form'!J57</f>
        <v>0</v>
      </c>
      <c r="K42" s="231" t="str">
        <f t="shared" si="5"/>
        <v>F</v>
      </c>
      <c r="L42" s="231">
        <f>IF('Pricing + Order Summary'!$O$13&gt;=8000,14,
IF('Pricing + Order Summary'!$O$13&gt;=5500,15,
IF('Pricing + Order Summary'!$O$13&gt;=4000,16,
IF('Pricing + Order Summary'!$O$13&gt;=2000,23,
IF('Pricing + Order Summary'!$O$13&gt;=750,21,
2)))))</f>
        <v>2</v>
      </c>
      <c r="M42" s="231" t="str">
        <f>"SPS20115"&amp;"-"&amp;D42&amp;"-"&amp;'Order Form'!$O$3&amp;"-1"</f>
        <v>SPS20115-0-1-1</v>
      </c>
    </row>
    <row r="43" spans="1:13">
      <c r="A43" s="234">
        <f>'Order Form'!A58</f>
        <v>100489</v>
      </c>
      <c r="B43" s="234">
        <f t="shared" si="0"/>
        <v>100489</v>
      </c>
      <c r="C43" s="235">
        <f t="shared" si="4"/>
        <v>100489</v>
      </c>
      <c r="D43" s="231">
        <f>'Order Form'!$M$2</f>
        <v>0</v>
      </c>
      <c r="E43" s="232">
        <f>'Order Form'!$J$11</f>
        <v>0</v>
      </c>
      <c r="F43" s="232" t="str">
        <f>IF(ISBLANK('Order Form'!$J$12),"",'Order Form'!$J$12)</f>
        <v/>
      </c>
      <c r="G43" s="232">
        <f t="shared" ca="1" si="2"/>
        <v>41887</v>
      </c>
      <c r="H43" s="233">
        <f>'Order Form'!$J$13</f>
        <v>0</v>
      </c>
      <c r="I43" s="236">
        <f>'Order Form'!E58</f>
        <v>12.5</v>
      </c>
      <c r="J43" s="231">
        <f>'Order Form'!J58</f>
        <v>0</v>
      </c>
      <c r="K43" s="231" t="str">
        <f t="shared" si="5"/>
        <v>F</v>
      </c>
      <c r="L43" s="231">
        <f>IF('Pricing + Order Summary'!$O$13&gt;=8000,14,
IF('Pricing + Order Summary'!$O$13&gt;=5500,15,
IF('Pricing + Order Summary'!$O$13&gt;=4000,16,
IF('Pricing + Order Summary'!$O$13&gt;=2000,23,
IF('Pricing + Order Summary'!$O$13&gt;=750,21,
2)))))</f>
        <v>2</v>
      </c>
      <c r="M43" s="231" t="str">
        <f>"SPS20115"&amp;"-"&amp;D43&amp;"-"&amp;'Order Form'!$O$3&amp;"-1"</f>
        <v>SPS20115-0-1-1</v>
      </c>
    </row>
    <row r="44" spans="1:13">
      <c r="A44" s="234">
        <f>'Order Form'!A59</f>
        <v>107699</v>
      </c>
      <c r="B44" s="234">
        <f t="shared" si="0"/>
        <v>107699</v>
      </c>
      <c r="C44" s="235">
        <f t="shared" si="4"/>
        <v>107699</v>
      </c>
      <c r="D44" s="231">
        <f>'Order Form'!$M$2</f>
        <v>0</v>
      </c>
      <c r="E44" s="232">
        <f>'Order Form'!$J$11</f>
        <v>0</v>
      </c>
      <c r="F44" s="232" t="str">
        <f>IF(ISBLANK('Order Form'!$J$12),"",'Order Form'!$J$12)</f>
        <v/>
      </c>
      <c r="G44" s="232">
        <f t="shared" ca="1" si="2"/>
        <v>41887</v>
      </c>
      <c r="H44" s="233">
        <f>'Order Form'!$J$13</f>
        <v>0</v>
      </c>
      <c r="I44" s="236">
        <f>'Order Form'!E59</f>
        <v>12.5</v>
      </c>
      <c r="J44" s="231">
        <f>'Order Form'!J59</f>
        <v>0</v>
      </c>
      <c r="K44" s="231" t="str">
        <f t="shared" si="5"/>
        <v>F</v>
      </c>
      <c r="L44" s="231">
        <f>IF('Pricing + Order Summary'!$O$13&gt;=8000,14,
IF('Pricing + Order Summary'!$O$13&gt;=5500,15,
IF('Pricing + Order Summary'!$O$13&gt;=4000,16,
IF('Pricing + Order Summary'!$O$13&gt;=2000,23,
IF('Pricing + Order Summary'!$O$13&gt;=750,21,
2)))))</f>
        <v>2</v>
      </c>
      <c r="M44" s="231" t="str">
        <f>"SPS20115"&amp;"-"&amp;D44&amp;"-"&amp;'Order Form'!$O$3&amp;"-1"</f>
        <v>SPS20115-0-1-1</v>
      </c>
    </row>
    <row r="45" spans="1:13">
      <c r="A45" s="234">
        <f>'Order Form'!A60</f>
        <v>100241</v>
      </c>
      <c r="B45" s="234">
        <f t="shared" si="0"/>
        <v>100241</v>
      </c>
      <c r="C45" s="235">
        <f t="shared" si="4"/>
        <v>100241</v>
      </c>
      <c r="D45" s="231">
        <f>'Order Form'!$M$2</f>
        <v>0</v>
      </c>
      <c r="E45" s="232">
        <f>'Order Form'!$J$11</f>
        <v>0</v>
      </c>
      <c r="F45" s="232" t="str">
        <f>IF(ISBLANK('Order Form'!$J$12),"",'Order Form'!$J$12)</f>
        <v/>
      </c>
      <c r="G45" s="232">
        <f t="shared" ca="1" si="2"/>
        <v>41887</v>
      </c>
      <c r="H45" s="233">
        <f>'Order Form'!$J$13</f>
        <v>0</v>
      </c>
      <c r="I45" s="236">
        <f>'Order Form'!E60</f>
        <v>12.5</v>
      </c>
      <c r="J45" s="231">
        <f>'Order Form'!J60</f>
        <v>0</v>
      </c>
      <c r="K45" s="231" t="str">
        <f t="shared" si="5"/>
        <v>F</v>
      </c>
      <c r="L45" s="231">
        <f>IF('Pricing + Order Summary'!$O$13&gt;=8000,14,
IF('Pricing + Order Summary'!$O$13&gt;=5500,15,
IF('Pricing + Order Summary'!$O$13&gt;=4000,16,
IF('Pricing + Order Summary'!$O$13&gt;=2000,23,
IF('Pricing + Order Summary'!$O$13&gt;=750,21,
2)))))</f>
        <v>2</v>
      </c>
      <c r="M45" s="231" t="str">
        <f>"SPS20115"&amp;"-"&amp;D45&amp;"-"&amp;'Order Form'!$O$3&amp;"-1"</f>
        <v>SPS20115-0-1-1</v>
      </c>
    </row>
    <row r="46" spans="1:13">
      <c r="A46" s="234">
        <f>'Order Form'!A61</f>
        <v>100538</v>
      </c>
      <c r="B46" s="234">
        <f t="shared" si="0"/>
        <v>100538</v>
      </c>
      <c r="C46" s="235">
        <f t="shared" si="4"/>
        <v>100538</v>
      </c>
      <c r="D46" s="231">
        <f>'Order Form'!$M$2</f>
        <v>0</v>
      </c>
      <c r="E46" s="232">
        <f>'Order Form'!$J$11</f>
        <v>0</v>
      </c>
      <c r="F46" s="232" t="str">
        <f>IF(ISBLANK('Order Form'!$J$12),"",'Order Form'!$J$12)</f>
        <v/>
      </c>
      <c r="G46" s="232">
        <f t="shared" ca="1" si="2"/>
        <v>41887</v>
      </c>
      <c r="H46" s="233">
        <f>'Order Form'!$J$13</f>
        <v>0</v>
      </c>
      <c r="I46" s="236">
        <f>'Order Form'!E61</f>
        <v>12.5</v>
      </c>
      <c r="J46" s="231">
        <f>'Order Form'!J61</f>
        <v>0</v>
      </c>
      <c r="K46" s="231" t="str">
        <f t="shared" si="5"/>
        <v>F</v>
      </c>
      <c r="L46" s="231">
        <f>IF('Pricing + Order Summary'!$O$13&gt;=8000,14,
IF('Pricing + Order Summary'!$O$13&gt;=5500,15,
IF('Pricing + Order Summary'!$O$13&gt;=4000,16,
IF('Pricing + Order Summary'!$O$13&gt;=2000,23,
IF('Pricing + Order Summary'!$O$13&gt;=750,21,
2)))))</f>
        <v>2</v>
      </c>
      <c r="M46" s="231" t="str">
        <f>"SPS20115"&amp;"-"&amp;D46&amp;"-"&amp;'Order Form'!$O$3&amp;"-1"</f>
        <v>SPS20115-0-1-1</v>
      </c>
    </row>
    <row r="47" spans="1:13">
      <c r="A47" s="234">
        <f>'Order Form'!A62</f>
        <v>100539</v>
      </c>
      <c r="B47" s="234">
        <f t="shared" si="0"/>
        <v>100539</v>
      </c>
      <c r="C47" s="235">
        <f t="shared" si="4"/>
        <v>100539</v>
      </c>
      <c r="D47" s="231">
        <f>'Order Form'!$M$2</f>
        <v>0</v>
      </c>
      <c r="E47" s="232">
        <f>'Order Form'!$J$11</f>
        <v>0</v>
      </c>
      <c r="F47" s="232" t="str">
        <f>IF(ISBLANK('Order Form'!$J$12),"",'Order Form'!$J$12)</f>
        <v/>
      </c>
      <c r="G47" s="232">
        <f t="shared" ca="1" si="2"/>
        <v>41887</v>
      </c>
      <c r="H47" s="233">
        <f>'Order Form'!$J$13</f>
        <v>0</v>
      </c>
      <c r="I47" s="236">
        <f>'Order Form'!E62</f>
        <v>12.5</v>
      </c>
      <c r="J47" s="231">
        <f>'Order Form'!J62</f>
        <v>0</v>
      </c>
      <c r="K47" s="231" t="str">
        <f t="shared" si="5"/>
        <v>F</v>
      </c>
      <c r="L47" s="231">
        <f>IF('Pricing + Order Summary'!$O$13&gt;=8000,14,
IF('Pricing + Order Summary'!$O$13&gt;=5500,15,
IF('Pricing + Order Summary'!$O$13&gt;=4000,16,
IF('Pricing + Order Summary'!$O$13&gt;=2000,23,
IF('Pricing + Order Summary'!$O$13&gt;=750,21,
2)))))</f>
        <v>2</v>
      </c>
      <c r="M47" s="231" t="str">
        <f>"SPS20115"&amp;"-"&amp;D47&amp;"-"&amp;'Order Form'!$O$3&amp;"-1"</f>
        <v>SPS20115-0-1-1</v>
      </c>
    </row>
    <row r="48" spans="1:13">
      <c r="A48" s="234">
        <f>'Order Form'!A63</f>
        <v>100206</v>
      </c>
      <c r="B48" s="234">
        <f t="shared" si="0"/>
        <v>100206</v>
      </c>
      <c r="C48" s="235">
        <f t="shared" si="4"/>
        <v>100206</v>
      </c>
      <c r="D48" s="231">
        <f>'Order Form'!$M$2</f>
        <v>0</v>
      </c>
      <c r="E48" s="232">
        <f>'Order Form'!$J$11</f>
        <v>0</v>
      </c>
      <c r="F48" s="232" t="str">
        <f>IF(ISBLANK('Order Form'!$J$12),"",'Order Form'!$J$12)</f>
        <v/>
      </c>
      <c r="G48" s="232">
        <f t="shared" ca="1" si="2"/>
        <v>41887</v>
      </c>
      <c r="H48" s="233">
        <f>'Order Form'!$J$13</f>
        <v>0</v>
      </c>
      <c r="I48" s="236">
        <f>'Order Form'!E63</f>
        <v>12.5</v>
      </c>
      <c r="J48" s="231">
        <f>'Order Form'!J63</f>
        <v>0</v>
      </c>
      <c r="K48" s="231" t="str">
        <f t="shared" si="5"/>
        <v>F</v>
      </c>
      <c r="L48" s="231">
        <f>IF('Pricing + Order Summary'!$O$13&gt;=8000,14,
IF('Pricing + Order Summary'!$O$13&gt;=5500,15,
IF('Pricing + Order Summary'!$O$13&gt;=4000,16,
IF('Pricing + Order Summary'!$O$13&gt;=2000,23,
IF('Pricing + Order Summary'!$O$13&gt;=750,21,
2)))))</f>
        <v>2</v>
      </c>
      <c r="M48" s="231" t="str">
        <f>"SPS20115"&amp;"-"&amp;D48&amp;"-"&amp;'Order Form'!$O$3&amp;"-1"</f>
        <v>SPS20115-0-1-1</v>
      </c>
    </row>
    <row r="49" spans="1:13">
      <c r="A49" s="234">
        <f>'Order Form'!A64</f>
        <v>100541</v>
      </c>
      <c r="B49" s="234">
        <f t="shared" si="0"/>
        <v>100541</v>
      </c>
      <c r="C49" s="235">
        <f t="shared" si="4"/>
        <v>100541</v>
      </c>
      <c r="D49" s="231">
        <f>'Order Form'!$M$2</f>
        <v>0</v>
      </c>
      <c r="E49" s="232">
        <f>'Order Form'!$J$11</f>
        <v>0</v>
      </c>
      <c r="F49" s="232" t="str">
        <f>IF(ISBLANK('Order Form'!$J$12),"",'Order Form'!$J$12)</f>
        <v/>
      </c>
      <c r="G49" s="232">
        <f t="shared" ca="1" si="2"/>
        <v>41887</v>
      </c>
      <c r="H49" s="233">
        <f>'Order Form'!$J$13</f>
        <v>0</v>
      </c>
      <c r="I49" s="236">
        <f>'Order Form'!E64</f>
        <v>12.5</v>
      </c>
      <c r="J49" s="231">
        <f>'Order Form'!J64</f>
        <v>0</v>
      </c>
      <c r="K49" s="231" t="str">
        <f t="shared" si="5"/>
        <v>F</v>
      </c>
      <c r="L49" s="231">
        <f>IF('Pricing + Order Summary'!$O$13&gt;=8000,14,
IF('Pricing + Order Summary'!$O$13&gt;=5500,15,
IF('Pricing + Order Summary'!$O$13&gt;=4000,16,
IF('Pricing + Order Summary'!$O$13&gt;=2000,23,
IF('Pricing + Order Summary'!$O$13&gt;=750,21,
2)))))</f>
        <v>2</v>
      </c>
      <c r="M49" s="231" t="str">
        <f>"SPS20115"&amp;"-"&amp;D49&amp;"-"&amp;'Order Form'!$O$3&amp;"-1"</f>
        <v>SPS20115-0-1-1</v>
      </c>
    </row>
    <row r="50" spans="1:13">
      <c r="A50" s="234">
        <f>'Order Form'!A65</f>
        <v>100535</v>
      </c>
      <c r="B50" s="234">
        <f t="shared" si="0"/>
        <v>100535</v>
      </c>
      <c r="C50" s="235">
        <f t="shared" si="4"/>
        <v>100535</v>
      </c>
      <c r="D50" s="231">
        <f>'Order Form'!$M$2</f>
        <v>0</v>
      </c>
      <c r="E50" s="232">
        <f>'Order Form'!$J$11</f>
        <v>0</v>
      </c>
      <c r="F50" s="232" t="str">
        <f>IF(ISBLANK('Order Form'!$J$12),"",'Order Form'!$J$12)</f>
        <v/>
      </c>
      <c r="G50" s="232">
        <f t="shared" ca="1" si="2"/>
        <v>41887</v>
      </c>
      <c r="H50" s="233">
        <f>'Order Form'!$J$13</f>
        <v>0</v>
      </c>
      <c r="I50" s="236">
        <f>'Order Form'!E65</f>
        <v>12.5</v>
      </c>
      <c r="J50" s="231">
        <f>'Order Form'!J65</f>
        <v>0</v>
      </c>
      <c r="K50" s="231" t="str">
        <f t="shared" si="5"/>
        <v>F</v>
      </c>
      <c r="L50" s="231">
        <f>IF('Pricing + Order Summary'!$O$13&gt;=8000,14,
IF('Pricing + Order Summary'!$O$13&gt;=5500,15,
IF('Pricing + Order Summary'!$O$13&gt;=4000,16,
IF('Pricing + Order Summary'!$O$13&gt;=2000,23,
IF('Pricing + Order Summary'!$O$13&gt;=750,21,
2)))))</f>
        <v>2</v>
      </c>
      <c r="M50" s="231" t="str">
        <f>"SPS20115"&amp;"-"&amp;D50&amp;"-"&amp;'Order Form'!$O$3&amp;"-1"</f>
        <v>SPS20115-0-1-1</v>
      </c>
    </row>
    <row r="51" spans="1:13">
      <c r="A51" s="234">
        <f>'Order Form'!A66</f>
        <v>100166</v>
      </c>
      <c r="B51" s="234">
        <f t="shared" si="0"/>
        <v>100166</v>
      </c>
      <c r="C51" s="235">
        <f t="shared" si="4"/>
        <v>100166</v>
      </c>
      <c r="D51" s="231">
        <f>'Order Form'!$M$2</f>
        <v>0</v>
      </c>
      <c r="E51" s="232">
        <f>'Order Form'!$J$11</f>
        <v>0</v>
      </c>
      <c r="F51" s="232" t="str">
        <f>IF(ISBLANK('Order Form'!$J$12),"",'Order Form'!$J$12)</f>
        <v/>
      </c>
      <c r="G51" s="232">
        <f t="shared" ca="1" si="2"/>
        <v>41887</v>
      </c>
      <c r="H51" s="233">
        <f>'Order Form'!$J$13</f>
        <v>0</v>
      </c>
      <c r="I51" s="236">
        <f>'Order Form'!E66</f>
        <v>12.5</v>
      </c>
      <c r="J51" s="231">
        <f>'Order Form'!J66</f>
        <v>0</v>
      </c>
      <c r="K51" s="231" t="str">
        <f t="shared" si="5"/>
        <v>F</v>
      </c>
      <c r="L51" s="231">
        <f>IF('Pricing + Order Summary'!$O$13&gt;=8000,14,
IF('Pricing + Order Summary'!$O$13&gt;=5500,15,
IF('Pricing + Order Summary'!$O$13&gt;=4000,16,
IF('Pricing + Order Summary'!$O$13&gt;=2000,23,
IF('Pricing + Order Summary'!$O$13&gt;=750,21,
2)))))</f>
        <v>2</v>
      </c>
      <c r="M51" s="231" t="str">
        <f>"SPS20115"&amp;"-"&amp;D51&amp;"-"&amp;'Order Form'!$O$3&amp;"-1"</f>
        <v>SPS20115-0-1-1</v>
      </c>
    </row>
    <row r="52" spans="1:13">
      <c r="A52" s="234">
        <f>'Order Form'!A67</f>
        <v>100167</v>
      </c>
      <c r="B52" s="234">
        <f t="shared" si="0"/>
        <v>100167</v>
      </c>
      <c r="C52" s="235">
        <f t="shared" si="4"/>
        <v>100167</v>
      </c>
      <c r="D52" s="231">
        <f>'Order Form'!$M$2</f>
        <v>0</v>
      </c>
      <c r="E52" s="232">
        <f>'Order Form'!$J$11</f>
        <v>0</v>
      </c>
      <c r="F52" s="232" t="str">
        <f>IF(ISBLANK('Order Form'!$J$12),"",'Order Form'!$J$12)</f>
        <v/>
      </c>
      <c r="G52" s="232">
        <f t="shared" ca="1" si="2"/>
        <v>41887</v>
      </c>
      <c r="H52" s="233">
        <f>'Order Form'!$J$13</f>
        <v>0</v>
      </c>
      <c r="I52" s="236">
        <f>'Order Form'!E67</f>
        <v>12.5</v>
      </c>
      <c r="J52" s="231">
        <f>'Order Form'!J67</f>
        <v>0</v>
      </c>
      <c r="K52" s="231" t="str">
        <f t="shared" si="5"/>
        <v>F</v>
      </c>
      <c r="L52" s="231">
        <f>IF('Pricing + Order Summary'!$O$13&gt;=8000,14,
IF('Pricing + Order Summary'!$O$13&gt;=5500,15,
IF('Pricing + Order Summary'!$O$13&gt;=4000,16,
IF('Pricing + Order Summary'!$O$13&gt;=2000,23,
IF('Pricing + Order Summary'!$O$13&gt;=750,21,
2)))))</f>
        <v>2</v>
      </c>
      <c r="M52" s="231" t="str">
        <f>"SPS20115"&amp;"-"&amp;D52&amp;"-"&amp;'Order Form'!$O$3&amp;"-1"</f>
        <v>SPS20115-0-1-1</v>
      </c>
    </row>
    <row r="53" spans="1:13">
      <c r="A53" s="234">
        <f>'Order Form'!A68</f>
        <v>100530</v>
      </c>
      <c r="B53" s="234">
        <f t="shared" si="0"/>
        <v>100530</v>
      </c>
      <c r="C53" s="235">
        <f t="shared" si="4"/>
        <v>100530</v>
      </c>
      <c r="D53" s="231">
        <f>'Order Form'!$M$2</f>
        <v>0</v>
      </c>
      <c r="E53" s="232">
        <f>'Order Form'!$J$11</f>
        <v>0</v>
      </c>
      <c r="F53" s="232" t="str">
        <f>IF(ISBLANK('Order Form'!$J$12),"",'Order Form'!$J$12)</f>
        <v/>
      </c>
      <c r="G53" s="232">
        <f t="shared" ca="1" si="2"/>
        <v>41887</v>
      </c>
      <c r="H53" s="233">
        <f>'Order Form'!$J$13</f>
        <v>0</v>
      </c>
      <c r="I53" s="236">
        <f>'Order Form'!E68</f>
        <v>12.5</v>
      </c>
      <c r="J53" s="231">
        <f>'Order Form'!J68</f>
        <v>0</v>
      </c>
      <c r="K53" s="231" t="str">
        <f t="shared" si="5"/>
        <v>F</v>
      </c>
      <c r="L53" s="231">
        <f>IF('Pricing + Order Summary'!$O$13&gt;=8000,14,
IF('Pricing + Order Summary'!$O$13&gt;=5500,15,
IF('Pricing + Order Summary'!$O$13&gt;=4000,16,
IF('Pricing + Order Summary'!$O$13&gt;=2000,23,
IF('Pricing + Order Summary'!$O$13&gt;=750,21,
2)))))</f>
        <v>2</v>
      </c>
      <c r="M53" s="231" t="str">
        <f>"SPS20115"&amp;"-"&amp;D53&amp;"-"&amp;'Order Form'!$O$3&amp;"-1"</f>
        <v>SPS20115-0-1-1</v>
      </c>
    </row>
    <row r="54" spans="1:13">
      <c r="A54" s="234">
        <f>'Order Form'!A69</f>
        <v>100207</v>
      </c>
      <c r="B54" s="234">
        <f t="shared" si="0"/>
        <v>100207</v>
      </c>
      <c r="C54" s="235">
        <f t="shared" si="4"/>
        <v>100207</v>
      </c>
      <c r="D54" s="231">
        <f>'Order Form'!$M$2</f>
        <v>0</v>
      </c>
      <c r="E54" s="232">
        <f>'Order Form'!$J$11</f>
        <v>0</v>
      </c>
      <c r="F54" s="232" t="str">
        <f>IF(ISBLANK('Order Form'!$J$12),"",'Order Form'!$J$12)</f>
        <v/>
      </c>
      <c r="G54" s="232">
        <f t="shared" ca="1" si="2"/>
        <v>41887</v>
      </c>
      <c r="H54" s="233">
        <f>'Order Form'!$J$13</f>
        <v>0</v>
      </c>
      <c r="I54" s="236">
        <f>'Order Form'!E69</f>
        <v>12.5</v>
      </c>
      <c r="J54" s="231">
        <f>'Order Form'!J69</f>
        <v>0</v>
      </c>
      <c r="K54" s="231" t="str">
        <f t="shared" si="5"/>
        <v>F</v>
      </c>
      <c r="L54" s="231">
        <f>IF('Pricing + Order Summary'!$O$13&gt;=8000,14,
IF('Pricing + Order Summary'!$O$13&gt;=5500,15,
IF('Pricing + Order Summary'!$O$13&gt;=4000,16,
IF('Pricing + Order Summary'!$O$13&gt;=2000,23,
IF('Pricing + Order Summary'!$O$13&gt;=750,21,
2)))))</f>
        <v>2</v>
      </c>
      <c r="M54" s="231" t="str">
        <f>"SPS20115"&amp;"-"&amp;D54&amp;"-"&amp;'Order Form'!$O$3&amp;"-1"</f>
        <v>SPS20115-0-1-1</v>
      </c>
    </row>
    <row r="55" spans="1:13">
      <c r="A55" s="234">
        <f>'Order Form'!A70</f>
        <v>100536</v>
      </c>
      <c r="B55" s="234">
        <f t="shared" si="0"/>
        <v>100536</v>
      </c>
      <c r="C55" s="235">
        <f t="shared" si="4"/>
        <v>100536</v>
      </c>
      <c r="D55" s="231">
        <f>'Order Form'!$M$2</f>
        <v>0</v>
      </c>
      <c r="E55" s="232">
        <f>'Order Form'!$J$11</f>
        <v>0</v>
      </c>
      <c r="F55" s="232" t="str">
        <f>IF(ISBLANK('Order Form'!$J$12),"",'Order Form'!$J$12)</f>
        <v/>
      </c>
      <c r="G55" s="232">
        <f t="shared" ca="1" si="2"/>
        <v>41887</v>
      </c>
      <c r="H55" s="233">
        <f>'Order Form'!$J$13</f>
        <v>0</v>
      </c>
      <c r="I55" s="236">
        <f>'Order Form'!E70</f>
        <v>12.5</v>
      </c>
      <c r="J55" s="231">
        <f>'Order Form'!J70</f>
        <v>0</v>
      </c>
      <c r="K55" s="231" t="str">
        <f t="shared" si="5"/>
        <v>F</v>
      </c>
      <c r="L55" s="231">
        <f>IF('Pricing + Order Summary'!$O$13&gt;=8000,14,
IF('Pricing + Order Summary'!$O$13&gt;=5500,15,
IF('Pricing + Order Summary'!$O$13&gt;=4000,16,
IF('Pricing + Order Summary'!$O$13&gt;=2000,23,
IF('Pricing + Order Summary'!$O$13&gt;=750,21,
2)))))</f>
        <v>2</v>
      </c>
      <c r="M55" s="231" t="str">
        <f>"SPS20115"&amp;"-"&amp;D55&amp;"-"&amp;'Order Form'!$O$3&amp;"-1"</f>
        <v>SPS20115-0-1-1</v>
      </c>
    </row>
    <row r="56" spans="1:13">
      <c r="A56" s="234">
        <f>'Order Form'!A71</f>
        <v>100542</v>
      </c>
      <c r="B56" s="234">
        <f t="shared" si="0"/>
        <v>100542</v>
      </c>
      <c r="C56" s="235">
        <f t="shared" si="4"/>
        <v>100542</v>
      </c>
      <c r="D56" s="231">
        <f>'Order Form'!$M$2</f>
        <v>0</v>
      </c>
      <c r="E56" s="232">
        <f>'Order Form'!$J$11</f>
        <v>0</v>
      </c>
      <c r="F56" s="232" t="str">
        <f>IF(ISBLANK('Order Form'!$J$12),"",'Order Form'!$J$12)</f>
        <v/>
      </c>
      <c r="G56" s="232">
        <f t="shared" ca="1" si="2"/>
        <v>41887</v>
      </c>
      <c r="H56" s="233">
        <f>'Order Form'!$J$13</f>
        <v>0</v>
      </c>
      <c r="I56" s="236">
        <f>'Order Form'!E71</f>
        <v>12.5</v>
      </c>
      <c r="J56" s="231">
        <f>'Order Form'!J71</f>
        <v>0</v>
      </c>
      <c r="K56" s="231" t="str">
        <f t="shared" si="5"/>
        <v>F</v>
      </c>
      <c r="L56" s="231">
        <f>IF('Pricing + Order Summary'!$O$13&gt;=8000,14,
IF('Pricing + Order Summary'!$O$13&gt;=5500,15,
IF('Pricing + Order Summary'!$O$13&gt;=4000,16,
IF('Pricing + Order Summary'!$O$13&gt;=2000,23,
IF('Pricing + Order Summary'!$O$13&gt;=750,21,
2)))))</f>
        <v>2</v>
      </c>
      <c r="M56" s="231" t="str">
        <f>"SPS20115"&amp;"-"&amp;D56&amp;"-"&amp;'Order Form'!$O$3&amp;"-1"</f>
        <v>SPS20115-0-1-1</v>
      </c>
    </row>
    <row r="57" spans="1:13">
      <c r="A57" s="234">
        <f>'Order Form'!A72</f>
        <v>108686</v>
      </c>
      <c r="B57" s="234">
        <f t="shared" si="0"/>
        <v>108686</v>
      </c>
      <c r="C57" s="235">
        <f t="shared" si="4"/>
        <v>108686</v>
      </c>
      <c r="D57" s="231">
        <f>'Order Form'!$M$2</f>
        <v>0</v>
      </c>
      <c r="E57" s="232">
        <f>'Order Form'!$J$11</f>
        <v>0</v>
      </c>
      <c r="F57" s="232" t="str">
        <f>IF(ISBLANK('Order Form'!$J$12),"",'Order Form'!$J$12)</f>
        <v/>
      </c>
      <c r="G57" s="232">
        <f t="shared" ca="1" si="2"/>
        <v>41887</v>
      </c>
      <c r="H57" s="233">
        <f>'Order Form'!$J$13</f>
        <v>0</v>
      </c>
      <c r="I57" s="236">
        <f>'Order Form'!E72</f>
        <v>12.5</v>
      </c>
      <c r="J57" s="231">
        <f>'Order Form'!J72</f>
        <v>0</v>
      </c>
      <c r="K57" s="231" t="str">
        <f t="shared" si="5"/>
        <v>F</v>
      </c>
      <c r="L57" s="231">
        <f>IF('Pricing + Order Summary'!$O$13&gt;=8000,14,
IF('Pricing + Order Summary'!$O$13&gt;=5500,15,
IF('Pricing + Order Summary'!$O$13&gt;=4000,16,
IF('Pricing + Order Summary'!$O$13&gt;=2000,23,
IF('Pricing + Order Summary'!$O$13&gt;=750,21,
2)))))</f>
        <v>2</v>
      </c>
      <c r="M57" s="231" t="str">
        <f>"SPS20115"&amp;"-"&amp;D57&amp;"-"&amp;'Order Form'!$O$3&amp;"-1"</f>
        <v>SPS20115-0-1-1</v>
      </c>
    </row>
    <row r="58" spans="1:13">
      <c r="A58" s="234">
        <f>'Order Form'!A73</f>
        <v>100482</v>
      </c>
      <c r="B58" s="234">
        <f t="shared" si="0"/>
        <v>100482</v>
      </c>
      <c r="C58" s="235">
        <f t="shared" si="4"/>
        <v>100482</v>
      </c>
      <c r="D58" s="231">
        <f>'Order Form'!$M$2</f>
        <v>0</v>
      </c>
      <c r="E58" s="232">
        <f>'Order Form'!$J$11</f>
        <v>0</v>
      </c>
      <c r="F58" s="232" t="str">
        <f>IF(ISBLANK('Order Form'!$J$12),"",'Order Form'!$J$12)</f>
        <v/>
      </c>
      <c r="G58" s="232">
        <f t="shared" ca="1" si="2"/>
        <v>41887</v>
      </c>
      <c r="H58" s="233">
        <f>'Order Form'!$J$13</f>
        <v>0</v>
      </c>
      <c r="I58" s="236">
        <f>'Order Form'!E73</f>
        <v>12.5</v>
      </c>
      <c r="J58" s="231">
        <f>'Order Form'!J73</f>
        <v>0</v>
      </c>
      <c r="K58" s="231" t="str">
        <f t="shared" si="5"/>
        <v>F</v>
      </c>
      <c r="L58" s="231">
        <f>IF('Pricing + Order Summary'!$O$13&gt;=8000,14,
IF('Pricing + Order Summary'!$O$13&gt;=5500,15,
IF('Pricing + Order Summary'!$O$13&gt;=4000,16,
IF('Pricing + Order Summary'!$O$13&gt;=2000,23,
IF('Pricing + Order Summary'!$O$13&gt;=750,21,
2)))))</f>
        <v>2</v>
      </c>
      <c r="M58" s="231" t="str">
        <f>"SPS20115"&amp;"-"&amp;D58&amp;"-"&amp;'Order Form'!$O$3&amp;"-1"</f>
        <v>SPS20115-0-1-1</v>
      </c>
    </row>
    <row r="59" spans="1:13">
      <c r="A59" s="234">
        <f>'Order Form'!A74</f>
        <v>100483</v>
      </c>
      <c r="B59" s="234">
        <f t="shared" si="0"/>
        <v>100483</v>
      </c>
      <c r="C59" s="235">
        <f t="shared" si="4"/>
        <v>100483</v>
      </c>
      <c r="D59" s="231">
        <f>'Order Form'!$M$2</f>
        <v>0</v>
      </c>
      <c r="E59" s="232">
        <f>'Order Form'!$J$11</f>
        <v>0</v>
      </c>
      <c r="F59" s="232" t="str">
        <f>IF(ISBLANK('Order Form'!$J$12),"",'Order Form'!$J$12)</f>
        <v/>
      </c>
      <c r="G59" s="232">
        <f t="shared" ca="1" si="2"/>
        <v>41887</v>
      </c>
      <c r="H59" s="233">
        <f>'Order Form'!$J$13</f>
        <v>0</v>
      </c>
      <c r="I59" s="236">
        <f>'Order Form'!E74</f>
        <v>12.5</v>
      </c>
      <c r="J59" s="231">
        <f>'Order Form'!J74</f>
        <v>0</v>
      </c>
      <c r="K59" s="231" t="str">
        <f t="shared" si="5"/>
        <v>F</v>
      </c>
      <c r="L59" s="231">
        <f>IF('Pricing + Order Summary'!$O$13&gt;=8000,14,
IF('Pricing + Order Summary'!$O$13&gt;=5500,15,
IF('Pricing + Order Summary'!$O$13&gt;=4000,16,
IF('Pricing + Order Summary'!$O$13&gt;=2000,23,
IF('Pricing + Order Summary'!$O$13&gt;=750,21,
2)))))</f>
        <v>2</v>
      </c>
      <c r="M59" s="231" t="str">
        <f>"SPS20115"&amp;"-"&amp;D59&amp;"-"&amp;'Order Form'!$O$3&amp;"-1"</f>
        <v>SPS20115-0-1-1</v>
      </c>
    </row>
    <row r="60" spans="1:13">
      <c r="A60" s="234">
        <f>'Order Form'!A75</f>
        <v>100481</v>
      </c>
      <c r="B60" s="234">
        <f t="shared" si="0"/>
        <v>100481</v>
      </c>
      <c r="C60" s="235">
        <f t="shared" si="4"/>
        <v>100481</v>
      </c>
      <c r="D60" s="231">
        <f>'Order Form'!$M$2</f>
        <v>0</v>
      </c>
      <c r="E60" s="232">
        <f>'Order Form'!$J$11</f>
        <v>0</v>
      </c>
      <c r="F60" s="232" t="str">
        <f>IF(ISBLANK('Order Form'!$J$12),"",'Order Form'!$J$12)</f>
        <v/>
      </c>
      <c r="G60" s="232">
        <f t="shared" ca="1" si="2"/>
        <v>41887</v>
      </c>
      <c r="H60" s="233">
        <f>'Order Form'!$J$13</f>
        <v>0</v>
      </c>
      <c r="I60" s="236">
        <f>'Order Form'!E75</f>
        <v>12.5</v>
      </c>
      <c r="J60" s="231">
        <f>'Order Form'!J75</f>
        <v>0</v>
      </c>
      <c r="K60" s="231" t="str">
        <f t="shared" si="5"/>
        <v>F</v>
      </c>
      <c r="L60" s="231">
        <f>IF('Pricing + Order Summary'!$O$13&gt;=8000,14,
IF('Pricing + Order Summary'!$O$13&gt;=5500,15,
IF('Pricing + Order Summary'!$O$13&gt;=4000,16,
IF('Pricing + Order Summary'!$O$13&gt;=2000,23,
IF('Pricing + Order Summary'!$O$13&gt;=750,21,
2)))))</f>
        <v>2</v>
      </c>
      <c r="M60" s="231" t="str">
        <f>"SPS20115"&amp;"-"&amp;D60&amp;"-"&amp;'Order Form'!$O$3&amp;"-1"</f>
        <v>SPS20115-0-1-1</v>
      </c>
    </row>
    <row r="61" spans="1:13">
      <c r="A61" s="234">
        <f>'Order Form'!A76</f>
        <v>107724</v>
      </c>
      <c r="B61" s="234">
        <f t="shared" si="0"/>
        <v>107724</v>
      </c>
      <c r="C61" s="235">
        <f t="shared" si="4"/>
        <v>107724</v>
      </c>
      <c r="D61" s="231">
        <f>'Order Form'!$M$2</f>
        <v>0</v>
      </c>
      <c r="E61" s="232">
        <f>'Order Form'!$J$11</f>
        <v>0</v>
      </c>
      <c r="F61" s="232" t="str">
        <f>IF(ISBLANK('Order Form'!$J$12),"",'Order Form'!$J$12)</f>
        <v/>
      </c>
      <c r="G61" s="232">
        <f t="shared" ca="1" si="2"/>
        <v>41887</v>
      </c>
      <c r="H61" s="233">
        <f>'Order Form'!$J$13</f>
        <v>0</v>
      </c>
      <c r="I61" s="236">
        <f>'Order Form'!E76</f>
        <v>12.5</v>
      </c>
      <c r="J61" s="231">
        <f>'Order Form'!J76</f>
        <v>0</v>
      </c>
      <c r="K61" s="231" t="str">
        <f t="shared" si="5"/>
        <v>F</v>
      </c>
      <c r="L61" s="231">
        <f>IF('Pricing + Order Summary'!$O$13&gt;=8000,14,
IF('Pricing + Order Summary'!$O$13&gt;=5500,15,
IF('Pricing + Order Summary'!$O$13&gt;=4000,16,
IF('Pricing + Order Summary'!$O$13&gt;=2000,23,
IF('Pricing + Order Summary'!$O$13&gt;=750,21,
2)))))</f>
        <v>2</v>
      </c>
      <c r="M61" s="231" t="str">
        <f>"SPS20115"&amp;"-"&amp;D61&amp;"-"&amp;'Order Form'!$O$3&amp;"-1"</f>
        <v>SPS20115-0-1-1</v>
      </c>
    </row>
    <row r="62" spans="1:13">
      <c r="A62" s="234">
        <f>'Order Form'!A77</f>
        <v>100382</v>
      </c>
      <c r="B62" s="234">
        <f t="shared" si="0"/>
        <v>100382</v>
      </c>
      <c r="C62" s="235">
        <f t="shared" si="4"/>
        <v>100382</v>
      </c>
      <c r="D62" s="231">
        <f>'Order Form'!$M$2</f>
        <v>0</v>
      </c>
      <c r="E62" s="232">
        <f>'Order Form'!$J$11</f>
        <v>0</v>
      </c>
      <c r="F62" s="232" t="str">
        <f>IF(ISBLANK('Order Form'!$J$12),"",'Order Form'!$J$12)</f>
        <v/>
      </c>
      <c r="G62" s="232">
        <f t="shared" ca="1" si="2"/>
        <v>41887</v>
      </c>
      <c r="H62" s="233">
        <f>'Order Form'!$J$13</f>
        <v>0</v>
      </c>
      <c r="I62" s="236">
        <f>'Order Form'!E77</f>
        <v>12.5</v>
      </c>
      <c r="J62" s="231">
        <f>'Order Form'!J77</f>
        <v>0</v>
      </c>
      <c r="K62" s="231" t="str">
        <f t="shared" si="5"/>
        <v>F</v>
      </c>
      <c r="L62" s="231">
        <f>IF('Pricing + Order Summary'!$O$13&gt;=8000,14,
IF('Pricing + Order Summary'!$O$13&gt;=5500,15,
IF('Pricing + Order Summary'!$O$13&gt;=4000,16,
IF('Pricing + Order Summary'!$O$13&gt;=2000,23,
IF('Pricing + Order Summary'!$O$13&gt;=750,21,
2)))))</f>
        <v>2</v>
      </c>
      <c r="M62" s="231" t="str">
        <f>"SPS20115"&amp;"-"&amp;D62&amp;"-"&amp;'Order Form'!$O$3&amp;"-1"</f>
        <v>SPS20115-0-1-1</v>
      </c>
    </row>
    <row r="63" spans="1:13">
      <c r="A63" s="234">
        <f>'Order Form'!A78</f>
        <v>100528</v>
      </c>
      <c r="B63" s="234">
        <f t="shared" si="0"/>
        <v>100528</v>
      </c>
      <c r="C63" s="235">
        <f t="shared" si="4"/>
        <v>100528</v>
      </c>
      <c r="D63" s="231">
        <f>'Order Form'!$M$2</f>
        <v>0</v>
      </c>
      <c r="E63" s="232">
        <f>'Order Form'!$J$11</f>
        <v>0</v>
      </c>
      <c r="F63" s="232" t="str">
        <f>IF(ISBLANK('Order Form'!$J$12),"",'Order Form'!$J$12)</f>
        <v/>
      </c>
      <c r="G63" s="232">
        <f t="shared" ca="1" si="2"/>
        <v>41887</v>
      </c>
      <c r="H63" s="233">
        <f>'Order Form'!$J$13</f>
        <v>0</v>
      </c>
      <c r="I63" s="236">
        <f>'Order Form'!E78</f>
        <v>12.5</v>
      </c>
      <c r="J63" s="231">
        <f>'Order Form'!J78</f>
        <v>0</v>
      </c>
      <c r="K63" s="231" t="str">
        <f t="shared" si="5"/>
        <v>F</v>
      </c>
      <c r="L63" s="231">
        <f>IF('Pricing + Order Summary'!$O$13&gt;=8000,14,
IF('Pricing + Order Summary'!$O$13&gt;=5500,15,
IF('Pricing + Order Summary'!$O$13&gt;=4000,16,
IF('Pricing + Order Summary'!$O$13&gt;=2000,23,
IF('Pricing + Order Summary'!$O$13&gt;=750,21,
2)))))</f>
        <v>2</v>
      </c>
      <c r="M63" s="231" t="str">
        <f>"SPS20115"&amp;"-"&amp;D63&amp;"-"&amp;'Order Form'!$O$3&amp;"-1"</f>
        <v>SPS20115-0-1-1</v>
      </c>
    </row>
    <row r="64" spans="1:13">
      <c r="A64" s="234">
        <f>'Order Form'!A79</f>
        <v>108683</v>
      </c>
      <c r="B64" s="234">
        <f t="shared" si="0"/>
        <v>108683</v>
      </c>
      <c r="C64" s="235">
        <f t="shared" si="4"/>
        <v>108683</v>
      </c>
      <c r="D64" s="231">
        <f>'Order Form'!$M$2</f>
        <v>0</v>
      </c>
      <c r="E64" s="232">
        <f>'Order Form'!$J$11</f>
        <v>0</v>
      </c>
      <c r="F64" s="232" t="str">
        <f>IF(ISBLANK('Order Form'!$J$12),"",'Order Form'!$J$12)</f>
        <v/>
      </c>
      <c r="G64" s="232">
        <f t="shared" ca="1" si="2"/>
        <v>41887</v>
      </c>
      <c r="H64" s="233">
        <f>'Order Form'!$J$13</f>
        <v>0</v>
      </c>
      <c r="I64" s="236">
        <f>'Order Form'!E79</f>
        <v>12.5</v>
      </c>
      <c r="J64" s="231">
        <f>'Order Form'!J79</f>
        <v>0</v>
      </c>
      <c r="K64" s="231" t="str">
        <f t="shared" si="5"/>
        <v>F</v>
      </c>
      <c r="L64" s="231">
        <f>IF('Pricing + Order Summary'!$O$13&gt;=8000,14,
IF('Pricing + Order Summary'!$O$13&gt;=5500,15,
IF('Pricing + Order Summary'!$O$13&gt;=4000,16,
IF('Pricing + Order Summary'!$O$13&gt;=2000,23,
IF('Pricing + Order Summary'!$O$13&gt;=750,21,
2)))))</f>
        <v>2</v>
      </c>
      <c r="M64" s="231" t="str">
        <f>"SPS20115"&amp;"-"&amp;D64&amp;"-"&amp;'Order Form'!$O$3&amp;"-1"</f>
        <v>SPS20115-0-1-1</v>
      </c>
    </row>
    <row r="65" spans="1:13">
      <c r="A65" s="234">
        <f>'Order Form'!A80</f>
        <v>100529</v>
      </c>
      <c r="B65" s="234">
        <f t="shared" si="0"/>
        <v>100529</v>
      </c>
      <c r="C65" s="235">
        <f t="shared" si="4"/>
        <v>100529</v>
      </c>
      <c r="D65" s="231">
        <f>'Order Form'!$M$2</f>
        <v>0</v>
      </c>
      <c r="E65" s="232">
        <f>'Order Form'!$J$11</f>
        <v>0</v>
      </c>
      <c r="F65" s="232" t="str">
        <f>IF(ISBLANK('Order Form'!$J$12),"",'Order Form'!$J$12)</f>
        <v/>
      </c>
      <c r="G65" s="232">
        <f t="shared" ca="1" si="2"/>
        <v>41887</v>
      </c>
      <c r="H65" s="233">
        <f>'Order Form'!$J$13</f>
        <v>0</v>
      </c>
      <c r="I65" s="236">
        <f>'Order Form'!E80</f>
        <v>12.5</v>
      </c>
      <c r="J65" s="231">
        <f>'Order Form'!J80</f>
        <v>0</v>
      </c>
      <c r="K65" s="231" t="str">
        <f t="shared" si="5"/>
        <v>F</v>
      </c>
      <c r="L65" s="231">
        <f>IF('Pricing + Order Summary'!$O$13&gt;=8000,14,
IF('Pricing + Order Summary'!$O$13&gt;=5500,15,
IF('Pricing + Order Summary'!$O$13&gt;=4000,16,
IF('Pricing + Order Summary'!$O$13&gt;=2000,23,
IF('Pricing + Order Summary'!$O$13&gt;=750,21,
2)))))</f>
        <v>2</v>
      </c>
      <c r="M65" s="231" t="str">
        <f>"SPS20115"&amp;"-"&amp;D65&amp;"-"&amp;'Order Form'!$O$3&amp;"-1"</f>
        <v>SPS20115-0-1-1</v>
      </c>
    </row>
    <row r="66" spans="1:13">
      <c r="A66" s="234">
        <f>'Order Form'!A81</f>
        <v>100534</v>
      </c>
      <c r="B66" s="234">
        <f t="shared" ref="B66:B129" si="6">A66</f>
        <v>100534</v>
      </c>
      <c r="C66" s="235">
        <f t="shared" si="4"/>
        <v>100534</v>
      </c>
      <c r="D66" s="231">
        <f>'Order Form'!$M$2</f>
        <v>0</v>
      </c>
      <c r="E66" s="232">
        <f>'Order Form'!$J$11</f>
        <v>0</v>
      </c>
      <c r="F66" s="232" t="str">
        <f>IF(ISBLANK('Order Form'!$J$12),"",'Order Form'!$J$12)</f>
        <v/>
      </c>
      <c r="G66" s="232">
        <f t="shared" ref="G66:G129" ca="1" si="7">TODAY()</f>
        <v>41887</v>
      </c>
      <c r="H66" s="233">
        <f>'Order Form'!$J$13</f>
        <v>0</v>
      </c>
      <c r="I66" s="236">
        <f>'Order Form'!E81</f>
        <v>12.5</v>
      </c>
      <c r="J66" s="231">
        <f>'Order Form'!J81</f>
        <v>0</v>
      </c>
      <c r="K66" s="231" t="str">
        <f t="shared" si="5"/>
        <v>F</v>
      </c>
      <c r="L66" s="231">
        <f>IF('Pricing + Order Summary'!$O$13&gt;=8000,14,
IF('Pricing + Order Summary'!$O$13&gt;=5500,15,
IF('Pricing + Order Summary'!$O$13&gt;=4000,16,
IF('Pricing + Order Summary'!$O$13&gt;=2000,23,
IF('Pricing + Order Summary'!$O$13&gt;=750,21,
2)))))</f>
        <v>2</v>
      </c>
      <c r="M66" s="231" t="str">
        <f>"SPS20115"&amp;"-"&amp;D66&amp;"-"&amp;'Order Form'!$O$3&amp;"-1"</f>
        <v>SPS20115-0-1-1</v>
      </c>
    </row>
    <row r="67" spans="1:13">
      <c r="A67" s="234">
        <f>'Order Form'!A82</f>
        <v>100533</v>
      </c>
      <c r="B67" s="234">
        <f t="shared" si="6"/>
        <v>100533</v>
      </c>
      <c r="C67" s="235">
        <f t="shared" ref="C67:C130" si="8">IF(B67=0,A67,B67)</f>
        <v>100533</v>
      </c>
      <c r="D67" s="231">
        <f>'Order Form'!$M$2</f>
        <v>0</v>
      </c>
      <c r="E67" s="232">
        <f>'Order Form'!$J$11</f>
        <v>0</v>
      </c>
      <c r="F67" s="232" t="str">
        <f>IF(ISBLANK('Order Form'!$J$12),"",'Order Form'!$J$12)</f>
        <v/>
      </c>
      <c r="G67" s="232">
        <f t="shared" ca="1" si="7"/>
        <v>41887</v>
      </c>
      <c r="H67" s="233">
        <f>'Order Form'!$J$13</f>
        <v>0</v>
      </c>
      <c r="I67" s="236">
        <f>'Order Form'!E82</f>
        <v>12.5</v>
      </c>
      <c r="J67" s="231">
        <f>'Order Form'!J82</f>
        <v>0</v>
      </c>
      <c r="K67" s="231" t="str">
        <f t="shared" ref="K67:K130" si="9">IF(J67=0,"F","T")</f>
        <v>F</v>
      </c>
      <c r="L67" s="231">
        <f>IF('Pricing + Order Summary'!$O$13&gt;=8000,14,
IF('Pricing + Order Summary'!$O$13&gt;=5500,15,
IF('Pricing + Order Summary'!$O$13&gt;=4000,16,
IF('Pricing + Order Summary'!$O$13&gt;=2000,23,
IF('Pricing + Order Summary'!$O$13&gt;=750,21,
2)))))</f>
        <v>2</v>
      </c>
      <c r="M67" s="231" t="str">
        <f>"SPS20115"&amp;"-"&amp;D67&amp;"-"&amp;'Order Form'!$O$3&amp;"-1"</f>
        <v>SPS20115-0-1-1</v>
      </c>
    </row>
    <row r="68" spans="1:13">
      <c r="A68" s="234">
        <f>'Order Form'!A83</f>
        <v>100531</v>
      </c>
      <c r="B68" s="234">
        <f t="shared" si="6"/>
        <v>100531</v>
      </c>
      <c r="C68" s="235">
        <f t="shared" si="8"/>
        <v>100531</v>
      </c>
      <c r="D68" s="231">
        <f>'Order Form'!$M$2</f>
        <v>0</v>
      </c>
      <c r="E68" s="232">
        <f>'Order Form'!$J$11</f>
        <v>0</v>
      </c>
      <c r="F68" s="232" t="str">
        <f>IF(ISBLANK('Order Form'!$J$12),"",'Order Form'!$J$12)</f>
        <v/>
      </c>
      <c r="G68" s="232">
        <f t="shared" ca="1" si="7"/>
        <v>41887</v>
      </c>
      <c r="H68" s="233">
        <f>'Order Form'!$J$13</f>
        <v>0</v>
      </c>
      <c r="I68" s="236">
        <f>'Order Form'!E83</f>
        <v>12.5</v>
      </c>
      <c r="J68" s="231">
        <f>'Order Form'!J83</f>
        <v>0</v>
      </c>
      <c r="K68" s="231" t="str">
        <f t="shared" si="9"/>
        <v>F</v>
      </c>
      <c r="L68" s="231">
        <f>IF('Pricing + Order Summary'!$O$13&gt;=8000,14,
IF('Pricing + Order Summary'!$O$13&gt;=5500,15,
IF('Pricing + Order Summary'!$O$13&gt;=4000,16,
IF('Pricing + Order Summary'!$O$13&gt;=2000,23,
IF('Pricing + Order Summary'!$O$13&gt;=750,21,
2)))))</f>
        <v>2</v>
      </c>
      <c r="M68" s="231" t="str">
        <f>"SPS20115"&amp;"-"&amp;D68&amp;"-"&amp;'Order Form'!$O$3&amp;"-1"</f>
        <v>SPS20115-0-1-1</v>
      </c>
    </row>
    <row r="69" spans="1:13">
      <c r="A69" s="234">
        <f>'Order Form'!A84</f>
        <v>107719</v>
      </c>
      <c r="B69" s="234">
        <f t="shared" si="6"/>
        <v>107719</v>
      </c>
      <c r="C69" s="235">
        <f t="shared" si="8"/>
        <v>107719</v>
      </c>
      <c r="D69" s="231">
        <f>'Order Form'!$M$2</f>
        <v>0</v>
      </c>
      <c r="E69" s="232">
        <f>'Order Form'!$J$11</f>
        <v>0</v>
      </c>
      <c r="F69" s="232" t="str">
        <f>IF(ISBLANK('Order Form'!$J$12),"",'Order Form'!$J$12)</f>
        <v/>
      </c>
      <c r="G69" s="232">
        <f t="shared" ca="1" si="7"/>
        <v>41887</v>
      </c>
      <c r="H69" s="233">
        <f>'Order Form'!$J$13</f>
        <v>0</v>
      </c>
      <c r="I69" s="236">
        <f>'Order Form'!E84</f>
        <v>12.5</v>
      </c>
      <c r="J69" s="231">
        <f>'Order Form'!J84</f>
        <v>0</v>
      </c>
      <c r="K69" s="231" t="str">
        <f t="shared" si="9"/>
        <v>F</v>
      </c>
      <c r="L69" s="231">
        <f>IF('Pricing + Order Summary'!$O$13&gt;=8000,14,
IF('Pricing + Order Summary'!$O$13&gt;=5500,15,
IF('Pricing + Order Summary'!$O$13&gt;=4000,16,
IF('Pricing + Order Summary'!$O$13&gt;=2000,23,
IF('Pricing + Order Summary'!$O$13&gt;=750,21,
2)))))</f>
        <v>2</v>
      </c>
      <c r="M69" s="231" t="str">
        <f>"SPS20115"&amp;"-"&amp;D69&amp;"-"&amp;'Order Form'!$O$3&amp;"-1"</f>
        <v>SPS20115-0-1-1</v>
      </c>
    </row>
    <row r="70" spans="1:13">
      <c r="A70" s="234">
        <f>'Order Form'!A85</f>
        <v>108681</v>
      </c>
      <c r="B70" s="234">
        <f t="shared" si="6"/>
        <v>108681</v>
      </c>
      <c r="C70" s="235">
        <f t="shared" si="8"/>
        <v>108681</v>
      </c>
      <c r="D70" s="231">
        <f>'Order Form'!$M$2</f>
        <v>0</v>
      </c>
      <c r="E70" s="232">
        <f>'Order Form'!$J$11</f>
        <v>0</v>
      </c>
      <c r="F70" s="232" t="str">
        <f>IF(ISBLANK('Order Form'!$J$12),"",'Order Form'!$J$12)</f>
        <v/>
      </c>
      <c r="G70" s="232">
        <f t="shared" ca="1" si="7"/>
        <v>41887</v>
      </c>
      <c r="H70" s="233">
        <f>'Order Form'!$J$13</f>
        <v>0</v>
      </c>
      <c r="I70" s="236">
        <f>'Order Form'!E85</f>
        <v>12.5</v>
      </c>
      <c r="J70" s="231">
        <f>'Order Form'!J85</f>
        <v>0</v>
      </c>
      <c r="K70" s="231" t="str">
        <f t="shared" si="9"/>
        <v>F</v>
      </c>
      <c r="L70" s="231">
        <f>IF('Pricing + Order Summary'!$O$13&gt;=8000,14,
IF('Pricing + Order Summary'!$O$13&gt;=5500,15,
IF('Pricing + Order Summary'!$O$13&gt;=4000,16,
IF('Pricing + Order Summary'!$O$13&gt;=2000,23,
IF('Pricing + Order Summary'!$O$13&gt;=750,21,
2)))))</f>
        <v>2</v>
      </c>
      <c r="M70" s="231" t="str">
        <f>"SPS20115"&amp;"-"&amp;D70&amp;"-"&amp;'Order Form'!$O$3&amp;"-1"</f>
        <v>SPS20115-0-1-1</v>
      </c>
    </row>
    <row r="71" spans="1:13">
      <c r="A71" s="234">
        <f>'Order Form'!A86</f>
        <v>100526</v>
      </c>
      <c r="B71" s="234">
        <f t="shared" si="6"/>
        <v>100526</v>
      </c>
      <c r="C71" s="235">
        <f t="shared" si="8"/>
        <v>100526</v>
      </c>
      <c r="D71" s="231">
        <f>'Order Form'!$M$2</f>
        <v>0</v>
      </c>
      <c r="E71" s="232">
        <f>'Order Form'!$J$11</f>
        <v>0</v>
      </c>
      <c r="F71" s="232" t="str">
        <f>IF(ISBLANK('Order Form'!$J$12),"",'Order Form'!$J$12)</f>
        <v/>
      </c>
      <c r="G71" s="232">
        <f t="shared" ca="1" si="7"/>
        <v>41887</v>
      </c>
      <c r="H71" s="233">
        <f>'Order Form'!$J$13</f>
        <v>0</v>
      </c>
      <c r="I71" s="236">
        <f>'Order Form'!E86</f>
        <v>12.5</v>
      </c>
      <c r="J71" s="231">
        <f>'Order Form'!J86</f>
        <v>0</v>
      </c>
      <c r="K71" s="231" t="str">
        <f t="shared" si="9"/>
        <v>F</v>
      </c>
      <c r="L71" s="231">
        <f>IF('Pricing + Order Summary'!$O$13&gt;=8000,14,
IF('Pricing + Order Summary'!$O$13&gt;=5500,15,
IF('Pricing + Order Summary'!$O$13&gt;=4000,16,
IF('Pricing + Order Summary'!$O$13&gt;=2000,23,
IF('Pricing + Order Summary'!$O$13&gt;=750,21,
2)))))</f>
        <v>2</v>
      </c>
      <c r="M71" s="231" t="str">
        <f>"SPS20115"&amp;"-"&amp;D71&amp;"-"&amp;'Order Form'!$O$3&amp;"-1"</f>
        <v>SPS20115-0-1-1</v>
      </c>
    </row>
    <row r="72" spans="1:13">
      <c r="A72" s="234">
        <f>'Order Form'!A87</f>
        <v>100511</v>
      </c>
      <c r="B72" s="234">
        <f t="shared" si="6"/>
        <v>100511</v>
      </c>
      <c r="C72" s="235">
        <f t="shared" si="8"/>
        <v>100511</v>
      </c>
      <c r="D72" s="231">
        <f>'Order Form'!$M$2</f>
        <v>0</v>
      </c>
      <c r="E72" s="232">
        <f>'Order Form'!$J$11</f>
        <v>0</v>
      </c>
      <c r="F72" s="232" t="str">
        <f>IF(ISBLANK('Order Form'!$J$12),"",'Order Form'!$J$12)</f>
        <v/>
      </c>
      <c r="G72" s="232">
        <f t="shared" ca="1" si="7"/>
        <v>41887</v>
      </c>
      <c r="H72" s="233">
        <f>'Order Form'!$J$13</f>
        <v>0</v>
      </c>
      <c r="I72" s="236">
        <f>'Order Form'!E87</f>
        <v>12.5</v>
      </c>
      <c r="J72" s="231">
        <f>'Order Form'!J87</f>
        <v>0</v>
      </c>
      <c r="K72" s="231" t="str">
        <f t="shared" si="9"/>
        <v>F</v>
      </c>
      <c r="L72" s="231">
        <f>IF('Pricing + Order Summary'!$O$13&gt;=8000,14,
IF('Pricing + Order Summary'!$O$13&gt;=5500,15,
IF('Pricing + Order Summary'!$O$13&gt;=4000,16,
IF('Pricing + Order Summary'!$O$13&gt;=2000,23,
IF('Pricing + Order Summary'!$O$13&gt;=750,21,
2)))))</f>
        <v>2</v>
      </c>
      <c r="M72" s="231" t="str">
        <f>"SPS20115"&amp;"-"&amp;D72&amp;"-"&amp;'Order Form'!$O$3&amp;"-1"</f>
        <v>SPS20115-0-1-1</v>
      </c>
    </row>
    <row r="73" spans="1:13">
      <c r="A73" s="234">
        <f>'Order Form'!A88</f>
        <v>100141</v>
      </c>
      <c r="B73" s="234">
        <f t="shared" si="6"/>
        <v>100141</v>
      </c>
      <c r="C73" s="235">
        <f t="shared" si="8"/>
        <v>100141</v>
      </c>
      <c r="D73" s="231">
        <f>'Order Form'!$M$2</f>
        <v>0</v>
      </c>
      <c r="E73" s="232">
        <f>'Order Form'!$J$11</f>
        <v>0</v>
      </c>
      <c r="F73" s="232" t="str">
        <f>IF(ISBLANK('Order Form'!$J$12),"",'Order Form'!$J$12)</f>
        <v/>
      </c>
      <c r="G73" s="232">
        <f t="shared" ca="1" si="7"/>
        <v>41887</v>
      </c>
      <c r="H73" s="233">
        <f>'Order Form'!$J$13</f>
        <v>0</v>
      </c>
      <c r="I73" s="236">
        <f>'Order Form'!E88</f>
        <v>12.5</v>
      </c>
      <c r="J73" s="231">
        <f>'Order Form'!J88</f>
        <v>0</v>
      </c>
      <c r="K73" s="231" t="str">
        <f t="shared" si="9"/>
        <v>F</v>
      </c>
      <c r="L73" s="231">
        <f>IF('Pricing + Order Summary'!$O$13&gt;=8000,14,
IF('Pricing + Order Summary'!$O$13&gt;=5500,15,
IF('Pricing + Order Summary'!$O$13&gt;=4000,16,
IF('Pricing + Order Summary'!$O$13&gt;=2000,23,
IF('Pricing + Order Summary'!$O$13&gt;=750,21,
2)))))</f>
        <v>2</v>
      </c>
      <c r="M73" s="231" t="str">
        <f>"SPS20115"&amp;"-"&amp;D73&amp;"-"&amp;'Order Form'!$O$3&amp;"-1"</f>
        <v>SPS20115-0-1-1</v>
      </c>
    </row>
    <row r="74" spans="1:13">
      <c r="A74" s="234">
        <f>'Order Form'!A89</f>
        <v>108691</v>
      </c>
      <c r="B74" s="234">
        <f t="shared" si="6"/>
        <v>108691</v>
      </c>
      <c r="C74" s="235">
        <f t="shared" si="8"/>
        <v>108691</v>
      </c>
      <c r="D74" s="231">
        <f>'Order Form'!$M$2</f>
        <v>0</v>
      </c>
      <c r="E74" s="232">
        <f>'Order Form'!$J$11</f>
        <v>0</v>
      </c>
      <c r="F74" s="232" t="str">
        <f>IF(ISBLANK('Order Form'!$J$12),"",'Order Form'!$J$12)</f>
        <v/>
      </c>
      <c r="G74" s="232">
        <f t="shared" ca="1" si="7"/>
        <v>41887</v>
      </c>
      <c r="H74" s="233">
        <f>'Order Form'!$J$13</f>
        <v>0</v>
      </c>
      <c r="I74" s="236">
        <f>'Order Form'!E89</f>
        <v>12.5</v>
      </c>
      <c r="J74" s="231">
        <f>'Order Form'!J89</f>
        <v>0</v>
      </c>
      <c r="K74" s="231" t="str">
        <f t="shared" si="9"/>
        <v>F</v>
      </c>
      <c r="L74" s="231">
        <f>IF('Pricing + Order Summary'!$O$13&gt;=8000,14,
IF('Pricing + Order Summary'!$O$13&gt;=5500,15,
IF('Pricing + Order Summary'!$O$13&gt;=4000,16,
IF('Pricing + Order Summary'!$O$13&gt;=2000,23,
IF('Pricing + Order Summary'!$O$13&gt;=750,21,
2)))))</f>
        <v>2</v>
      </c>
      <c r="M74" s="231" t="str">
        <f>"SPS20115"&amp;"-"&amp;D74&amp;"-"&amp;'Order Form'!$O$3&amp;"-1"</f>
        <v>SPS20115-0-1-1</v>
      </c>
    </row>
    <row r="75" spans="1:13">
      <c r="A75" s="234">
        <f>'Order Form'!A90</f>
        <v>108696</v>
      </c>
      <c r="B75" s="234">
        <f t="shared" si="6"/>
        <v>108696</v>
      </c>
      <c r="C75" s="235">
        <f t="shared" si="8"/>
        <v>108696</v>
      </c>
      <c r="D75" s="231">
        <f>'Order Form'!$M$2</f>
        <v>0</v>
      </c>
      <c r="E75" s="232">
        <f>'Order Form'!$J$11</f>
        <v>0</v>
      </c>
      <c r="F75" s="232" t="str">
        <f>IF(ISBLANK('Order Form'!$J$12),"",'Order Form'!$J$12)</f>
        <v/>
      </c>
      <c r="G75" s="232">
        <f t="shared" ca="1" si="7"/>
        <v>41887</v>
      </c>
      <c r="H75" s="233">
        <f>'Order Form'!$J$13</f>
        <v>0</v>
      </c>
      <c r="I75" s="236">
        <f>'Order Form'!E90</f>
        <v>12.5</v>
      </c>
      <c r="J75" s="231">
        <f>'Order Form'!J90</f>
        <v>0</v>
      </c>
      <c r="K75" s="231" t="str">
        <f t="shared" si="9"/>
        <v>F</v>
      </c>
      <c r="L75" s="231">
        <f>IF('Pricing + Order Summary'!$O$13&gt;=8000,14,
IF('Pricing + Order Summary'!$O$13&gt;=5500,15,
IF('Pricing + Order Summary'!$O$13&gt;=4000,16,
IF('Pricing + Order Summary'!$O$13&gt;=2000,23,
IF('Pricing + Order Summary'!$O$13&gt;=750,21,
2)))))</f>
        <v>2</v>
      </c>
      <c r="M75" s="231" t="str">
        <f>"SPS20115"&amp;"-"&amp;D75&amp;"-"&amp;'Order Form'!$O$3&amp;"-1"</f>
        <v>SPS20115-0-1-1</v>
      </c>
    </row>
    <row r="76" spans="1:13">
      <c r="A76" s="234">
        <f>'Order Form'!A91</f>
        <v>108685</v>
      </c>
      <c r="B76" s="234">
        <f t="shared" si="6"/>
        <v>108685</v>
      </c>
      <c r="C76" s="235">
        <f t="shared" si="8"/>
        <v>108685</v>
      </c>
      <c r="D76" s="231">
        <f>'Order Form'!$M$2</f>
        <v>0</v>
      </c>
      <c r="E76" s="232">
        <f>'Order Form'!$J$11</f>
        <v>0</v>
      </c>
      <c r="F76" s="232" t="str">
        <f>IF(ISBLANK('Order Form'!$J$12),"",'Order Form'!$J$12)</f>
        <v/>
      </c>
      <c r="G76" s="232">
        <f t="shared" ca="1" si="7"/>
        <v>41887</v>
      </c>
      <c r="H76" s="233">
        <f>'Order Form'!$J$13</f>
        <v>0</v>
      </c>
      <c r="I76" s="236">
        <f>'Order Form'!E91</f>
        <v>12.5</v>
      </c>
      <c r="J76" s="231">
        <f>'Order Form'!J91</f>
        <v>0</v>
      </c>
      <c r="K76" s="231" t="str">
        <f t="shared" si="9"/>
        <v>F</v>
      </c>
      <c r="L76" s="231">
        <f>IF('Pricing + Order Summary'!$O$13&gt;=8000,14,
IF('Pricing + Order Summary'!$O$13&gt;=5500,15,
IF('Pricing + Order Summary'!$O$13&gt;=4000,16,
IF('Pricing + Order Summary'!$O$13&gt;=2000,23,
IF('Pricing + Order Summary'!$O$13&gt;=750,21,
2)))))</f>
        <v>2</v>
      </c>
      <c r="M76" s="231" t="str">
        <f>"SPS20115"&amp;"-"&amp;D76&amp;"-"&amp;'Order Form'!$O$3&amp;"-1"</f>
        <v>SPS20115-0-1-1</v>
      </c>
    </row>
    <row r="77" spans="1:13">
      <c r="A77" s="234">
        <f>'Order Form'!A92</f>
        <v>108698</v>
      </c>
      <c r="B77" s="234">
        <f t="shared" si="6"/>
        <v>108698</v>
      </c>
      <c r="C77" s="235">
        <f t="shared" si="8"/>
        <v>108698</v>
      </c>
      <c r="D77" s="231">
        <f>'Order Form'!$M$2</f>
        <v>0</v>
      </c>
      <c r="E77" s="232">
        <f>'Order Form'!$J$11</f>
        <v>0</v>
      </c>
      <c r="F77" s="232" t="str">
        <f>IF(ISBLANK('Order Form'!$J$12),"",'Order Form'!$J$12)</f>
        <v/>
      </c>
      <c r="G77" s="232">
        <f t="shared" ca="1" si="7"/>
        <v>41887</v>
      </c>
      <c r="H77" s="233">
        <f>'Order Form'!$J$13</f>
        <v>0</v>
      </c>
      <c r="I77" s="236">
        <f>'Order Form'!E92</f>
        <v>12.5</v>
      </c>
      <c r="J77" s="231">
        <f>'Order Form'!J92</f>
        <v>0</v>
      </c>
      <c r="K77" s="231" t="str">
        <f t="shared" si="9"/>
        <v>F</v>
      </c>
      <c r="L77" s="231">
        <f>IF('Pricing + Order Summary'!$O$13&gt;=8000,14,
IF('Pricing + Order Summary'!$O$13&gt;=5500,15,
IF('Pricing + Order Summary'!$O$13&gt;=4000,16,
IF('Pricing + Order Summary'!$O$13&gt;=2000,23,
IF('Pricing + Order Summary'!$O$13&gt;=750,21,
2)))))</f>
        <v>2</v>
      </c>
      <c r="M77" s="231" t="str">
        <f>"SPS20115"&amp;"-"&amp;D77&amp;"-"&amp;'Order Form'!$O$3&amp;"-1"</f>
        <v>SPS20115-0-1-1</v>
      </c>
    </row>
    <row r="78" spans="1:13">
      <c r="A78" s="234">
        <f>'Order Form'!A93</f>
        <v>108679</v>
      </c>
      <c r="B78" s="234">
        <f t="shared" si="6"/>
        <v>108679</v>
      </c>
      <c r="C78" s="235">
        <f t="shared" si="8"/>
        <v>108679</v>
      </c>
      <c r="D78" s="231">
        <f>'Order Form'!$M$2</f>
        <v>0</v>
      </c>
      <c r="E78" s="232">
        <f>'Order Form'!$J$11</f>
        <v>0</v>
      </c>
      <c r="F78" s="232" t="str">
        <f>IF(ISBLANK('Order Form'!$J$12),"",'Order Form'!$J$12)</f>
        <v/>
      </c>
      <c r="G78" s="232">
        <f t="shared" ca="1" si="7"/>
        <v>41887</v>
      </c>
      <c r="H78" s="233">
        <f>'Order Form'!$J$13</f>
        <v>0</v>
      </c>
      <c r="I78" s="236">
        <f>'Order Form'!E93</f>
        <v>12.5</v>
      </c>
      <c r="J78" s="231">
        <f>'Order Form'!J93</f>
        <v>0</v>
      </c>
      <c r="K78" s="231" t="str">
        <f t="shared" si="9"/>
        <v>F</v>
      </c>
      <c r="L78" s="231">
        <f>IF('Pricing + Order Summary'!$O$13&gt;=8000,14,
IF('Pricing + Order Summary'!$O$13&gt;=5500,15,
IF('Pricing + Order Summary'!$O$13&gt;=4000,16,
IF('Pricing + Order Summary'!$O$13&gt;=2000,23,
IF('Pricing + Order Summary'!$O$13&gt;=750,21,
2)))))</f>
        <v>2</v>
      </c>
      <c r="M78" s="231" t="str">
        <f>"SPS20115"&amp;"-"&amp;D78&amp;"-"&amp;'Order Form'!$O$3&amp;"-1"</f>
        <v>SPS20115-0-1-1</v>
      </c>
    </row>
    <row r="79" spans="1:13">
      <c r="A79" s="234">
        <f>'Order Form'!A94</f>
        <v>108680</v>
      </c>
      <c r="B79" s="234">
        <f t="shared" si="6"/>
        <v>108680</v>
      </c>
      <c r="C79" s="235">
        <f t="shared" si="8"/>
        <v>108680</v>
      </c>
      <c r="D79" s="231">
        <f>'Order Form'!$M$2</f>
        <v>0</v>
      </c>
      <c r="E79" s="232">
        <f>'Order Form'!$J$11</f>
        <v>0</v>
      </c>
      <c r="F79" s="232" t="str">
        <f>IF(ISBLANK('Order Form'!$J$12),"",'Order Form'!$J$12)</f>
        <v/>
      </c>
      <c r="G79" s="232">
        <f t="shared" ca="1" si="7"/>
        <v>41887</v>
      </c>
      <c r="H79" s="233">
        <f>'Order Form'!$J$13</f>
        <v>0</v>
      </c>
      <c r="I79" s="236">
        <f>'Order Form'!E94</f>
        <v>12.5</v>
      </c>
      <c r="J79" s="231">
        <f>'Order Form'!J94</f>
        <v>0</v>
      </c>
      <c r="K79" s="231" t="str">
        <f t="shared" si="9"/>
        <v>F</v>
      </c>
      <c r="L79" s="231">
        <f>IF('Pricing + Order Summary'!$O$13&gt;=8000,14,
IF('Pricing + Order Summary'!$O$13&gt;=5500,15,
IF('Pricing + Order Summary'!$O$13&gt;=4000,16,
IF('Pricing + Order Summary'!$O$13&gt;=2000,23,
IF('Pricing + Order Summary'!$O$13&gt;=750,21,
2)))))</f>
        <v>2</v>
      </c>
      <c r="M79" s="231" t="str">
        <f>"SPS20115"&amp;"-"&amp;D79&amp;"-"&amp;'Order Form'!$O$3&amp;"-1"</f>
        <v>SPS20115-0-1-1</v>
      </c>
    </row>
    <row r="80" spans="1:13">
      <c r="A80" s="234">
        <f>'Order Form'!A95</f>
        <v>100515</v>
      </c>
      <c r="B80" s="234">
        <f t="shared" si="6"/>
        <v>100515</v>
      </c>
      <c r="C80" s="235">
        <f t="shared" si="8"/>
        <v>100515</v>
      </c>
      <c r="D80" s="231">
        <f>'Order Form'!$M$2</f>
        <v>0</v>
      </c>
      <c r="E80" s="232">
        <f>'Order Form'!$J$11</f>
        <v>0</v>
      </c>
      <c r="F80" s="232" t="str">
        <f>IF(ISBLANK('Order Form'!$J$12),"",'Order Form'!$J$12)</f>
        <v/>
      </c>
      <c r="G80" s="232">
        <f t="shared" ca="1" si="7"/>
        <v>41887</v>
      </c>
      <c r="H80" s="233">
        <f>'Order Form'!$J$13</f>
        <v>0</v>
      </c>
      <c r="I80" s="236">
        <f>'Order Form'!E95</f>
        <v>12.5</v>
      </c>
      <c r="J80" s="231">
        <f>'Order Form'!J95</f>
        <v>0</v>
      </c>
      <c r="K80" s="231" t="str">
        <f t="shared" si="9"/>
        <v>F</v>
      </c>
      <c r="L80" s="231">
        <f>IF('Pricing + Order Summary'!$O$13&gt;=8000,14,
IF('Pricing + Order Summary'!$O$13&gt;=5500,15,
IF('Pricing + Order Summary'!$O$13&gt;=4000,16,
IF('Pricing + Order Summary'!$O$13&gt;=2000,23,
IF('Pricing + Order Summary'!$O$13&gt;=750,21,
2)))))</f>
        <v>2</v>
      </c>
      <c r="M80" s="231" t="str">
        <f>"SPS20115"&amp;"-"&amp;D80&amp;"-"&amp;'Order Form'!$O$3&amp;"-1"</f>
        <v>SPS20115-0-1-1</v>
      </c>
    </row>
    <row r="81" spans="1:13">
      <c r="A81" s="234">
        <f>'Order Form'!A96</f>
        <v>107705</v>
      </c>
      <c r="B81" s="234">
        <f t="shared" si="6"/>
        <v>107705</v>
      </c>
      <c r="C81" s="235">
        <f t="shared" si="8"/>
        <v>107705</v>
      </c>
      <c r="D81" s="231">
        <f>'Order Form'!$M$2</f>
        <v>0</v>
      </c>
      <c r="E81" s="232">
        <f>'Order Form'!$J$11</f>
        <v>0</v>
      </c>
      <c r="F81" s="232" t="str">
        <f>IF(ISBLANK('Order Form'!$J$12),"",'Order Form'!$J$12)</f>
        <v/>
      </c>
      <c r="G81" s="232">
        <f t="shared" ca="1" si="7"/>
        <v>41887</v>
      </c>
      <c r="H81" s="233">
        <f>'Order Form'!$J$13</f>
        <v>0</v>
      </c>
      <c r="I81" s="236">
        <f>'Order Form'!E96</f>
        <v>12.5</v>
      </c>
      <c r="J81" s="231">
        <f>'Order Form'!J96</f>
        <v>0</v>
      </c>
      <c r="K81" s="231" t="str">
        <f t="shared" si="9"/>
        <v>F</v>
      </c>
      <c r="L81" s="231">
        <f>IF('Pricing + Order Summary'!$O$13&gt;=8000,14,
IF('Pricing + Order Summary'!$O$13&gt;=5500,15,
IF('Pricing + Order Summary'!$O$13&gt;=4000,16,
IF('Pricing + Order Summary'!$O$13&gt;=2000,23,
IF('Pricing + Order Summary'!$O$13&gt;=750,21,
2)))))</f>
        <v>2</v>
      </c>
      <c r="M81" s="231" t="str">
        <f>"SPS20115"&amp;"-"&amp;D81&amp;"-"&amp;'Order Form'!$O$3&amp;"-1"</f>
        <v>SPS20115-0-1-1</v>
      </c>
    </row>
    <row r="82" spans="1:13">
      <c r="A82" s="234">
        <f>'Order Form'!A97</f>
        <v>108682</v>
      </c>
      <c r="B82" s="234">
        <f t="shared" si="6"/>
        <v>108682</v>
      </c>
      <c r="C82" s="235">
        <f t="shared" si="8"/>
        <v>108682</v>
      </c>
      <c r="D82" s="231">
        <f>'Order Form'!$M$2</f>
        <v>0</v>
      </c>
      <c r="E82" s="232">
        <f>'Order Form'!$J$11</f>
        <v>0</v>
      </c>
      <c r="F82" s="232" t="str">
        <f>IF(ISBLANK('Order Form'!$J$12),"",'Order Form'!$J$12)</f>
        <v/>
      </c>
      <c r="G82" s="232">
        <f t="shared" ca="1" si="7"/>
        <v>41887</v>
      </c>
      <c r="H82" s="233">
        <f>'Order Form'!$J$13</f>
        <v>0</v>
      </c>
      <c r="I82" s="236">
        <f>'Order Form'!E97</f>
        <v>12.5</v>
      </c>
      <c r="J82" s="231">
        <f>'Order Form'!J97</f>
        <v>0</v>
      </c>
      <c r="K82" s="231" t="str">
        <f t="shared" si="9"/>
        <v>F</v>
      </c>
      <c r="L82" s="231">
        <f>IF('Pricing + Order Summary'!$O$13&gt;=8000,14,
IF('Pricing + Order Summary'!$O$13&gt;=5500,15,
IF('Pricing + Order Summary'!$O$13&gt;=4000,16,
IF('Pricing + Order Summary'!$O$13&gt;=2000,23,
IF('Pricing + Order Summary'!$O$13&gt;=750,21,
2)))))</f>
        <v>2</v>
      </c>
      <c r="M82" s="231" t="str">
        <f>"SPS20115"&amp;"-"&amp;D82&amp;"-"&amp;'Order Form'!$O$3&amp;"-1"</f>
        <v>SPS20115-0-1-1</v>
      </c>
    </row>
    <row r="83" spans="1:13">
      <c r="A83" s="234">
        <f>'Order Form'!A98</f>
        <v>107706</v>
      </c>
      <c r="B83" s="234">
        <f t="shared" si="6"/>
        <v>107706</v>
      </c>
      <c r="C83" s="235">
        <f t="shared" si="8"/>
        <v>107706</v>
      </c>
      <c r="D83" s="231">
        <f>'Order Form'!$M$2</f>
        <v>0</v>
      </c>
      <c r="E83" s="232">
        <f>'Order Form'!$J$11</f>
        <v>0</v>
      </c>
      <c r="F83" s="232" t="str">
        <f>IF(ISBLANK('Order Form'!$J$12),"",'Order Form'!$J$12)</f>
        <v/>
      </c>
      <c r="G83" s="232">
        <f t="shared" ca="1" si="7"/>
        <v>41887</v>
      </c>
      <c r="H83" s="233">
        <f>'Order Form'!$J$13</f>
        <v>0</v>
      </c>
      <c r="I83" s="236">
        <f>'Order Form'!E98</f>
        <v>12.5</v>
      </c>
      <c r="J83" s="231">
        <f>'Order Form'!J98</f>
        <v>0</v>
      </c>
      <c r="K83" s="231" t="str">
        <f t="shared" si="9"/>
        <v>F</v>
      </c>
      <c r="L83" s="231">
        <f>IF('Pricing + Order Summary'!$O$13&gt;=8000,14,
IF('Pricing + Order Summary'!$O$13&gt;=5500,15,
IF('Pricing + Order Summary'!$O$13&gt;=4000,16,
IF('Pricing + Order Summary'!$O$13&gt;=2000,23,
IF('Pricing + Order Summary'!$O$13&gt;=750,21,
2)))))</f>
        <v>2</v>
      </c>
      <c r="M83" s="231" t="str">
        <f>"SPS20115"&amp;"-"&amp;D83&amp;"-"&amp;'Order Form'!$O$3&amp;"-1"</f>
        <v>SPS20115-0-1-1</v>
      </c>
    </row>
    <row r="84" spans="1:13">
      <c r="A84" s="234">
        <f>'Order Form'!A99</f>
        <v>100509</v>
      </c>
      <c r="B84" s="234">
        <f t="shared" si="6"/>
        <v>100509</v>
      </c>
      <c r="C84" s="235">
        <f t="shared" si="8"/>
        <v>100509</v>
      </c>
      <c r="D84" s="231">
        <f>'Order Form'!$M$2</f>
        <v>0</v>
      </c>
      <c r="E84" s="232">
        <f>'Order Form'!$J$11</f>
        <v>0</v>
      </c>
      <c r="F84" s="232" t="str">
        <f>IF(ISBLANK('Order Form'!$J$12),"",'Order Form'!$J$12)</f>
        <v/>
      </c>
      <c r="G84" s="232">
        <f t="shared" ca="1" si="7"/>
        <v>41887</v>
      </c>
      <c r="H84" s="233">
        <f>'Order Form'!$J$13</f>
        <v>0</v>
      </c>
      <c r="I84" s="236">
        <f>'Order Form'!E99</f>
        <v>12.5</v>
      </c>
      <c r="J84" s="231">
        <f>'Order Form'!J99</f>
        <v>0</v>
      </c>
      <c r="K84" s="231" t="str">
        <f t="shared" si="9"/>
        <v>F</v>
      </c>
      <c r="L84" s="231">
        <f>IF('Pricing + Order Summary'!$O$13&gt;=8000,14,
IF('Pricing + Order Summary'!$O$13&gt;=5500,15,
IF('Pricing + Order Summary'!$O$13&gt;=4000,16,
IF('Pricing + Order Summary'!$O$13&gt;=2000,23,
IF('Pricing + Order Summary'!$O$13&gt;=750,21,
2)))))</f>
        <v>2</v>
      </c>
      <c r="M84" s="231" t="str">
        <f>"SPS20115"&amp;"-"&amp;D84&amp;"-"&amp;'Order Form'!$O$3&amp;"-1"</f>
        <v>SPS20115-0-1-1</v>
      </c>
    </row>
    <row r="85" spans="1:13">
      <c r="A85" s="234">
        <f>'Order Form'!A100</f>
        <v>100860</v>
      </c>
      <c r="B85" s="234">
        <f t="shared" si="6"/>
        <v>100860</v>
      </c>
      <c r="C85" s="235">
        <f t="shared" si="8"/>
        <v>100860</v>
      </c>
      <c r="D85" s="231">
        <f>'Order Form'!$M$2</f>
        <v>0</v>
      </c>
      <c r="E85" s="232">
        <f>'Order Form'!$J$11</f>
        <v>0</v>
      </c>
      <c r="F85" s="232" t="str">
        <f>IF(ISBLANK('Order Form'!$J$12),"",'Order Form'!$J$12)</f>
        <v/>
      </c>
      <c r="G85" s="232">
        <f t="shared" ca="1" si="7"/>
        <v>41887</v>
      </c>
      <c r="H85" s="233">
        <f>'Order Form'!$J$13</f>
        <v>0</v>
      </c>
      <c r="I85" s="236">
        <f>'Order Form'!E100</f>
        <v>12.5</v>
      </c>
      <c r="J85" s="231">
        <f>'Order Form'!J100</f>
        <v>0</v>
      </c>
      <c r="K85" s="231" t="str">
        <f t="shared" si="9"/>
        <v>F</v>
      </c>
      <c r="L85" s="231">
        <f>IF('Pricing + Order Summary'!$O$13&gt;=8000,14,
IF('Pricing + Order Summary'!$O$13&gt;=5500,15,
IF('Pricing + Order Summary'!$O$13&gt;=4000,16,
IF('Pricing + Order Summary'!$O$13&gt;=2000,23,
IF('Pricing + Order Summary'!$O$13&gt;=750,21,
2)))))</f>
        <v>2</v>
      </c>
      <c r="M85" s="231" t="str">
        <f>"SPS20115"&amp;"-"&amp;D85&amp;"-"&amp;'Order Form'!$O$3&amp;"-1"</f>
        <v>SPS20115-0-1-1</v>
      </c>
    </row>
    <row r="86" spans="1:13">
      <c r="A86" s="234">
        <f>'Order Form'!A101</f>
        <v>100504</v>
      </c>
      <c r="B86" s="234">
        <f t="shared" si="6"/>
        <v>100504</v>
      </c>
      <c r="C86" s="235">
        <f t="shared" si="8"/>
        <v>100504</v>
      </c>
      <c r="D86" s="231">
        <f>'Order Form'!$M$2</f>
        <v>0</v>
      </c>
      <c r="E86" s="232">
        <f>'Order Form'!$J$11</f>
        <v>0</v>
      </c>
      <c r="F86" s="232" t="str">
        <f>IF(ISBLANK('Order Form'!$J$12),"",'Order Form'!$J$12)</f>
        <v/>
      </c>
      <c r="G86" s="232">
        <f t="shared" ca="1" si="7"/>
        <v>41887</v>
      </c>
      <c r="H86" s="233">
        <f>'Order Form'!$J$13</f>
        <v>0</v>
      </c>
      <c r="I86" s="236">
        <f>'Order Form'!E101</f>
        <v>12.5</v>
      </c>
      <c r="J86" s="231">
        <f>'Order Form'!J101</f>
        <v>0</v>
      </c>
      <c r="K86" s="231" t="str">
        <f t="shared" si="9"/>
        <v>F</v>
      </c>
      <c r="L86" s="231">
        <f>IF('Pricing + Order Summary'!$O$13&gt;=8000,14,
IF('Pricing + Order Summary'!$O$13&gt;=5500,15,
IF('Pricing + Order Summary'!$O$13&gt;=4000,16,
IF('Pricing + Order Summary'!$O$13&gt;=2000,23,
IF('Pricing + Order Summary'!$O$13&gt;=750,21,
2)))))</f>
        <v>2</v>
      </c>
      <c r="M86" s="231" t="str">
        <f>"SPS20115"&amp;"-"&amp;D86&amp;"-"&amp;'Order Form'!$O$3&amp;"-1"</f>
        <v>SPS20115-0-1-1</v>
      </c>
    </row>
    <row r="87" spans="1:13">
      <c r="A87" s="234">
        <f>'Order Form'!A102</f>
        <v>107741</v>
      </c>
      <c r="B87" s="234">
        <f t="shared" si="6"/>
        <v>107741</v>
      </c>
      <c r="C87" s="235">
        <f t="shared" si="8"/>
        <v>107741</v>
      </c>
      <c r="D87" s="231">
        <f>'Order Form'!$M$2</f>
        <v>0</v>
      </c>
      <c r="E87" s="232">
        <f>'Order Form'!$J$11</f>
        <v>0</v>
      </c>
      <c r="F87" s="232" t="str">
        <f>IF(ISBLANK('Order Form'!$J$12),"",'Order Form'!$J$12)</f>
        <v/>
      </c>
      <c r="G87" s="232">
        <f t="shared" ca="1" si="7"/>
        <v>41887</v>
      </c>
      <c r="H87" s="233">
        <f>'Order Form'!$J$13</f>
        <v>0</v>
      </c>
      <c r="I87" s="236">
        <f>'Order Form'!E102</f>
        <v>12.5</v>
      </c>
      <c r="J87" s="231">
        <f>'Order Form'!J102</f>
        <v>0</v>
      </c>
      <c r="K87" s="231" t="str">
        <f t="shared" si="9"/>
        <v>F</v>
      </c>
      <c r="L87" s="231">
        <f>IF('Pricing + Order Summary'!$O$13&gt;=8000,14,
IF('Pricing + Order Summary'!$O$13&gt;=5500,15,
IF('Pricing + Order Summary'!$O$13&gt;=4000,16,
IF('Pricing + Order Summary'!$O$13&gt;=2000,23,
IF('Pricing + Order Summary'!$O$13&gt;=750,21,
2)))))</f>
        <v>2</v>
      </c>
      <c r="M87" s="231" t="str">
        <f>"SPS20115"&amp;"-"&amp;D87&amp;"-"&amp;'Order Form'!$O$3&amp;"-1"</f>
        <v>SPS20115-0-1-1</v>
      </c>
    </row>
    <row r="88" spans="1:13">
      <c r="A88" s="234">
        <f>'Order Form'!A103</f>
        <v>107740</v>
      </c>
      <c r="B88" s="234">
        <f t="shared" si="6"/>
        <v>107740</v>
      </c>
      <c r="C88" s="235">
        <f t="shared" si="8"/>
        <v>107740</v>
      </c>
      <c r="D88" s="231">
        <f>'Order Form'!$M$2</f>
        <v>0</v>
      </c>
      <c r="E88" s="232">
        <f>'Order Form'!$J$11</f>
        <v>0</v>
      </c>
      <c r="F88" s="232" t="str">
        <f>IF(ISBLANK('Order Form'!$J$12),"",'Order Form'!$J$12)</f>
        <v/>
      </c>
      <c r="G88" s="232">
        <f t="shared" ca="1" si="7"/>
        <v>41887</v>
      </c>
      <c r="H88" s="233">
        <f>'Order Form'!$J$13</f>
        <v>0</v>
      </c>
      <c r="I88" s="236">
        <f>'Order Form'!E103</f>
        <v>12.5</v>
      </c>
      <c r="J88" s="231">
        <f>'Order Form'!J103</f>
        <v>0</v>
      </c>
      <c r="K88" s="231" t="str">
        <f t="shared" si="9"/>
        <v>F</v>
      </c>
      <c r="L88" s="231">
        <f>IF('Pricing + Order Summary'!$O$13&gt;=8000,14,
IF('Pricing + Order Summary'!$O$13&gt;=5500,15,
IF('Pricing + Order Summary'!$O$13&gt;=4000,16,
IF('Pricing + Order Summary'!$O$13&gt;=2000,23,
IF('Pricing + Order Summary'!$O$13&gt;=750,21,
2)))))</f>
        <v>2</v>
      </c>
      <c r="M88" s="231" t="str">
        <f>"SPS20115"&amp;"-"&amp;D88&amp;"-"&amp;'Order Form'!$O$3&amp;"-1"</f>
        <v>SPS20115-0-1-1</v>
      </c>
    </row>
    <row r="89" spans="1:13">
      <c r="A89" s="234">
        <f>'Order Form'!A104</f>
        <v>107744</v>
      </c>
      <c r="B89" s="234">
        <f t="shared" si="6"/>
        <v>107744</v>
      </c>
      <c r="C89" s="235">
        <f t="shared" si="8"/>
        <v>107744</v>
      </c>
      <c r="D89" s="231">
        <f>'Order Form'!$M$2</f>
        <v>0</v>
      </c>
      <c r="E89" s="232">
        <f>'Order Form'!$J$11</f>
        <v>0</v>
      </c>
      <c r="F89" s="232" t="str">
        <f>IF(ISBLANK('Order Form'!$J$12),"",'Order Form'!$J$12)</f>
        <v/>
      </c>
      <c r="G89" s="232">
        <f t="shared" ca="1" si="7"/>
        <v>41887</v>
      </c>
      <c r="H89" s="233">
        <f>'Order Form'!$J$13</f>
        <v>0</v>
      </c>
      <c r="I89" s="236">
        <f>'Order Form'!E104</f>
        <v>12.5</v>
      </c>
      <c r="J89" s="231">
        <f>'Order Form'!J104</f>
        <v>0</v>
      </c>
      <c r="K89" s="231" t="str">
        <f t="shared" si="9"/>
        <v>F</v>
      </c>
      <c r="L89" s="231">
        <f>IF('Pricing + Order Summary'!$O$13&gt;=8000,14,
IF('Pricing + Order Summary'!$O$13&gt;=5500,15,
IF('Pricing + Order Summary'!$O$13&gt;=4000,16,
IF('Pricing + Order Summary'!$O$13&gt;=2000,23,
IF('Pricing + Order Summary'!$O$13&gt;=750,21,
2)))))</f>
        <v>2</v>
      </c>
      <c r="M89" s="231" t="str">
        <f>"SPS20115"&amp;"-"&amp;D89&amp;"-"&amp;'Order Form'!$O$3&amp;"-1"</f>
        <v>SPS20115-0-1-1</v>
      </c>
    </row>
    <row r="90" spans="1:13">
      <c r="A90" s="234">
        <f>'Order Form'!A105</f>
        <v>107743</v>
      </c>
      <c r="B90" s="234">
        <f t="shared" si="6"/>
        <v>107743</v>
      </c>
      <c r="C90" s="235">
        <f t="shared" si="8"/>
        <v>107743</v>
      </c>
      <c r="D90" s="231">
        <f>'Order Form'!$M$2</f>
        <v>0</v>
      </c>
      <c r="E90" s="232">
        <f>'Order Form'!$J$11</f>
        <v>0</v>
      </c>
      <c r="F90" s="232" t="str">
        <f>IF(ISBLANK('Order Form'!$J$12),"",'Order Form'!$J$12)</f>
        <v/>
      </c>
      <c r="G90" s="232">
        <f t="shared" ca="1" si="7"/>
        <v>41887</v>
      </c>
      <c r="H90" s="233">
        <f>'Order Form'!$J$13</f>
        <v>0</v>
      </c>
      <c r="I90" s="236">
        <f>'Order Form'!E105</f>
        <v>12.5</v>
      </c>
      <c r="J90" s="231">
        <f>'Order Form'!J105</f>
        <v>0</v>
      </c>
      <c r="K90" s="231" t="str">
        <f t="shared" si="9"/>
        <v>F</v>
      </c>
      <c r="L90" s="231">
        <f>IF('Pricing + Order Summary'!$O$13&gt;=8000,14,
IF('Pricing + Order Summary'!$O$13&gt;=5500,15,
IF('Pricing + Order Summary'!$O$13&gt;=4000,16,
IF('Pricing + Order Summary'!$O$13&gt;=2000,23,
IF('Pricing + Order Summary'!$O$13&gt;=750,21,
2)))))</f>
        <v>2</v>
      </c>
      <c r="M90" s="231" t="str">
        <f>"SPS20115"&amp;"-"&amp;D90&amp;"-"&amp;'Order Form'!$O$3&amp;"-1"</f>
        <v>SPS20115-0-1-1</v>
      </c>
    </row>
    <row r="91" spans="1:13">
      <c r="A91" s="234">
        <f>'Order Form'!A106</f>
        <v>108677</v>
      </c>
      <c r="B91" s="234">
        <f t="shared" si="6"/>
        <v>108677</v>
      </c>
      <c r="C91" s="235">
        <f t="shared" si="8"/>
        <v>108677</v>
      </c>
      <c r="D91" s="231">
        <f>'Order Form'!$M$2</f>
        <v>0</v>
      </c>
      <c r="E91" s="232">
        <f>'Order Form'!$J$11</f>
        <v>0</v>
      </c>
      <c r="F91" s="232" t="str">
        <f>IF(ISBLANK('Order Form'!$J$12),"",'Order Form'!$J$12)</f>
        <v/>
      </c>
      <c r="G91" s="232">
        <f t="shared" ca="1" si="7"/>
        <v>41887</v>
      </c>
      <c r="H91" s="233">
        <f>'Order Form'!$J$13</f>
        <v>0</v>
      </c>
      <c r="I91" s="236">
        <f>'Order Form'!E106</f>
        <v>12.5</v>
      </c>
      <c r="J91" s="231">
        <f>'Order Form'!J106</f>
        <v>0</v>
      </c>
      <c r="K91" s="231" t="str">
        <f t="shared" si="9"/>
        <v>F</v>
      </c>
      <c r="L91" s="231">
        <f>IF('Pricing + Order Summary'!$O$13&gt;=8000,14,
IF('Pricing + Order Summary'!$O$13&gt;=5500,15,
IF('Pricing + Order Summary'!$O$13&gt;=4000,16,
IF('Pricing + Order Summary'!$O$13&gt;=2000,23,
IF('Pricing + Order Summary'!$O$13&gt;=750,21,
2)))))</f>
        <v>2</v>
      </c>
      <c r="M91" s="231" t="str">
        <f>"SPS20115"&amp;"-"&amp;D91&amp;"-"&amp;'Order Form'!$O$3&amp;"-1"</f>
        <v>SPS20115-0-1-1</v>
      </c>
    </row>
    <row r="92" spans="1:13">
      <c r="A92" s="234">
        <f>'Order Form'!A107</f>
        <v>108676</v>
      </c>
      <c r="B92" s="234">
        <f t="shared" si="6"/>
        <v>108676</v>
      </c>
      <c r="C92" s="235">
        <f t="shared" si="8"/>
        <v>108676</v>
      </c>
      <c r="D92" s="231">
        <f>'Order Form'!$M$2</f>
        <v>0</v>
      </c>
      <c r="E92" s="232">
        <f>'Order Form'!$J$11</f>
        <v>0</v>
      </c>
      <c r="F92" s="232" t="str">
        <f>IF(ISBLANK('Order Form'!$J$12),"",'Order Form'!$J$12)</f>
        <v/>
      </c>
      <c r="G92" s="232">
        <f t="shared" ca="1" si="7"/>
        <v>41887</v>
      </c>
      <c r="H92" s="233">
        <f>'Order Form'!$J$13</f>
        <v>0</v>
      </c>
      <c r="I92" s="236">
        <f>'Order Form'!E107</f>
        <v>12.5</v>
      </c>
      <c r="J92" s="231">
        <f>'Order Form'!J107</f>
        <v>0</v>
      </c>
      <c r="K92" s="231" t="str">
        <f t="shared" si="9"/>
        <v>F</v>
      </c>
      <c r="L92" s="231">
        <f>IF('Pricing + Order Summary'!$O$13&gt;=8000,14,
IF('Pricing + Order Summary'!$O$13&gt;=5500,15,
IF('Pricing + Order Summary'!$O$13&gt;=4000,16,
IF('Pricing + Order Summary'!$O$13&gt;=2000,23,
IF('Pricing + Order Summary'!$O$13&gt;=750,21,
2)))))</f>
        <v>2</v>
      </c>
      <c r="M92" s="231" t="str">
        <f>"SPS20115"&amp;"-"&amp;D92&amp;"-"&amp;'Order Form'!$O$3&amp;"-1"</f>
        <v>SPS20115-0-1-1</v>
      </c>
    </row>
    <row r="93" spans="1:13">
      <c r="A93" s="234">
        <f>'Order Form'!A108</f>
        <v>107718</v>
      </c>
      <c r="B93" s="234">
        <f t="shared" si="6"/>
        <v>107718</v>
      </c>
      <c r="C93" s="235">
        <f t="shared" si="8"/>
        <v>107718</v>
      </c>
      <c r="D93" s="231">
        <f>'Order Form'!$M$2</f>
        <v>0</v>
      </c>
      <c r="E93" s="232">
        <f>'Order Form'!$J$11</f>
        <v>0</v>
      </c>
      <c r="F93" s="232" t="str">
        <f>IF(ISBLANK('Order Form'!$J$12),"",'Order Form'!$J$12)</f>
        <v/>
      </c>
      <c r="G93" s="232">
        <f t="shared" ca="1" si="7"/>
        <v>41887</v>
      </c>
      <c r="H93" s="233">
        <f>'Order Form'!$J$13</f>
        <v>0</v>
      </c>
      <c r="I93" s="236">
        <f>'Order Form'!E108</f>
        <v>12.5</v>
      </c>
      <c r="J93" s="231">
        <f>'Order Form'!J108</f>
        <v>0</v>
      </c>
      <c r="K93" s="231" t="str">
        <f t="shared" si="9"/>
        <v>F</v>
      </c>
      <c r="L93" s="231">
        <f>IF('Pricing + Order Summary'!$O$13&gt;=8000,14,
IF('Pricing + Order Summary'!$O$13&gt;=5500,15,
IF('Pricing + Order Summary'!$O$13&gt;=4000,16,
IF('Pricing + Order Summary'!$O$13&gt;=2000,23,
IF('Pricing + Order Summary'!$O$13&gt;=750,21,
2)))))</f>
        <v>2</v>
      </c>
      <c r="M93" s="231" t="str">
        <f>"SPS20115"&amp;"-"&amp;D93&amp;"-"&amp;'Order Form'!$O$3&amp;"-1"</f>
        <v>SPS20115-0-1-1</v>
      </c>
    </row>
    <row r="94" spans="1:13">
      <c r="A94" s="234">
        <f>'Order Form'!A109</f>
        <v>107717</v>
      </c>
      <c r="B94" s="234">
        <f t="shared" si="6"/>
        <v>107717</v>
      </c>
      <c r="C94" s="235">
        <f t="shared" si="8"/>
        <v>107717</v>
      </c>
      <c r="D94" s="231">
        <f>'Order Form'!$M$2</f>
        <v>0</v>
      </c>
      <c r="E94" s="232">
        <f>'Order Form'!$J$11</f>
        <v>0</v>
      </c>
      <c r="F94" s="232" t="str">
        <f>IF(ISBLANK('Order Form'!$J$12),"",'Order Form'!$J$12)</f>
        <v/>
      </c>
      <c r="G94" s="232">
        <f t="shared" ca="1" si="7"/>
        <v>41887</v>
      </c>
      <c r="H94" s="233">
        <f>'Order Form'!$J$13</f>
        <v>0</v>
      </c>
      <c r="I94" s="236">
        <f>'Order Form'!E109</f>
        <v>12.5</v>
      </c>
      <c r="J94" s="231">
        <f>'Order Form'!J109</f>
        <v>0</v>
      </c>
      <c r="K94" s="231" t="str">
        <f t="shared" si="9"/>
        <v>F</v>
      </c>
      <c r="L94" s="231">
        <f>IF('Pricing + Order Summary'!$O$13&gt;=8000,14,
IF('Pricing + Order Summary'!$O$13&gt;=5500,15,
IF('Pricing + Order Summary'!$O$13&gt;=4000,16,
IF('Pricing + Order Summary'!$O$13&gt;=2000,23,
IF('Pricing + Order Summary'!$O$13&gt;=750,21,
2)))))</f>
        <v>2</v>
      </c>
      <c r="M94" s="231" t="str">
        <f>"SPS20115"&amp;"-"&amp;D94&amp;"-"&amp;'Order Form'!$O$3&amp;"-1"</f>
        <v>SPS20115-0-1-1</v>
      </c>
    </row>
    <row r="95" spans="1:13">
      <c r="A95" s="234">
        <f>'Order Form'!A110</f>
        <v>100543</v>
      </c>
      <c r="B95" s="234">
        <f t="shared" si="6"/>
        <v>100543</v>
      </c>
      <c r="C95" s="235">
        <f t="shared" si="8"/>
        <v>100543</v>
      </c>
      <c r="D95" s="231">
        <f>'Order Form'!$M$2</f>
        <v>0</v>
      </c>
      <c r="E95" s="232">
        <f>'Order Form'!$J$11</f>
        <v>0</v>
      </c>
      <c r="F95" s="232" t="str">
        <f>IF(ISBLANK('Order Form'!$J$12),"",'Order Form'!$J$12)</f>
        <v/>
      </c>
      <c r="G95" s="232">
        <f t="shared" ca="1" si="7"/>
        <v>41887</v>
      </c>
      <c r="H95" s="233">
        <f>'Order Form'!$J$13</f>
        <v>0</v>
      </c>
      <c r="I95" s="236">
        <f>'Order Form'!E110</f>
        <v>12.5</v>
      </c>
      <c r="J95" s="231">
        <f>'Order Form'!J110</f>
        <v>0</v>
      </c>
      <c r="K95" s="231" t="str">
        <f t="shared" si="9"/>
        <v>F</v>
      </c>
      <c r="L95" s="231">
        <f>IF('Pricing + Order Summary'!$O$13&gt;=8000,14,
IF('Pricing + Order Summary'!$O$13&gt;=5500,15,
IF('Pricing + Order Summary'!$O$13&gt;=4000,16,
IF('Pricing + Order Summary'!$O$13&gt;=2000,23,
IF('Pricing + Order Summary'!$O$13&gt;=750,21,
2)))))</f>
        <v>2</v>
      </c>
      <c r="M95" s="231" t="str">
        <f>"SPS20115"&amp;"-"&amp;D95&amp;"-"&amp;'Order Form'!$O$3&amp;"-1"</f>
        <v>SPS20115-0-1-1</v>
      </c>
    </row>
    <row r="96" spans="1:13">
      <c r="A96" s="234">
        <f>'Order Form'!A111</f>
        <v>101838</v>
      </c>
      <c r="B96" s="234">
        <f t="shared" si="6"/>
        <v>101838</v>
      </c>
      <c r="C96" s="235">
        <f t="shared" si="8"/>
        <v>101838</v>
      </c>
      <c r="D96" s="231">
        <f>'Order Form'!$M$2</f>
        <v>0</v>
      </c>
      <c r="E96" s="232">
        <f>'Order Form'!$J$11</f>
        <v>0</v>
      </c>
      <c r="F96" s="232" t="str">
        <f>IF(ISBLANK('Order Form'!$J$12),"",'Order Form'!$J$12)</f>
        <v/>
      </c>
      <c r="G96" s="232">
        <f t="shared" ca="1" si="7"/>
        <v>41887</v>
      </c>
      <c r="H96" s="233">
        <f>'Order Form'!$J$13</f>
        <v>0</v>
      </c>
      <c r="I96" s="236">
        <f>'Order Form'!E111</f>
        <v>12.5</v>
      </c>
      <c r="J96" s="231">
        <f>'Order Form'!J111</f>
        <v>0</v>
      </c>
      <c r="K96" s="231" t="str">
        <f t="shared" si="9"/>
        <v>F</v>
      </c>
      <c r="L96" s="231">
        <f>IF('Pricing + Order Summary'!$O$13&gt;=8000,14,
IF('Pricing + Order Summary'!$O$13&gt;=5500,15,
IF('Pricing + Order Summary'!$O$13&gt;=4000,16,
IF('Pricing + Order Summary'!$O$13&gt;=2000,23,
IF('Pricing + Order Summary'!$O$13&gt;=750,21,
2)))))</f>
        <v>2</v>
      </c>
      <c r="M96" s="231" t="str">
        <f>"SPS20115"&amp;"-"&amp;D96&amp;"-"&amp;'Order Form'!$O$3&amp;"-1"</f>
        <v>SPS20115-0-1-1</v>
      </c>
    </row>
    <row r="97" spans="1:13">
      <c r="A97" s="234">
        <f>'Order Form'!A112</f>
        <v>100545</v>
      </c>
      <c r="B97" s="234">
        <f t="shared" si="6"/>
        <v>100545</v>
      </c>
      <c r="C97" s="235">
        <f t="shared" si="8"/>
        <v>100545</v>
      </c>
      <c r="D97" s="231">
        <f>'Order Form'!$M$2</f>
        <v>0</v>
      </c>
      <c r="E97" s="232">
        <f>'Order Form'!$J$11</f>
        <v>0</v>
      </c>
      <c r="F97" s="232" t="str">
        <f>IF(ISBLANK('Order Form'!$J$12),"",'Order Form'!$J$12)</f>
        <v/>
      </c>
      <c r="G97" s="232">
        <f t="shared" ca="1" si="7"/>
        <v>41887</v>
      </c>
      <c r="H97" s="233">
        <f>'Order Form'!$J$13</f>
        <v>0</v>
      </c>
      <c r="I97" s="236">
        <f>'Order Form'!E112</f>
        <v>12.5</v>
      </c>
      <c r="J97" s="231">
        <f>'Order Form'!J112</f>
        <v>0</v>
      </c>
      <c r="K97" s="231" t="str">
        <f t="shared" si="9"/>
        <v>F</v>
      </c>
      <c r="L97" s="231">
        <f>IF('Pricing + Order Summary'!$O$13&gt;=8000,14,
IF('Pricing + Order Summary'!$O$13&gt;=5500,15,
IF('Pricing + Order Summary'!$O$13&gt;=4000,16,
IF('Pricing + Order Summary'!$O$13&gt;=2000,23,
IF('Pricing + Order Summary'!$O$13&gt;=750,21,
2)))))</f>
        <v>2</v>
      </c>
      <c r="M97" s="231" t="str">
        <f>"SPS20115"&amp;"-"&amp;D97&amp;"-"&amp;'Order Form'!$O$3&amp;"-1"</f>
        <v>SPS20115-0-1-1</v>
      </c>
    </row>
    <row r="98" spans="1:13">
      <c r="A98" s="234">
        <f>'Order Form'!A113</f>
        <v>100546</v>
      </c>
      <c r="B98" s="234">
        <f t="shared" si="6"/>
        <v>100546</v>
      </c>
      <c r="C98" s="235">
        <f t="shared" si="8"/>
        <v>100546</v>
      </c>
      <c r="D98" s="231">
        <f>'Order Form'!$M$2</f>
        <v>0</v>
      </c>
      <c r="E98" s="232">
        <f>'Order Form'!$J$11</f>
        <v>0</v>
      </c>
      <c r="F98" s="232" t="str">
        <f>IF(ISBLANK('Order Form'!$J$12),"",'Order Form'!$J$12)</f>
        <v/>
      </c>
      <c r="G98" s="232">
        <f t="shared" ca="1" si="7"/>
        <v>41887</v>
      </c>
      <c r="H98" s="233">
        <f>'Order Form'!$J$13</f>
        <v>0</v>
      </c>
      <c r="I98" s="236">
        <f>'Order Form'!E113</f>
        <v>12.5</v>
      </c>
      <c r="J98" s="231">
        <f>'Order Form'!J113</f>
        <v>0</v>
      </c>
      <c r="K98" s="231" t="str">
        <f t="shared" si="9"/>
        <v>F</v>
      </c>
      <c r="L98" s="231">
        <f>IF('Pricing + Order Summary'!$O$13&gt;=8000,14,
IF('Pricing + Order Summary'!$O$13&gt;=5500,15,
IF('Pricing + Order Summary'!$O$13&gt;=4000,16,
IF('Pricing + Order Summary'!$O$13&gt;=2000,23,
IF('Pricing + Order Summary'!$O$13&gt;=750,21,
2)))))</f>
        <v>2</v>
      </c>
      <c r="M98" s="231" t="str">
        <f>"SPS20115"&amp;"-"&amp;D98&amp;"-"&amp;'Order Form'!$O$3&amp;"-1"</f>
        <v>SPS20115-0-1-1</v>
      </c>
    </row>
    <row r="99" spans="1:13">
      <c r="A99" s="234">
        <f>'Order Form'!A114</f>
        <v>100544</v>
      </c>
      <c r="B99" s="234">
        <f t="shared" si="6"/>
        <v>100544</v>
      </c>
      <c r="C99" s="235">
        <f t="shared" si="8"/>
        <v>100544</v>
      </c>
      <c r="D99" s="231">
        <f>'Order Form'!$M$2</f>
        <v>0</v>
      </c>
      <c r="E99" s="232">
        <f>'Order Form'!$J$11</f>
        <v>0</v>
      </c>
      <c r="F99" s="232" t="str">
        <f>IF(ISBLANK('Order Form'!$J$12),"",'Order Form'!$J$12)</f>
        <v/>
      </c>
      <c r="G99" s="232">
        <f t="shared" ca="1" si="7"/>
        <v>41887</v>
      </c>
      <c r="H99" s="233">
        <f>'Order Form'!$J$13</f>
        <v>0</v>
      </c>
      <c r="I99" s="236">
        <f>'Order Form'!E114</f>
        <v>12.5</v>
      </c>
      <c r="J99" s="231">
        <f>'Order Form'!J114</f>
        <v>0</v>
      </c>
      <c r="K99" s="231" t="str">
        <f t="shared" si="9"/>
        <v>F</v>
      </c>
      <c r="L99" s="231">
        <f>IF('Pricing + Order Summary'!$O$13&gt;=8000,14,
IF('Pricing + Order Summary'!$O$13&gt;=5500,15,
IF('Pricing + Order Summary'!$O$13&gt;=4000,16,
IF('Pricing + Order Summary'!$O$13&gt;=2000,23,
IF('Pricing + Order Summary'!$O$13&gt;=750,21,
2)))))</f>
        <v>2</v>
      </c>
      <c r="M99" s="231" t="str">
        <f>"SPS20115"&amp;"-"&amp;D99&amp;"-"&amp;'Order Form'!$O$3&amp;"-1"</f>
        <v>SPS20115-0-1-1</v>
      </c>
    </row>
    <row r="100" spans="1:13">
      <c r="A100" s="234">
        <f>'Order Form'!A115</f>
        <v>107734</v>
      </c>
      <c r="B100" s="234">
        <f t="shared" si="6"/>
        <v>107734</v>
      </c>
      <c r="C100" s="235">
        <f t="shared" si="8"/>
        <v>107734</v>
      </c>
      <c r="D100" s="231">
        <f>'Order Form'!$M$2</f>
        <v>0</v>
      </c>
      <c r="E100" s="232">
        <f>'Order Form'!$J$11</f>
        <v>0</v>
      </c>
      <c r="F100" s="232" t="str">
        <f>IF(ISBLANK('Order Form'!$J$12),"",'Order Form'!$J$12)</f>
        <v/>
      </c>
      <c r="G100" s="232">
        <f t="shared" ca="1" si="7"/>
        <v>41887</v>
      </c>
      <c r="H100" s="233">
        <f>'Order Form'!$J$13</f>
        <v>0</v>
      </c>
      <c r="I100" s="236">
        <f>'Order Form'!E115</f>
        <v>12.5</v>
      </c>
      <c r="J100" s="231">
        <f>'Order Form'!J115</f>
        <v>0</v>
      </c>
      <c r="K100" s="231" t="str">
        <f t="shared" si="9"/>
        <v>F</v>
      </c>
      <c r="L100" s="231">
        <f>IF('Pricing + Order Summary'!$O$13&gt;=8000,14,
IF('Pricing + Order Summary'!$O$13&gt;=5500,15,
IF('Pricing + Order Summary'!$O$13&gt;=4000,16,
IF('Pricing + Order Summary'!$O$13&gt;=2000,23,
IF('Pricing + Order Summary'!$O$13&gt;=750,21,
2)))))</f>
        <v>2</v>
      </c>
      <c r="M100" s="231" t="str">
        <f>"SPS20115"&amp;"-"&amp;D100&amp;"-"&amp;'Order Form'!$O$3&amp;"-1"</f>
        <v>SPS20115-0-1-1</v>
      </c>
    </row>
    <row r="101" spans="1:13">
      <c r="A101" s="234">
        <f>'Order Form'!A116</f>
        <v>108697</v>
      </c>
      <c r="B101" s="234">
        <f t="shared" si="6"/>
        <v>108697</v>
      </c>
      <c r="C101" s="235">
        <f t="shared" si="8"/>
        <v>108697</v>
      </c>
      <c r="D101" s="231">
        <f>'Order Form'!$M$2</f>
        <v>0</v>
      </c>
      <c r="E101" s="232">
        <f>'Order Form'!$J$11</f>
        <v>0</v>
      </c>
      <c r="F101" s="232" t="str">
        <f>IF(ISBLANK('Order Form'!$J$12),"",'Order Form'!$J$12)</f>
        <v/>
      </c>
      <c r="G101" s="232">
        <f t="shared" ca="1" si="7"/>
        <v>41887</v>
      </c>
      <c r="H101" s="233">
        <f>'Order Form'!$J$13</f>
        <v>0</v>
      </c>
      <c r="I101" s="236">
        <f>'Order Form'!E116</f>
        <v>12.5</v>
      </c>
      <c r="J101" s="231">
        <f>'Order Form'!J116</f>
        <v>0</v>
      </c>
      <c r="K101" s="231" t="str">
        <f t="shared" si="9"/>
        <v>F</v>
      </c>
      <c r="L101" s="231">
        <f>IF('Pricing + Order Summary'!$O$13&gt;=8000,14,
IF('Pricing + Order Summary'!$O$13&gt;=5500,15,
IF('Pricing + Order Summary'!$O$13&gt;=4000,16,
IF('Pricing + Order Summary'!$O$13&gt;=2000,23,
IF('Pricing + Order Summary'!$O$13&gt;=750,21,
2)))))</f>
        <v>2</v>
      </c>
      <c r="M101" s="231" t="str">
        <f>"SPS20115"&amp;"-"&amp;D101&amp;"-"&amp;'Order Form'!$O$3&amp;"-1"</f>
        <v>SPS20115-0-1-1</v>
      </c>
    </row>
    <row r="102" spans="1:13">
      <c r="A102" s="234">
        <f>'Order Form'!A117</f>
        <v>100510</v>
      </c>
      <c r="B102" s="234">
        <f t="shared" si="6"/>
        <v>100510</v>
      </c>
      <c r="C102" s="235">
        <f t="shared" si="8"/>
        <v>100510</v>
      </c>
      <c r="D102" s="231">
        <f>'Order Form'!$M$2</f>
        <v>0</v>
      </c>
      <c r="E102" s="232">
        <f>'Order Form'!$J$11</f>
        <v>0</v>
      </c>
      <c r="F102" s="232" t="str">
        <f>IF(ISBLANK('Order Form'!$J$12),"",'Order Form'!$J$12)</f>
        <v/>
      </c>
      <c r="G102" s="232">
        <f t="shared" ca="1" si="7"/>
        <v>41887</v>
      </c>
      <c r="H102" s="233">
        <f>'Order Form'!$J$13</f>
        <v>0</v>
      </c>
      <c r="I102" s="236">
        <f>'Order Form'!E117</f>
        <v>12.5</v>
      </c>
      <c r="J102" s="231">
        <f>'Order Form'!J117</f>
        <v>0</v>
      </c>
      <c r="K102" s="231" t="str">
        <f t="shared" si="9"/>
        <v>F</v>
      </c>
      <c r="L102" s="231">
        <f>IF('Pricing + Order Summary'!$O$13&gt;=8000,14,
IF('Pricing + Order Summary'!$O$13&gt;=5500,15,
IF('Pricing + Order Summary'!$O$13&gt;=4000,16,
IF('Pricing + Order Summary'!$O$13&gt;=2000,23,
IF('Pricing + Order Summary'!$O$13&gt;=750,21,
2)))))</f>
        <v>2</v>
      </c>
      <c r="M102" s="231" t="str">
        <f>"SPS20115"&amp;"-"&amp;D102&amp;"-"&amp;'Order Form'!$O$3&amp;"-1"</f>
        <v>SPS20115-0-1-1</v>
      </c>
    </row>
    <row r="103" spans="1:13">
      <c r="A103" s="234">
        <f>'Order Form'!A118</f>
        <v>108692</v>
      </c>
      <c r="B103" s="234">
        <f t="shared" si="6"/>
        <v>108692</v>
      </c>
      <c r="C103" s="235">
        <f t="shared" si="8"/>
        <v>108692</v>
      </c>
      <c r="D103" s="231">
        <f>'Order Form'!$M$2</f>
        <v>0</v>
      </c>
      <c r="E103" s="232">
        <f>'Order Form'!$J$11</f>
        <v>0</v>
      </c>
      <c r="F103" s="232" t="str">
        <f>IF(ISBLANK('Order Form'!$J$12),"",'Order Form'!$J$12)</f>
        <v/>
      </c>
      <c r="G103" s="232">
        <f t="shared" ca="1" si="7"/>
        <v>41887</v>
      </c>
      <c r="H103" s="233">
        <f>'Order Form'!$J$13</f>
        <v>0</v>
      </c>
      <c r="I103" s="236">
        <f>'Order Form'!E118</f>
        <v>12.5</v>
      </c>
      <c r="J103" s="231">
        <f>'Order Form'!J118</f>
        <v>0</v>
      </c>
      <c r="K103" s="231" t="str">
        <f t="shared" si="9"/>
        <v>F</v>
      </c>
      <c r="L103" s="231">
        <f>IF('Pricing + Order Summary'!$O$13&gt;=8000,14,
IF('Pricing + Order Summary'!$O$13&gt;=5500,15,
IF('Pricing + Order Summary'!$O$13&gt;=4000,16,
IF('Pricing + Order Summary'!$O$13&gt;=2000,23,
IF('Pricing + Order Summary'!$O$13&gt;=750,21,
2)))))</f>
        <v>2</v>
      </c>
      <c r="M103" s="231" t="str">
        <f>"SPS20115"&amp;"-"&amp;D103&amp;"-"&amp;'Order Form'!$O$3&amp;"-1"</f>
        <v>SPS20115-0-1-1</v>
      </c>
    </row>
    <row r="104" spans="1:13">
      <c r="A104" s="234">
        <f>'Order Form'!A119</f>
        <v>108704</v>
      </c>
      <c r="B104" s="234">
        <f t="shared" si="6"/>
        <v>108704</v>
      </c>
      <c r="C104" s="235">
        <f t="shared" si="8"/>
        <v>108704</v>
      </c>
      <c r="D104" s="231">
        <f>'Order Form'!$M$2</f>
        <v>0</v>
      </c>
      <c r="E104" s="232">
        <f>'Order Form'!$J$11</f>
        <v>0</v>
      </c>
      <c r="F104" s="232" t="str">
        <f>IF(ISBLANK('Order Form'!$J$12),"",'Order Form'!$J$12)</f>
        <v/>
      </c>
      <c r="G104" s="232">
        <f t="shared" ca="1" si="7"/>
        <v>41887</v>
      </c>
      <c r="H104" s="233">
        <f>'Order Form'!$J$13</f>
        <v>0</v>
      </c>
      <c r="I104" s="236">
        <f>'Order Form'!E119</f>
        <v>12.5</v>
      </c>
      <c r="J104" s="231">
        <f>'Order Form'!J119</f>
        <v>0</v>
      </c>
      <c r="K104" s="231" t="str">
        <f t="shared" si="9"/>
        <v>F</v>
      </c>
      <c r="L104" s="231">
        <f>IF('Pricing + Order Summary'!$O$13&gt;=8000,14,
IF('Pricing + Order Summary'!$O$13&gt;=5500,15,
IF('Pricing + Order Summary'!$O$13&gt;=4000,16,
IF('Pricing + Order Summary'!$O$13&gt;=2000,23,
IF('Pricing + Order Summary'!$O$13&gt;=750,21,
2)))))</f>
        <v>2</v>
      </c>
      <c r="M104" s="231" t="str">
        <f>"SPS20115"&amp;"-"&amp;D104&amp;"-"&amp;'Order Form'!$O$3&amp;"-1"</f>
        <v>SPS20115-0-1-1</v>
      </c>
    </row>
    <row r="105" spans="1:13">
      <c r="A105" s="234">
        <f>'Order Form'!A120</f>
        <v>107731</v>
      </c>
      <c r="B105" s="234">
        <f t="shared" si="6"/>
        <v>107731</v>
      </c>
      <c r="C105" s="235">
        <f t="shared" si="8"/>
        <v>107731</v>
      </c>
      <c r="D105" s="231">
        <f>'Order Form'!$M$2</f>
        <v>0</v>
      </c>
      <c r="E105" s="232">
        <f>'Order Form'!$J$11</f>
        <v>0</v>
      </c>
      <c r="F105" s="232" t="str">
        <f>IF(ISBLANK('Order Form'!$J$12),"",'Order Form'!$J$12)</f>
        <v/>
      </c>
      <c r="G105" s="232">
        <f t="shared" ca="1" si="7"/>
        <v>41887</v>
      </c>
      <c r="H105" s="233">
        <f>'Order Form'!$J$13</f>
        <v>0</v>
      </c>
      <c r="I105" s="236">
        <f>'Order Form'!E120</f>
        <v>12.5</v>
      </c>
      <c r="J105" s="231">
        <f>'Order Form'!J120</f>
        <v>0</v>
      </c>
      <c r="K105" s="231" t="str">
        <f t="shared" si="9"/>
        <v>F</v>
      </c>
      <c r="L105" s="231">
        <f>IF('Pricing + Order Summary'!$O$13&gt;=8000,14,
IF('Pricing + Order Summary'!$O$13&gt;=5500,15,
IF('Pricing + Order Summary'!$O$13&gt;=4000,16,
IF('Pricing + Order Summary'!$O$13&gt;=2000,23,
IF('Pricing + Order Summary'!$O$13&gt;=750,21,
2)))))</f>
        <v>2</v>
      </c>
      <c r="M105" s="231" t="str">
        <f>"SPS20115"&amp;"-"&amp;D105&amp;"-"&amp;'Order Form'!$O$3&amp;"-1"</f>
        <v>SPS20115-0-1-1</v>
      </c>
    </row>
    <row r="106" spans="1:13">
      <c r="A106" s="234">
        <f>'Order Form'!A121</f>
        <v>100519</v>
      </c>
      <c r="B106" s="234">
        <f t="shared" si="6"/>
        <v>100519</v>
      </c>
      <c r="C106" s="235">
        <f t="shared" si="8"/>
        <v>100519</v>
      </c>
      <c r="D106" s="231">
        <f>'Order Form'!$M$2</f>
        <v>0</v>
      </c>
      <c r="E106" s="232">
        <f>'Order Form'!$J$11</f>
        <v>0</v>
      </c>
      <c r="F106" s="232" t="str">
        <f>IF(ISBLANK('Order Form'!$J$12),"",'Order Form'!$J$12)</f>
        <v/>
      </c>
      <c r="G106" s="232">
        <f t="shared" ca="1" si="7"/>
        <v>41887</v>
      </c>
      <c r="H106" s="233">
        <f>'Order Form'!$J$13</f>
        <v>0</v>
      </c>
      <c r="I106" s="236">
        <f>'Order Form'!E121</f>
        <v>12.5</v>
      </c>
      <c r="J106" s="231">
        <f>'Order Form'!J121</f>
        <v>0</v>
      </c>
      <c r="K106" s="231" t="str">
        <f t="shared" si="9"/>
        <v>F</v>
      </c>
      <c r="L106" s="231">
        <f>IF('Pricing + Order Summary'!$O$13&gt;=8000,14,
IF('Pricing + Order Summary'!$O$13&gt;=5500,15,
IF('Pricing + Order Summary'!$O$13&gt;=4000,16,
IF('Pricing + Order Summary'!$O$13&gt;=2000,23,
IF('Pricing + Order Summary'!$O$13&gt;=750,21,
2)))))</f>
        <v>2</v>
      </c>
      <c r="M106" s="231" t="str">
        <f>"SPS20115"&amp;"-"&amp;D106&amp;"-"&amp;'Order Form'!$O$3&amp;"-1"</f>
        <v>SPS20115-0-1-1</v>
      </c>
    </row>
    <row r="107" spans="1:13">
      <c r="A107" s="234">
        <f>'Order Form'!A122</f>
        <v>108590</v>
      </c>
      <c r="B107" s="234">
        <f t="shared" si="6"/>
        <v>108590</v>
      </c>
      <c r="C107" s="235">
        <f t="shared" si="8"/>
        <v>108590</v>
      </c>
      <c r="D107" s="231">
        <f>'Order Form'!$M$2</f>
        <v>0</v>
      </c>
      <c r="E107" s="232">
        <f>'Order Form'!$J$11</f>
        <v>0</v>
      </c>
      <c r="F107" s="232" t="str">
        <f>IF(ISBLANK('Order Form'!$J$12),"",'Order Form'!$J$12)</f>
        <v/>
      </c>
      <c r="G107" s="232">
        <f t="shared" ca="1" si="7"/>
        <v>41887</v>
      </c>
      <c r="H107" s="233">
        <f>'Order Form'!$J$13</f>
        <v>0</v>
      </c>
      <c r="I107" s="236">
        <f>'Order Form'!E122</f>
        <v>12.5</v>
      </c>
      <c r="J107" s="231">
        <f>'Order Form'!J122</f>
        <v>0</v>
      </c>
      <c r="K107" s="231" t="str">
        <f t="shared" si="9"/>
        <v>F</v>
      </c>
      <c r="L107" s="231">
        <f>IF('Pricing + Order Summary'!$O$13&gt;=8000,14,
IF('Pricing + Order Summary'!$O$13&gt;=5500,15,
IF('Pricing + Order Summary'!$O$13&gt;=4000,16,
IF('Pricing + Order Summary'!$O$13&gt;=2000,23,
IF('Pricing + Order Summary'!$O$13&gt;=750,21,
2)))))</f>
        <v>2</v>
      </c>
      <c r="M107" s="231" t="str">
        <f>"SPS20115"&amp;"-"&amp;D107&amp;"-"&amp;'Order Form'!$O$3&amp;"-1"</f>
        <v>SPS20115-0-1-1</v>
      </c>
    </row>
    <row r="108" spans="1:13">
      <c r="A108" s="234">
        <f>'Order Form'!A123</f>
        <v>108684</v>
      </c>
      <c r="B108" s="234">
        <f t="shared" si="6"/>
        <v>108684</v>
      </c>
      <c r="C108" s="235">
        <f t="shared" si="8"/>
        <v>108684</v>
      </c>
      <c r="D108" s="231">
        <f>'Order Form'!$M$2</f>
        <v>0</v>
      </c>
      <c r="E108" s="232">
        <f>'Order Form'!$J$11</f>
        <v>0</v>
      </c>
      <c r="F108" s="232" t="str">
        <f>IF(ISBLANK('Order Form'!$J$12),"",'Order Form'!$J$12)</f>
        <v/>
      </c>
      <c r="G108" s="232">
        <f t="shared" ca="1" si="7"/>
        <v>41887</v>
      </c>
      <c r="H108" s="233">
        <f>'Order Form'!$J$13</f>
        <v>0</v>
      </c>
      <c r="I108" s="236">
        <f>'Order Form'!E123</f>
        <v>12.5</v>
      </c>
      <c r="J108" s="231">
        <f>'Order Form'!J123</f>
        <v>0</v>
      </c>
      <c r="K108" s="231" t="str">
        <f t="shared" si="9"/>
        <v>F</v>
      </c>
      <c r="L108" s="231">
        <f>IF('Pricing + Order Summary'!$O$13&gt;=8000,14,
IF('Pricing + Order Summary'!$O$13&gt;=5500,15,
IF('Pricing + Order Summary'!$O$13&gt;=4000,16,
IF('Pricing + Order Summary'!$O$13&gt;=2000,23,
IF('Pricing + Order Summary'!$O$13&gt;=750,21,
2)))))</f>
        <v>2</v>
      </c>
      <c r="M108" s="231" t="str">
        <f>"SPS20115"&amp;"-"&amp;D108&amp;"-"&amp;'Order Form'!$O$3&amp;"-1"</f>
        <v>SPS20115-0-1-1</v>
      </c>
    </row>
    <row r="109" spans="1:13">
      <c r="A109" s="234">
        <f>'Order Form'!A124</f>
        <v>108706</v>
      </c>
      <c r="B109" s="234">
        <f t="shared" si="6"/>
        <v>108706</v>
      </c>
      <c r="C109" s="235">
        <f t="shared" si="8"/>
        <v>108706</v>
      </c>
      <c r="D109" s="231">
        <f>'Order Form'!$M$2</f>
        <v>0</v>
      </c>
      <c r="E109" s="232">
        <f>'Order Form'!$J$11</f>
        <v>0</v>
      </c>
      <c r="F109" s="232" t="str">
        <f>IF(ISBLANK('Order Form'!$J$12),"",'Order Form'!$J$12)</f>
        <v/>
      </c>
      <c r="G109" s="232">
        <f t="shared" ca="1" si="7"/>
        <v>41887</v>
      </c>
      <c r="H109" s="233">
        <f>'Order Form'!$J$13</f>
        <v>0</v>
      </c>
      <c r="I109" s="236">
        <f>'Order Form'!E124</f>
        <v>12.5</v>
      </c>
      <c r="J109" s="231">
        <f>'Order Form'!J124</f>
        <v>0</v>
      </c>
      <c r="K109" s="231" t="str">
        <f t="shared" si="9"/>
        <v>F</v>
      </c>
      <c r="L109" s="231">
        <f>IF('Pricing + Order Summary'!$O$13&gt;=8000,14,
IF('Pricing + Order Summary'!$O$13&gt;=5500,15,
IF('Pricing + Order Summary'!$O$13&gt;=4000,16,
IF('Pricing + Order Summary'!$O$13&gt;=2000,23,
IF('Pricing + Order Summary'!$O$13&gt;=750,21,
2)))))</f>
        <v>2</v>
      </c>
      <c r="M109" s="231" t="str">
        <f>"SPS20115"&amp;"-"&amp;D109&amp;"-"&amp;'Order Form'!$O$3&amp;"-1"</f>
        <v>SPS20115-0-1-1</v>
      </c>
    </row>
    <row r="110" spans="1:13">
      <c r="A110" s="234">
        <f>'Order Form'!A125</f>
        <v>100503</v>
      </c>
      <c r="B110" s="234">
        <f t="shared" si="6"/>
        <v>100503</v>
      </c>
      <c r="C110" s="235">
        <f t="shared" si="8"/>
        <v>100503</v>
      </c>
      <c r="D110" s="231">
        <f>'Order Form'!$M$2</f>
        <v>0</v>
      </c>
      <c r="E110" s="232">
        <f>'Order Form'!$J$11</f>
        <v>0</v>
      </c>
      <c r="F110" s="232" t="str">
        <f>IF(ISBLANK('Order Form'!$J$12),"",'Order Form'!$J$12)</f>
        <v/>
      </c>
      <c r="G110" s="232">
        <f t="shared" ca="1" si="7"/>
        <v>41887</v>
      </c>
      <c r="H110" s="233">
        <f>'Order Form'!$J$13</f>
        <v>0</v>
      </c>
      <c r="I110" s="236">
        <f>'Order Form'!E125</f>
        <v>12.5</v>
      </c>
      <c r="J110" s="231">
        <f>'Order Form'!J125</f>
        <v>0</v>
      </c>
      <c r="K110" s="231" t="str">
        <f t="shared" si="9"/>
        <v>F</v>
      </c>
      <c r="L110" s="231">
        <f>IF('Pricing + Order Summary'!$O$13&gt;=8000,14,
IF('Pricing + Order Summary'!$O$13&gt;=5500,15,
IF('Pricing + Order Summary'!$O$13&gt;=4000,16,
IF('Pricing + Order Summary'!$O$13&gt;=2000,23,
IF('Pricing + Order Summary'!$O$13&gt;=750,21,
2)))))</f>
        <v>2</v>
      </c>
      <c r="M110" s="231" t="str">
        <f>"SPS20115"&amp;"-"&amp;D110&amp;"-"&amp;'Order Form'!$O$3&amp;"-1"</f>
        <v>SPS20115-0-1-1</v>
      </c>
    </row>
    <row r="111" spans="1:13">
      <c r="A111" s="234">
        <f>'Order Form'!A126</f>
        <v>108690</v>
      </c>
      <c r="B111" s="234">
        <f t="shared" si="6"/>
        <v>108690</v>
      </c>
      <c r="C111" s="235">
        <f t="shared" si="8"/>
        <v>108690</v>
      </c>
      <c r="D111" s="231">
        <f>'Order Form'!$M$2</f>
        <v>0</v>
      </c>
      <c r="E111" s="232">
        <f>'Order Form'!$J$11</f>
        <v>0</v>
      </c>
      <c r="F111" s="232" t="str">
        <f>IF(ISBLANK('Order Form'!$J$12),"",'Order Form'!$J$12)</f>
        <v/>
      </c>
      <c r="G111" s="232">
        <f t="shared" ca="1" si="7"/>
        <v>41887</v>
      </c>
      <c r="H111" s="233">
        <f>'Order Form'!$J$13</f>
        <v>0</v>
      </c>
      <c r="I111" s="236">
        <f>'Order Form'!E126</f>
        <v>12.5</v>
      </c>
      <c r="J111" s="231">
        <f>'Order Form'!J126</f>
        <v>0</v>
      </c>
      <c r="K111" s="231" t="str">
        <f t="shared" si="9"/>
        <v>F</v>
      </c>
      <c r="L111" s="231">
        <f>IF('Pricing + Order Summary'!$O$13&gt;=8000,14,
IF('Pricing + Order Summary'!$O$13&gt;=5500,15,
IF('Pricing + Order Summary'!$O$13&gt;=4000,16,
IF('Pricing + Order Summary'!$O$13&gt;=2000,23,
IF('Pricing + Order Summary'!$O$13&gt;=750,21,
2)))))</f>
        <v>2</v>
      </c>
      <c r="M111" s="231" t="str">
        <f>"SPS20115"&amp;"-"&amp;D111&amp;"-"&amp;'Order Form'!$O$3&amp;"-1"</f>
        <v>SPS20115-0-1-1</v>
      </c>
    </row>
    <row r="112" spans="1:13">
      <c r="A112" s="234">
        <f>'Order Form'!A127</f>
        <v>100251</v>
      </c>
      <c r="B112" s="234">
        <f t="shared" si="6"/>
        <v>100251</v>
      </c>
      <c r="C112" s="235">
        <f t="shared" si="8"/>
        <v>100251</v>
      </c>
      <c r="D112" s="231">
        <f>'Order Form'!$M$2</f>
        <v>0</v>
      </c>
      <c r="E112" s="232">
        <f>'Order Form'!$J$11</f>
        <v>0</v>
      </c>
      <c r="F112" s="232" t="str">
        <f>IF(ISBLANK('Order Form'!$J$12),"",'Order Form'!$J$12)</f>
        <v/>
      </c>
      <c r="G112" s="232">
        <f t="shared" ca="1" si="7"/>
        <v>41887</v>
      </c>
      <c r="H112" s="233">
        <f>'Order Form'!$J$13</f>
        <v>0</v>
      </c>
      <c r="I112" s="236">
        <f>'Order Form'!E127</f>
        <v>12.5</v>
      </c>
      <c r="J112" s="231">
        <f>'Order Form'!J127</f>
        <v>0</v>
      </c>
      <c r="K112" s="231" t="str">
        <f t="shared" si="9"/>
        <v>F</v>
      </c>
      <c r="L112" s="231">
        <f>IF('Pricing + Order Summary'!$O$13&gt;=8000,14,
IF('Pricing + Order Summary'!$O$13&gt;=5500,15,
IF('Pricing + Order Summary'!$O$13&gt;=4000,16,
IF('Pricing + Order Summary'!$O$13&gt;=2000,23,
IF('Pricing + Order Summary'!$O$13&gt;=750,21,
2)))))</f>
        <v>2</v>
      </c>
      <c r="M112" s="231" t="str">
        <f>"SPS20115"&amp;"-"&amp;D112&amp;"-"&amp;'Order Form'!$O$3&amp;"-1"</f>
        <v>SPS20115-0-1-1</v>
      </c>
    </row>
    <row r="113" spans="1:13">
      <c r="A113" s="234">
        <f>'Order Form'!A128</f>
        <v>107746</v>
      </c>
      <c r="B113" s="234">
        <f t="shared" si="6"/>
        <v>107746</v>
      </c>
      <c r="C113" s="235">
        <f t="shared" si="8"/>
        <v>107746</v>
      </c>
      <c r="D113" s="231">
        <f>'Order Form'!$M$2</f>
        <v>0</v>
      </c>
      <c r="E113" s="232">
        <f>'Order Form'!$J$11</f>
        <v>0</v>
      </c>
      <c r="F113" s="232" t="str">
        <f>IF(ISBLANK('Order Form'!$J$12),"",'Order Form'!$J$12)</f>
        <v/>
      </c>
      <c r="G113" s="232">
        <f t="shared" ca="1" si="7"/>
        <v>41887</v>
      </c>
      <c r="H113" s="233">
        <f>'Order Form'!$J$13</f>
        <v>0</v>
      </c>
      <c r="I113" s="236">
        <f>'Order Form'!E128</f>
        <v>12.5</v>
      </c>
      <c r="J113" s="231">
        <f>'Order Form'!J128</f>
        <v>0</v>
      </c>
      <c r="K113" s="231" t="str">
        <f t="shared" si="9"/>
        <v>F</v>
      </c>
      <c r="L113" s="231">
        <f>IF('Pricing + Order Summary'!$O$13&gt;=8000,14,
IF('Pricing + Order Summary'!$O$13&gt;=5500,15,
IF('Pricing + Order Summary'!$O$13&gt;=4000,16,
IF('Pricing + Order Summary'!$O$13&gt;=2000,23,
IF('Pricing + Order Summary'!$O$13&gt;=750,21,
2)))))</f>
        <v>2</v>
      </c>
      <c r="M113" s="231" t="str">
        <f>"SPS20115"&amp;"-"&amp;D113&amp;"-"&amp;'Order Form'!$O$3&amp;"-1"</f>
        <v>SPS20115-0-1-1</v>
      </c>
    </row>
    <row r="114" spans="1:13">
      <c r="A114" s="234">
        <f>'Order Form'!A129</f>
        <v>107728</v>
      </c>
      <c r="B114" s="234">
        <f t="shared" si="6"/>
        <v>107728</v>
      </c>
      <c r="C114" s="235">
        <f t="shared" si="8"/>
        <v>107728</v>
      </c>
      <c r="D114" s="231">
        <f>'Order Form'!$M$2</f>
        <v>0</v>
      </c>
      <c r="E114" s="232">
        <f>'Order Form'!$J$11</f>
        <v>0</v>
      </c>
      <c r="F114" s="232" t="str">
        <f>IF(ISBLANK('Order Form'!$J$12),"",'Order Form'!$J$12)</f>
        <v/>
      </c>
      <c r="G114" s="232">
        <f t="shared" ca="1" si="7"/>
        <v>41887</v>
      </c>
      <c r="H114" s="233">
        <f>'Order Form'!$J$13</f>
        <v>0</v>
      </c>
      <c r="I114" s="236">
        <f>'Order Form'!E129</f>
        <v>12.5</v>
      </c>
      <c r="J114" s="231">
        <f>'Order Form'!J129</f>
        <v>0</v>
      </c>
      <c r="K114" s="231" t="str">
        <f t="shared" si="9"/>
        <v>F</v>
      </c>
      <c r="L114" s="231">
        <f>IF('Pricing + Order Summary'!$O$13&gt;=8000,14,
IF('Pricing + Order Summary'!$O$13&gt;=5500,15,
IF('Pricing + Order Summary'!$O$13&gt;=4000,16,
IF('Pricing + Order Summary'!$O$13&gt;=2000,23,
IF('Pricing + Order Summary'!$O$13&gt;=750,21,
2)))))</f>
        <v>2</v>
      </c>
      <c r="M114" s="231" t="str">
        <f>"SPS20115"&amp;"-"&amp;D114&amp;"-"&amp;'Order Form'!$O$3&amp;"-1"</f>
        <v>SPS20115-0-1-1</v>
      </c>
    </row>
    <row r="115" spans="1:13">
      <c r="A115" s="234">
        <f>'Order Form'!A130</f>
        <v>100060</v>
      </c>
      <c r="B115" s="234">
        <f t="shared" si="6"/>
        <v>100060</v>
      </c>
      <c r="C115" s="235">
        <f t="shared" si="8"/>
        <v>100060</v>
      </c>
      <c r="D115" s="231">
        <f>'Order Form'!$M$2</f>
        <v>0</v>
      </c>
      <c r="E115" s="232">
        <f>'Order Form'!$J$11</f>
        <v>0</v>
      </c>
      <c r="F115" s="232" t="str">
        <f>IF(ISBLANK('Order Form'!$J$12),"",'Order Form'!$J$12)</f>
        <v/>
      </c>
      <c r="G115" s="232">
        <f t="shared" ca="1" si="7"/>
        <v>41887</v>
      </c>
      <c r="H115" s="233">
        <f>'Order Form'!$J$13</f>
        <v>0</v>
      </c>
      <c r="I115" s="236">
        <f>'Order Form'!E130</f>
        <v>12.5</v>
      </c>
      <c r="J115" s="231">
        <f>'Order Form'!J130</f>
        <v>0</v>
      </c>
      <c r="K115" s="231" t="str">
        <f t="shared" si="9"/>
        <v>F</v>
      </c>
      <c r="L115" s="231">
        <f>IF('Pricing + Order Summary'!$O$13&gt;=8000,14,
IF('Pricing + Order Summary'!$O$13&gt;=5500,15,
IF('Pricing + Order Summary'!$O$13&gt;=4000,16,
IF('Pricing + Order Summary'!$O$13&gt;=2000,23,
IF('Pricing + Order Summary'!$O$13&gt;=750,21,
2)))))</f>
        <v>2</v>
      </c>
      <c r="M115" s="231" t="str">
        <f>"SPS20115"&amp;"-"&amp;D115&amp;"-"&amp;'Order Form'!$O$3&amp;"-1"</f>
        <v>SPS20115-0-1-1</v>
      </c>
    </row>
    <row r="116" spans="1:13">
      <c r="A116" s="234">
        <f>'Order Form'!A131</f>
        <v>108589</v>
      </c>
      <c r="B116" s="234">
        <f t="shared" si="6"/>
        <v>108589</v>
      </c>
      <c r="C116" s="235">
        <f t="shared" si="8"/>
        <v>108589</v>
      </c>
      <c r="D116" s="231">
        <f>'Order Form'!$M$2</f>
        <v>0</v>
      </c>
      <c r="E116" s="232">
        <f>'Order Form'!$J$11</f>
        <v>0</v>
      </c>
      <c r="F116" s="232" t="str">
        <f>IF(ISBLANK('Order Form'!$J$12),"",'Order Form'!$J$12)</f>
        <v/>
      </c>
      <c r="G116" s="232">
        <f t="shared" ca="1" si="7"/>
        <v>41887</v>
      </c>
      <c r="H116" s="233">
        <f>'Order Form'!$J$13</f>
        <v>0</v>
      </c>
      <c r="I116" s="236">
        <f>'Order Form'!E131</f>
        <v>12.5</v>
      </c>
      <c r="J116" s="231">
        <f>'Order Form'!J131</f>
        <v>0</v>
      </c>
      <c r="K116" s="231" t="str">
        <f t="shared" si="9"/>
        <v>F</v>
      </c>
      <c r="L116" s="231">
        <f>IF('Pricing + Order Summary'!$O$13&gt;=8000,14,
IF('Pricing + Order Summary'!$O$13&gt;=5500,15,
IF('Pricing + Order Summary'!$O$13&gt;=4000,16,
IF('Pricing + Order Summary'!$O$13&gt;=2000,23,
IF('Pricing + Order Summary'!$O$13&gt;=750,21,
2)))))</f>
        <v>2</v>
      </c>
      <c r="M116" s="231" t="str">
        <f>"SPS20115"&amp;"-"&amp;D116&amp;"-"&amp;'Order Form'!$O$3&amp;"-1"</f>
        <v>SPS20115-0-1-1</v>
      </c>
    </row>
    <row r="117" spans="1:13">
      <c r="A117" s="234">
        <f>'Order Form'!A132</f>
        <v>107745</v>
      </c>
      <c r="B117" s="234">
        <f t="shared" si="6"/>
        <v>107745</v>
      </c>
      <c r="C117" s="235">
        <f t="shared" si="8"/>
        <v>107745</v>
      </c>
      <c r="D117" s="231">
        <f>'Order Form'!$M$2</f>
        <v>0</v>
      </c>
      <c r="E117" s="232">
        <f>'Order Form'!$J$11</f>
        <v>0</v>
      </c>
      <c r="F117" s="232" t="str">
        <f>IF(ISBLANK('Order Form'!$J$12),"",'Order Form'!$J$12)</f>
        <v/>
      </c>
      <c r="G117" s="232">
        <f t="shared" ca="1" si="7"/>
        <v>41887</v>
      </c>
      <c r="H117" s="233">
        <f>'Order Form'!$J$13</f>
        <v>0</v>
      </c>
      <c r="I117" s="236">
        <f>'Order Form'!E132</f>
        <v>12.5</v>
      </c>
      <c r="J117" s="231">
        <f>'Order Form'!J132</f>
        <v>0</v>
      </c>
      <c r="K117" s="231" t="str">
        <f t="shared" si="9"/>
        <v>F</v>
      </c>
      <c r="L117" s="231">
        <f>IF('Pricing + Order Summary'!$O$13&gt;=8000,14,
IF('Pricing + Order Summary'!$O$13&gt;=5500,15,
IF('Pricing + Order Summary'!$O$13&gt;=4000,16,
IF('Pricing + Order Summary'!$O$13&gt;=2000,23,
IF('Pricing + Order Summary'!$O$13&gt;=750,21,
2)))))</f>
        <v>2</v>
      </c>
      <c r="M117" s="231" t="str">
        <f>"SPS20115"&amp;"-"&amp;D117&amp;"-"&amp;'Order Form'!$O$3&amp;"-1"</f>
        <v>SPS20115-0-1-1</v>
      </c>
    </row>
    <row r="118" spans="1:13">
      <c r="A118" s="234">
        <f>'Order Form'!A133</f>
        <v>108709</v>
      </c>
      <c r="B118" s="234">
        <f t="shared" si="6"/>
        <v>108709</v>
      </c>
      <c r="C118" s="235">
        <f t="shared" si="8"/>
        <v>108709</v>
      </c>
      <c r="D118" s="231">
        <f>'Order Form'!$M$2</f>
        <v>0</v>
      </c>
      <c r="E118" s="232">
        <f>'Order Form'!$J$11</f>
        <v>0</v>
      </c>
      <c r="F118" s="232" t="str">
        <f>IF(ISBLANK('Order Form'!$J$12),"",'Order Form'!$J$12)</f>
        <v/>
      </c>
      <c r="G118" s="232">
        <f t="shared" ca="1" si="7"/>
        <v>41887</v>
      </c>
      <c r="H118" s="233">
        <f>'Order Form'!$J$13</f>
        <v>0</v>
      </c>
      <c r="I118" s="236">
        <f>'Order Form'!E133</f>
        <v>12.5</v>
      </c>
      <c r="J118" s="231">
        <f>'Order Form'!J133</f>
        <v>0</v>
      </c>
      <c r="K118" s="231" t="str">
        <f t="shared" si="9"/>
        <v>F</v>
      </c>
      <c r="L118" s="231">
        <f>IF('Pricing + Order Summary'!$O$13&gt;=8000,14,
IF('Pricing + Order Summary'!$O$13&gt;=5500,15,
IF('Pricing + Order Summary'!$O$13&gt;=4000,16,
IF('Pricing + Order Summary'!$O$13&gt;=2000,23,
IF('Pricing + Order Summary'!$O$13&gt;=750,21,
2)))))</f>
        <v>2</v>
      </c>
      <c r="M118" s="231" t="str">
        <f>"SPS20115"&amp;"-"&amp;D118&amp;"-"&amp;'Order Form'!$O$3&amp;"-1"</f>
        <v>SPS20115-0-1-1</v>
      </c>
    </row>
    <row r="119" spans="1:13">
      <c r="A119" s="234">
        <f>'Order Form'!A134</f>
        <v>108693</v>
      </c>
      <c r="B119" s="234">
        <f t="shared" si="6"/>
        <v>108693</v>
      </c>
      <c r="C119" s="235">
        <f t="shared" si="8"/>
        <v>108693</v>
      </c>
      <c r="D119" s="231">
        <f>'Order Form'!$M$2</f>
        <v>0</v>
      </c>
      <c r="E119" s="232">
        <f>'Order Form'!$J$11</f>
        <v>0</v>
      </c>
      <c r="F119" s="232" t="str">
        <f>IF(ISBLANK('Order Form'!$J$12),"",'Order Form'!$J$12)</f>
        <v/>
      </c>
      <c r="G119" s="232">
        <f t="shared" ca="1" si="7"/>
        <v>41887</v>
      </c>
      <c r="H119" s="233">
        <f>'Order Form'!$J$13</f>
        <v>0</v>
      </c>
      <c r="I119" s="236">
        <f>'Order Form'!E134</f>
        <v>12.5</v>
      </c>
      <c r="J119" s="231">
        <f>'Order Form'!J134</f>
        <v>0</v>
      </c>
      <c r="K119" s="231" t="str">
        <f t="shared" si="9"/>
        <v>F</v>
      </c>
      <c r="L119" s="231">
        <f>IF('Pricing + Order Summary'!$O$13&gt;=8000,14,
IF('Pricing + Order Summary'!$O$13&gt;=5500,15,
IF('Pricing + Order Summary'!$O$13&gt;=4000,16,
IF('Pricing + Order Summary'!$O$13&gt;=2000,23,
IF('Pricing + Order Summary'!$O$13&gt;=750,21,
2)))))</f>
        <v>2</v>
      </c>
      <c r="M119" s="231" t="str">
        <f>"SPS20115"&amp;"-"&amp;D119&amp;"-"&amp;'Order Form'!$O$3&amp;"-1"</f>
        <v>SPS20115-0-1-1</v>
      </c>
    </row>
    <row r="120" spans="1:13">
      <c r="A120" s="234">
        <f>'Order Form'!A135</f>
        <v>108694</v>
      </c>
      <c r="B120" s="234">
        <f t="shared" si="6"/>
        <v>108694</v>
      </c>
      <c r="C120" s="235">
        <f t="shared" si="8"/>
        <v>108694</v>
      </c>
      <c r="D120" s="231">
        <f>'Order Form'!$M$2</f>
        <v>0</v>
      </c>
      <c r="E120" s="232">
        <f>'Order Form'!$J$11</f>
        <v>0</v>
      </c>
      <c r="F120" s="232" t="str">
        <f>IF(ISBLANK('Order Form'!$J$12),"",'Order Form'!$J$12)</f>
        <v/>
      </c>
      <c r="G120" s="232">
        <f t="shared" ca="1" si="7"/>
        <v>41887</v>
      </c>
      <c r="H120" s="233">
        <f>'Order Form'!$J$13</f>
        <v>0</v>
      </c>
      <c r="I120" s="236">
        <f>'Order Form'!E135</f>
        <v>12.5</v>
      </c>
      <c r="J120" s="231">
        <f>'Order Form'!J135</f>
        <v>0</v>
      </c>
      <c r="K120" s="231" t="str">
        <f t="shared" si="9"/>
        <v>F</v>
      </c>
      <c r="L120" s="231">
        <f>IF('Pricing + Order Summary'!$O$13&gt;=8000,14,
IF('Pricing + Order Summary'!$O$13&gt;=5500,15,
IF('Pricing + Order Summary'!$O$13&gt;=4000,16,
IF('Pricing + Order Summary'!$O$13&gt;=2000,23,
IF('Pricing + Order Summary'!$O$13&gt;=750,21,
2)))))</f>
        <v>2</v>
      </c>
      <c r="M120" s="231" t="str">
        <f>"SPS20115"&amp;"-"&amp;D120&amp;"-"&amp;'Order Form'!$O$3&amp;"-1"</f>
        <v>SPS20115-0-1-1</v>
      </c>
    </row>
    <row r="121" spans="1:13">
      <c r="A121" s="234">
        <f>'Order Form'!A136</f>
        <v>100069</v>
      </c>
      <c r="B121" s="234">
        <f t="shared" si="6"/>
        <v>100069</v>
      </c>
      <c r="C121" s="235">
        <f t="shared" si="8"/>
        <v>100069</v>
      </c>
      <c r="D121" s="231">
        <f>'Order Form'!$M$2</f>
        <v>0</v>
      </c>
      <c r="E121" s="232">
        <f>'Order Form'!$J$11</f>
        <v>0</v>
      </c>
      <c r="F121" s="232" t="str">
        <f>IF(ISBLANK('Order Form'!$J$12),"",'Order Form'!$J$12)</f>
        <v/>
      </c>
      <c r="G121" s="232">
        <f t="shared" ca="1" si="7"/>
        <v>41887</v>
      </c>
      <c r="H121" s="233">
        <f>'Order Form'!$J$13</f>
        <v>0</v>
      </c>
      <c r="I121" s="236">
        <f>'Order Form'!E136</f>
        <v>12.5</v>
      </c>
      <c r="J121" s="231">
        <f>'Order Form'!J136</f>
        <v>0</v>
      </c>
      <c r="K121" s="231" t="str">
        <f t="shared" si="9"/>
        <v>F</v>
      </c>
      <c r="L121" s="231">
        <f>IF('Pricing + Order Summary'!$O$13&gt;=8000,14,
IF('Pricing + Order Summary'!$O$13&gt;=5500,15,
IF('Pricing + Order Summary'!$O$13&gt;=4000,16,
IF('Pricing + Order Summary'!$O$13&gt;=2000,23,
IF('Pricing + Order Summary'!$O$13&gt;=750,21,
2)))))</f>
        <v>2</v>
      </c>
      <c r="M121" s="231" t="str">
        <f>"SPS20115"&amp;"-"&amp;D121&amp;"-"&amp;'Order Form'!$O$3&amp;"-1"</f>
        <v>SPS20115-0-1-1</v>
      </c>
    </row>
    <row r="122" spans="1:13">
      <c r="A122" s="234">
        <f>'Order Form'!A137</f>
        <v>108695</v>
      </c>
      <c r="B122" s="234">
        <f t="shared" si="6"/>
        <v>108695</v>
      </c>
      <c r="C122" s="235">
        <f t="shared" si="8"/>
        <v>108695</v>
      </c>
      <c r="D122" s="231">
        <f>'Order Form'!$M$2</f>
        <v>0</v>
      </c>
      <c r="E122" s="232">
        <f>'Order Form'!$J$11</f>
        <v>0</v>
      </c>
      <c r="F122" s="232" t="str">
        <f>IF(ISBLANK('Order Form'!$J$12),"",'Order Form'!$J$12)</f>
        <v/>
      </c>
      <c r="G122" s="232">
        <f t="shared" ca="1" si="7"/>
        <v>41887</v>
      </c>
      <c r="H122" s="233">
        <f>'Order Form'!$J$13</f>
        <v>0</v>
      </c>
      <c r="I122" s="236">
        <f>'Order Form'!E137</f>
        <v>12.5</v>
      </c>
      <c r="J122" s="231">
        <f>'Order Form'!J137</f>
        <v>0</v>
      </c>
      <c r="K122" s="231" t="str">
        <f t="shared" si="9"/>
        <v>F</v>
      </c>
      <c r="L122" s="231">
        <f>IF('Pricing + Order Summary'!$O$13&gt;=8000,14,
IF('Pricing + Order Summary'!$O$13&gt;=5500,15,
IF('Pricing + Order Summary'!$O$13&gt;=4000,16,
IF('Pricing + Order Summary'!$O$13&gt;=2000,23,
IF('Pricing + Order Summary'!$O$13&gt;=750,21,
2)))))</f>
        <v>2</v>
      </c>
      <c r="M122" s="231" t="str">
        <f>"SPS20115"&amp;"-"&amp;D122&amp;"-"&amp;'Order Form'!$O$3&amp;"-1"</f>
        <v>SPS20115-0-1-1</v>
      </c>
    </row>
    <row r="123" spans="1:13">
      <c r="A123" s="234">
        <f>'Order Form'!A138</f>
        <v>108575</v>
      </c>
      <c r="B123" s="234">
        <f t="shared" si="6"/>
        <v>108575</v>
      </c>
      <c r="C123" s="235">
        <f t="shared" si="8"/>
        <v>108575</v>
      </c>
      <c r="D123" s="231">
        <f>'Order Form'!$M$2</f>
        <v>0</v>
      </c>
      <c r="E123" s="232">
        <f>'Order Form'!$J$11</f>
        <v>0</v>
      </c>
      <c r="F123" s="232" t="str">
        <f>IF(ISBLANK('Order Form'!$J$12),"",'Order Form'!$J$12)</f>
        <v/>
      </c>
      <c r="G123" s="232">
        <f t="shared" ca="1" si="7"/>
        <v>41887</v>
      </c>
      <c r="H123" s="233">
        <f>'Order Form'!$J$13</f>
        <v>0</v>
      </c>
      <c r="I123" s="236">
        <f>'Order Form'!E138</f>
        <v>12.5</v>
      </c>
      <c r="J123" s="231">
        <f>'Order Form'!J138</f>
        <v>0</v>
      </c>
      <c r="K123" s="231" t="str">
        <f t="shared" si="9"/>
        <v>F</v>
      </c>
      <c r="L123" s="231">
        <f>IF('Pricing + Order Summary'!$O$13&gt;=8000,14,
IF('Pricing + Order Summary'!$O$13&gt;=5500,15,
IF('Pricing + Order Summary'!$O$13&gt;=4000,16,
IF('Pricing + Order Summary'!$O$13&gt;=2000,23,
IF('Pricing + Order Summary'!$O$13&gt;=750,21,
2)))))</f>
        <v>2</v>
      </c>
      <c r="M123" s="231" t="str">
        <f>"SPS20115"&amp;"-"&amp;D123&amp;"-"&amp;'Order Form'!$O$3&amp;"-1"</f>
        <v>SPS20115-0-1-1</v>
      </c>
    </row>
    <row r="124" spans="1:13">
      <c r="A124" s="234">
        <f>'Order Form'!A139</f>
        <v>108701</v>
      </c>
      <c r="B124" s="234">
        <f t="shared" si="6"/>
        <v>108701</v>
      </c>
      <c r="C124" s="235">
        <f t="shared" si="8"/>
        <v>108701</v>
      </c>
      <c r="D124" s="231">
        <f>'Order Form'!$M$2</f>
        <v>0</v>
      </c>
      <c r="E124" s="232">
        <f>'Order Form'!$J$11</f>
        <v>0</v>
      </c>
      <c r="F124" s="232" t="str">
        <f>IF(ISBLANK('Order Form'!$J$12),"",'Order Form'!$J$12)</f>
        <v/>
      </c>
      <c r="G124" s="232">
        <f t="shared" ca="1" si="7"/>
        <v>41887</v>
      </c>
      <c r="H124" s="233">
        <f>'Order Form'!$J$13</f>
        <v>0</v>
      </c>
      <c r="I124" s="236">
        <f>'Order Form'!E139</f>
        <v>12.5</v>
      </c>
      <c r="J124" s="231">
        <f>'Order Form'!J139</f>
        <v>0</v>
      </c>
      <c r="K124" s="231" t="str">
        <f t="shared" si="9"/>
        <v>F</v>
      </c>
      <c r="L124" s="231">
        <f>IF('Pricing + Order Summary'!$O$13&gt;=8000,14,
IF('Pricing + Order Summary'!$O$13&gt;=5500,15,
IF('Pricing + Order Summary'!$O$13&gt;=4000,16,
IF('Pricing + Order Summary'!$O$13&gt;=2000,23,
IF('Pricing + Order Summary'!$O$13&gt;=750,21,
2)))))</f>
        <v>2</v>
      </c>
      <c r="M124" s="231" t="str">
        <f>"SPS20115"&amp;"-"&amp;D124&amp;"-"&amp;'Order Form'!$O$3&amp;"-1"</f>
        <v>SPS20115-0-1-1</v>
      </c>
    </row>
    <row r="125" spans="1:13">
      <c r="A125" s="234">
        <f>'Order Form'!A140</f>
        <v>108702</v>
      </c>
      <c r="B125" s="234">
        <f t="shared" si="6"/>
        <v>108702</v>
      </c>
      <c r="C125" s="235">
        <f t="shared" si="8"/>
        <v>108702</v>
      </c>
      <c r="D125" s="231">
        <f>'Order Form'!$M$2</f>
        <v>0</v>
      </c>
      <c r="E125" s="232">
        <f>'Order Form'!$J$11</f>
        <v>0</v>
      </c>
      <c r="F125" s="232" t="str">
        <f>IF(ISBLANK('Order Form'!$J$12),"",'Order Form'!$J$12)</f>
        <v/>
      </c>
      <c r="G125" s="232">
        <f t="shared" ca="1" si="7"/>
        <v>41887</v>
      </c>
      <c r="H125" s="233">
        <f>'Order Form'!$J$13</f>
        <v>0</v>
      </c>
      <c r="I125" s="236">
        <f>'Order Form'!E140</f>
        <v>12.5</v>
      </c>
      <c r="J125" s="231">
        <f>'Order Form'!J140</f>
        <v>0</v>
      </c>
      <c r="K125" s="231" t="str">
        <f t="shared" si="9"/>
        <v>F</v>
      </c>
      <c r="L125" s="231">
        <f>IF('Pricing + Order Summary'!$O$13&gt;=8000,14,
IF('Pricing + Order Summary'!$O$13&gt;=5500,15,
IF('Pricing + Order Summary'!$O$13&gt;=4000,16,
IF('Pricing + Order Summary'!$O$13&gt;=2000,23,
IF('Pricing + Order Summary'!$O$13&gt;=750,21,
2)))))</f>
        <v>2</v>
      </c>
      <c r="M125" s="231" t="str">
        <f>"SPS20115"&amp;"-"&amp;D125&amp;"-"&amp;'Order Form'!$O$3&amp;"-1"</f>
        <v>SPS20115-0-1-1</v>
      </c>
    </row>
    <row r="126" spans="1:13">
      <c r="A126" s="234">
        <f>'Order Form'!A141</f>
        <v>107727</v>
      </c>
      <c r="B126" s="234">
        <f t="shared" si="6"/>
        <v>107727</v>
      </c>
      <c r="C126" s="235">
        <f t="shared" si="8"/>
        <v>107727</v>
      </c>
      <c r="D126" s="231">
        <f>'Order Form'!$M$2</f>
        <v>0</v>
      </c>
      <c r="E126" s="232">
        <f>'Order Form'!$J$11</f>
        <v>0</v>
      </c>
      <c r="F126" s="232" t="str">
        <f>IF(ISBLANK('Order Form'!$J$12),"",'Order Form'!$J$12)</f>
        <v/>
      </c>
      <c r="G126" s="232">
        <f t="shared" ca="1" si="7"/>
        <v>41887</v>
      </c>
      <c r="H126" s="233">
        <f>'Order Form'!$J$13</f>
        <v>0</v>
      </c>
      <c r="I126" s="236">
        <f>'Order Form'!E141</f>
        <v>12.5</v>
      </c>
      <c r="J126" s="231">
        <f>'Order Form'!J141</f>
        <v>0</v>
      </c>
      <c r="K126" s="231" t="str">
        <f t="shared" si="9"/>
        <v>F</v>
      </c>
      <c r="L126" s="231">
        <f>IF('Pricing + Order Summary'!$O$13&gt;=8000,14,
IF('Pricing + Order Summary'!$O$13&gt;=5500,15,
IF('Pricing + Order Summary'!$O$13&gt;=4000,16,
IF('Pricing + Order Summary'!$O$13&gt;=2000,23,
IF('Pricing + Order Summary'!$O$13&gt;=750,21,
2)))))</f>
        <v>2</v>
      </c>
      <c r="M126" s="231" t="str">
        <f>"SPS20115"&amp;"-"&amp;D126&amp;"-"&amp;'Order Form'!$O$3&amp;"-1"</f>
        <v>SPS20115-0-1-1</v>
      </c>
    </row>
    <row r="127" spans="1:13">
      <c r="A127" s="234">
        <f>'Order Form'!A142</f>
        <v>107725</v>
      </c>
      <c r="B127" s="234">
        <f t="shared" si="6"/>
        <v>107725</v>
      </c>
      <c r="C127" s="235">
        <f t="shared" si="8"/>
        <v>107725</v>
      </c>
      <c r="D127" s="231">
        <f>'Order Form'!$M$2</f>
        <v>0</v>
      </c>
      <c r="E127" s="232">
        <f>'Order Form'!$J$11</f>
        <v>0</v>
      </c>
      <c r="F127" s="232" t="str">
        <f>IF(ISBLANK('Order Form'!$J$12),"",'Order Form'!$J$12)</f>
        <v/>
      </c>
      <c r="G127" s="232">
        <f t="shared" ca="1" si="7"/>
        <v>41887</v>
      </c>
      <c r="H127" s="233">
        <f>'Order Form'!$J$13</f>
        <v>0</v>
      </c>
      <c r="I127" s="236">
        <f>'Order Form'!E142</f>
        <v>12.5</v>
      </c>
      <c r="J127" s="231">
        <f>'Order Form'!J142</f>
        <v>0</v>
      </c>
      <c r="K127" s="231" t="str">
        <f t="shared" si="9"/>
        <v>F</v>
      </c>
      <c r="L127" s="231">
        <f>IF('Pricing + Order Summary'!$O$13&gt;=8000,14,
IF('Pricing + Order Summary'!$O$13&gt;=5500,15,
IF('Pricing + Order Summary'!$O$13&gt;=4000,16,
IF('Pricing + Order Summary'!$O$13&gt;=2000,23,
IF('Pricing + Order Summary'!$O$13&gt;=750,21,
2)))))</f>
        <v>2</v>
      </c>
      <c r="M127" s="231" t="str">
        <f>"SPS20115"&amp;"-"&amp;D127&amp;"-"&amp;'Order Form'!$O$3&amp;"-1"</f>
        <v>SPS20115-0-1-1</v>
      </c>
    </row>
    <row r="128" spans="1:13">
      <c r="A128" s="234">
        <f>'Order Form'!A143</f>
        <v>107726</v>
      </c>
      <c r="B128" s="234">
        <f t="shared" si="6"/>
        <v>107726</v>
      </c>
      <c r="C128" s="235">
        <f t="shared" si="8"/>
        <v>107726</v>
      </c>
      <c r="D128" s="231">
        <f>'Order Form'!$M$2</f>
        <v>0</v>
      </c>
      <c r="E128" s="232">
        <f>'Order Form'!$J$11</f>
        <v>0</v>
      </c>
      <c r="F128" s="232" t="str">
        <f>IF(ISBLANK('Order Form'!$J$12),"",'Order Form'!$J$12)</f>
        <v/>
      </c>
      <c r="G128" s="232">
        <f t="shared" ca="1" si="7"/>
        <v>41887</v>
      </c>
      <c r="H128" s="233">
        <f>'Order Form'!$J$13</f>
        <v>0</v>
      </c>
      <c r="I128" s="236">
        <f>'Order Form'!E143</f>
        <v>12.5</v>
      </c>
      <c r="J128" s="231">
        <f>'Order Form'!J143</f>
        <v>0</v>
      </c>
      <c r="K128" s="231" t="str">
        <f t="shared" si="9"/>
        <v>F</v>
      </c>
      <c r="L128" s="231">
        <f>IF('Pricing + Order Summary'!$O$13&gt;=8000,14,
IF('Pricing + Order Summary'!$O$13&gt;=5500,15,
IF('Pricing + Order Summary'!$O$13&gt;=4000,16,
IF('Pricing + Order Summary'!$O$13&gt;=2000,23,
IF('Pricing + Order Summary'!$O$13&gt;=750,21,
2)))))</f>
        <v>2</v>
      </c>
      <c r="M128" s="231" t="str">
        <f>"SPS20115"&amp;"-"&amp;D128&amp;"-"&amp;'Order Form'!$O$3&amp;"-1"</f>
        <v>SPS20115-0-1-1</v>
      </c>
    </row>
    <row r="129" spans="1:13">
      <c r="A129" s="234">
        <f>'Order Form'!A144</f>
        <v>100216</v>
      </c>
      <c r="B129" s="234">
        <f t="shared" si="6"/>
        <v>100216</v>
      </c>
      <c r="C129" s="235">
        <f t="shared" si="8"/>
        <v>100216</v>
      </c>
      <c r="D129" s="231">
        <f>'Order Form'!$M$2</f>
        <v>0</v>
      </c>
      <c r="E129" s="232">
        <f>'Order Form'!$J$11</f>
        <v>0</v>
      </c>
      <c r="F129" s="232" t="str">
        <f>IF(ISBLANK('Order Form'!$J$12),"",'Order Form'!$J$12)</f>
        <v/>
      </c>
      <c r="G129" s="232">
        <f t="shared" ca="1" si="7"/>
        <v>41887</v>
      </c>
      <c r="H129" s="233">
        <f>'Order Form'!$J$13</f>
        <v>0</v>
      </c>
      <c r="I129" s="236">
        <f>'Order Form'!E144</f>
        <v>12.5</v>
      </c>
      <c r="J129" s="231">
        <f>'Order Form'!J144</f>
        <v>0</v>
      </c>
      <c r="K129" s="231" t="str">
        <f t="shared" si="9"/>
        <v>F</v>
      </c>
      <c r="L129" s="231">
        <f>IF('Pricing + Order Summary'!$O$13&gt;=8000,14,
IF('Pricing + Order Summary'!$O$13&gt;=5500,15,
IF('Pricing + Order Summary'!$O$13&gt;=4000,16,
IF('Pricing + Order Summary'!$O$13&gt;=2000,23,
IF('Pricing + Order Summary'!$O$13&gt;=750,21,
2)))))</f>
        <v>2</v>
      </c>
      <c r="M129" s="231" t="str">
        <f>"SPS20115"&amp;"-"&amp;D129&amp;"-"&amp;'Order Form'!$O$3&amp;"-1"</f>
        <v>SPS20115-0-1-1</v>
      </c>
    </row>
    <row r="130" spans="1:13">
      <c r="A130" s="234">
        <f>'Order Form'!A145</f>
        <v>100219</v>
      </c>
      <c r="B130" s="234">
        <f t="shared" ref="B130:B193" si="10">A130</f>
        <v>100219</v>
      </c>
      <c r="C130" s="235">
        <f t="shared" si="8"/>
        <v>100219</v>
      </c>
      <c r="D130" s="231">
        <f>'Order Form'!$M$2</f>
        <v>0</v>
      </c>
      <c r="E130" s="232">
        <f>'Order Form'!$J$11</f>
        <v>0</v>
      </c>
      <c r="F130" s="232" t="str">
        <f>IF(ISBLANK('Order Form'!$J$12),"",'Order Form'!$J$12)</f>
        <v/>
      </c>
      <c r="G130" s="232">
        <f t="shared" ref="G130:G193" ca="1" si="11">TODAY()</f>
        <v>41887</v>
      </c>
      <c r="H130" s="233">
        <f>'Order Form'!$J$13</f>
        <v>0</v>
      </c>
      <c r="I130" s="236">
        <f>'Order Form'!E145</f>
        <v>12.5</v>
      </c>
      <c r="J130" s="231">
        <f>'Order Form'!J145</f>
        <v>0</v>
      </c>
      <c r="K130" s="231" t="str">
        <f t="shared" si="9"/>
        <v>F</v>
      </c>
      <c r="L130" s="231">
        <f>IF('Pricing + Order Summary'!$O$13&gt;=8000,14,
IF('Pricing + Order Summary'!$O$13&gt;=5500,15,
IF('Pricing + Order Summary'!$O$13&gt;=4000,16,
IF('Pricing + Order Summary'!$O$13&gt;=2000,23,
IF('Pricing + Order Summary'!$O$13&gt;=750,21,
2)))))</f>
        <v>2</v>
      </c>
      <c r="M130" s="231" t="str">
        <f>"SPS20115"&amp;"-"&amp;D130&amp;"-"&amp;'Order Form'!$O$3&amp;"-1"</f>
        <v>SPS20115-0-1-1</v>
      </c>
    </row>
    <row r="131" spans="1:13">
      <c r="A131" s="234">
        <f>'Order Form'!A146</f>
        <v>100500</v>
      </c>
      <c r="B131" s="234">
        <f t="shared" si="10"/>
        <v>100500</v>
      </c>
      <c r="C131" s="235">
        <f t="shared" ref="C131:C194" si="12">IF(B131=0,A131,B131)</f>
        <v>100500</v>
      </c>
      <c r="D131" s="231">
        <f>'Order Form'!$M$2</f>
        <v>0</v>
      </c>
      <c r="E131" s="232">
        <f>'Order Form'!$J$11</f>
        <v>0</v>
      </c>
      <c r="F131" s="232" t="str">
        <f>IF(ISBLANK('Order Form'!$J$12),"",'Order Form'!$J$12)</f>
        <v/>
      </c>
      <c r="G131" s="232">
        <f t="shared" ca="1" si="11"/>
        <v>41887</v>
      </c>
      <c r="H131" s="233">
        <f>'Order Form'!$J$13</f>
        <v>0</v>
      </c>
      <c r="I131" s="236">
        <f>'Order Form'!E146</f>
        <v>12.5</v>
      </c>
      <c r="J131" s="231">
        <f>'Order Form'!J146</f>
        <v>0</v>
      </c>
      <c r="K131" s="231" t="str">
        <f t="shared" ref="K131:K194" si="13">IF(J131=0,"F","T")</f>
        <v>F</v>
      </c>
      <c r="L131" s="231">
        <f>IF('Pricing + Order Summary'!$O$13&gt;=8000,14,
IF('Pricing + Order Summary'!$O$13&gt;=5500,15,
IF('Pricing + Order Summary'!$O$13&gt;=4000,16,
IF('Pricing + Order Summary'!$O$13&gt;=2000,23,
IF('Pricing + Order Summary'!$O$13&gt;=750,21,
2)))))</f>
        <v>2</v>
      </c>
      <c r="M131" s="231" t="str">
        <f>"SPS20115"&amp;"-"&amp;D131&amp;"-"&amp;'Order Form'!$O$3&amp;"-1"</f>
        <v>SPS20115-0-1-1</v>
      </c>
    </row>
    <row r="132" spans="1:13">
      <c r="A132" s="234">
        <f>'Order Form'!A147</f>
        <v>100235</v>
      </c>
      <c r="B132" s="234">
        <f t="shared" si="10"/>
        <v>100235</v>
      </c>
      <c r="C132" s="235">
        <f t="shared" si="12"/>
        <v>100235</v>
      </c>
      <c r="D132" s="231">
        <f>'Order Form'!$M$2</f>
        <v>0</v>
      </c>
      <c r="E132" s="232">
        <f>'Order Form'!$J$11</f>
        <v>0</v>
      </c>
      <c r="F132" s="232" t="str">
        <f>IF(ISBLANK('Order Form'!$J$12),"",'Order Form'!$J$12)</f>
        <v/>
      </c>
      <c r="G132" s="232">
        <f t="shared" ca="1" si="11"/>
        <v>41887</v>
      </c>
      <c r="H132" s="233">
        <f>'Order Form'!$J$13</f>
        <v>0</v>
      </c>
      <c r="I132" s="236">
        <f>'Order Form'!E147</f>
        <v>12.5</v>
      </c>
      <c r="J132" s="231">
        <f>'Order Form'!J147</f>
        <v>0</v>
      </c>
      <c r="K132" s="231" t="str">
        <f t="shared" si="13"/>
        <v>F</v>
      </c>
      <c r="L132" s="231">
        <f>IF('Pricing + Order Summary'!$O$13&gt;=8000,14,
IF('Pricing + Order Summary'!$O$13&gt;=5500,15,
IF('Pricing + Order Summary'!$O$13&gt;=4000,16,
IF('Pricing + Order Summary'!$O$13&gt;=2000,23,
IF('Pricing + Order Summary'!$O$13&gt;=750,21,
2)))))</f>
        <v>2</v>
      </c>
      <c r="M132" s="231" t="str">
        <f>"SPS20115"&amp;"-"&amp;D132&amp;"-"&amp;'Order Form'!$O$3&amp;"-1"</f>
        <v>SPS20115-0-1-1</v>
      </c>
    </row>
    <row r="133" spans="1:13">
      <c r="A133" s="234">
        <f>'Order Form'!A148</f>
        <v>100238</v>
      </c>
      <c r="B133" s="234">
        <f t="shared" si="10"/>
        <v>100238</v>
      </c>
      <c r="C133" s="235">
        <f t="shared" si="12"/>
        <v>100238</v>
      </c>
      <c r="D133" s="231">
        <f>'Order Form'!$M$2</f>
        <v>0</v>
      </c>
      <c r="E133" s="232">
        <f>'Order Form'!$J$11</f>
        <v>0</v>
      </c>
      <c r="F133" s="232" t="str">
        <f>IF(ISBLANK('Order Form'!$J$12),"",'Order Form'!$J$12)</f>
        <v/>
      </c>
      <c r="G133" s="232">
        <f t="shared" ca="1" si="11"/>
        <v>41887</v>
      </c>
      <c r="H133" s="233">
        <f>'Order Form'!$J$13</f>
        <v>0</v>
      </c>
      <c r="I133" s="236">
        <f>'Order Form'!E148</f>
        <v>12.5</v>
      </c>
      <c r="J133" s="231">
        <f>'Order Form'!J148</f>
        <v>0</v>
      </c>
      <c r="K133" s="231" t="str">
        <f t="shared" si="13"/>
        <v>F</v>
      </c>
      <c r="L133" s="231">
        <f>IF('Pricing + Order Summary'!$O$13&gt;=8000,14,
IF('Pricing + Order Summary'!$O$13&gt;=5500,15,
IF('Pricing + Order Summary'!$O$13&gt;=4000,16,
IF('Pricing + Order Summary'!$O$13&gt;=2000,23,
IF('Pricing + Order Summary'!$O$13&gt;=750,21,
2)))))</f>
        <v>2</v>
      </c>
      <c r="M133" s="231" t="str">
        <f>"SPS20115"&amp;"-"&amp;D133&amp;"-"&amp;'Order Form'!$O$3&amp;"-1"</f>
        <v>SPS20115-0-1-1</v>
      </c>
    </row>
    <row r="134" spans="1:13">
      <c r="A134" s="234">
        <f>'Order Form'!A149</f>
        <v>107730</v>
      </c>
      <c r="B134" s="234">
        <f t="shared" si="10"/>
        <v>107730</v>
      </c>
      <c r="C134" s="235">
        <f t="shared" si="12"/>
        <v>107730</v>
      </c>
      <c r="D134" s="231">
        <f>'Order Form'!$M$2</f>
        <v>0</v>
      </c>
      <c r="E134" s="232">
        <f>'Order Form'!$J$11</f>
        <v>0</v>
      </c>
      <c r="F134" s="232" t="str">
        <f>IF(ISBLANK('Order Form'!$J$12),"",'Order Form'!$J$12)</f>
        <v/>
      </c>
      <c r="G134" s="232">
        <f t="shared" ca="1" si="11"/>
        <v>41887</v>
      </c>
      <c r="H134" s="233">
        <f>'Order Form'!$J$13</f>
        <v>0</v>
      </c>
      <c r="I134" s="236">
        <f>'Order Form'!E149</f>
        <v>12.5</v>
      </c>
      <c r="J134" s="231">
        <f>'Order Form'!J149</f>
        <v>0</v>
      </c>
      <c r="K134" s="231" t="str">
        <f t="shared" si="13"/>
        <v>F</v>
      </c>
      <c r="L134" s="231">
        <f>IF('Pricing + Order Summary'!$O$13&gt;=8000,14,
IF('Pricing + Order Summary'!$O$13&gt;=5500,15,
IF('Pricing + Order Summary'!$O$13&gt;=4000,16,
IF('Pricing + Order Summary'!$O$13&gt;=2000,23,
IF('Pricing + Order Summary'!$O$13&gt;=750,21,
2)))))</f>
        <v>2</v>
      </c>
      <c r="M134" s="231" t="str">
        <f>"SPS20115"&amp;"-"&amp;D134&amp;"-"&amp;'Order Form'!$O$3&amp;"-1"</f>
        <v>SPS20115-0-1-1</v>
      </c>
    </row>
    <row r="135" spans="1:13">
      <c r="A135" s="234">
        <f>'Order Form'!A150</f>
        <v>100254</v>
      </c>
      <c r="B135" s="234">
        <f t="shared" si="10"/>
        <v>100254</v>
      </c>
      <c r="C135" s="235">
        <f t="shared" si="12"/>
        <v>100254</v>
      </c>
      <c r="D135" s="231">
        <f>'Order Form'!$M$2</f>
        <v>0</v>
      </c>
      <c r="E135" s="232">
        <f>'Order Form'!$J$11</f>
        <v>0</v>
      </c>
      <c r="F135" s="232" t="str">
        <f>IF(ISBLANK('Order Form'!$J$12),"",'Order Form'!$J$12)</f>
        <v/>
      </c>
      <c r="G135" s="232">
        <f t="shared" ca="1" si="11"/>
        <v>41887</v>
      </c>
      <c r="H135" s="233">
        <f>'Order Form'!$J$13</f>
        <v>0</v>
      </c>
      <c r="I135" s="236">
        <f>'Order Form'!E150</f>
        <v>12.5</v>
      </c>
      <c r="J135" s="231">
        <f>'Order Form'!J150</f>
        <v>0</v>
      </c>
      <c r="K135" s="231" t="str">
        <f t="shared" si="13"/>
        <v>F</v>
      </c>
      <c r="L135" s="231">
        <f>IF('Pricing + Order Summary'!$O$13&gt;=8000,14,
IF('Pricing + Order Summary'!$O$13&gt;=5500,15,
IF('Pricing + Order Summary'!$O$13&gt;=4000,16,
IF('Pricing + Order Summary'!$O$13&gt;=2000,23,
IF('Pricing + Order Summary'!$O$13&gt;=750,21,
2)))))</f>
        <v>2</v>
      </c>
      <c r="M135" s="231" t="str">
        <f>"SPS20115"&amp;"-"&amp;D135&amp;"-"&amp;'Order Form'!$O$3&amp;"-1"</f>
        <v>SPS20115-0-1-1</v>
      </c>
    </row>
    <row r="136" spans="1:13">
      <c r="A136" s="234">
        <f>'Order Form'!A151</f>
        <v>100236</v>
      </c>
      <c r="B136" s="234">
        <f t="shared" si="10"/>
        <v>100236</v>
      </c>
      <c r="C136" s="235">
        <f t="shared" si="12"/>
        <v>100236</v>
      </c>
      <c r="D136" s="231">
        <f>'Order Form'!$M$2</f>
        <v>0</v>
      </c>
      <c r="E136" s="232">
        <f>'Order Form'!$J$11</f>
        <v>0</v>
      </c>
      <c r="F136" s="232" t="str">
        <f>IF(ISBLANK('Order Form'!$J$12),"",'Order Form'!$J$12)</f>
        <v/>
      </c>
      <c r="G136" s="232">
        <f t="shared" ca="1" si="11"/>
        <v>41887</v>
      </c>
      <c r="H136" s="233">
        <f>'Order Form'!$J$13</f>
        <v>0</v>
      </c>
      <c r="I136" s="236">
        <f>'Order Form'!E151</f>
        <v>12.5</v>
      </c>
      <c r="J136" s="231">
        <f>'Order Form'!J151</f>
        <v>0</v>
      </c>
      <c r="K136" s="231" t="str">
        <f t="shared" si="13"/>
        <v>F</v>
      </c>
      <c r="L136" s="231">
        <f>IF('Pricing + Order Summary'!$O$13&gt;=8000,14,
IF('Pricing + Order Summary'!$O$13&gt;=5500,15,
IF('Pricing + Order Summary'!$O$13&gt;=4000,16,
IF('Pricing + Order Summary'!$O$13&gt;=2000,23,
IF('Pricing + Order Summary'!$O$13&gt;=750,21,
2)))))</f>
        <v>2</v>
      </c>
      <c r="M136" s="231" t="str">
        <f>"SPS20115"&amp;"-"&amp;D136&amp;"-"&amp;'Order Form'!$O$3&amp;"-1"</f>
        <v>SPS20115-0-1-1</v>
      </c>
    </row>
    <row r="137" spans="1:13">
      <c r="A137" s="234">
        <f>'Order Form'!A152</f>
        <v>108700</v>
      </c>
      <c r="B137" s="234">
        <f t="shared" si="10"/>
        <v>108700</v>
      </c>
      <c r="C137" s="235">
        <f t="shared" si="12"/>
        <v>108700</v>
      </c>
      <c r="D137" s="231">
        <f>'Order Form'!$M$2</f>
        <v>0</v>
      </c>
      <c r="E137" s="232">
        <f>'Order Form'!$J$11</f>
        <v>0</v>
      </c>
      <c r="F137" s="232" t="str">
        <f>IF(ISBLANK('Order Form'!$J$12),"",'Order Form'!$J$12)</f>
        <v/>
      </c>
      <c r="G137" s="232">
        <f t="shared" ca="1" si="11"/>
        <v>41887</v>
      </c>
      <c r="H137" s="233">
        <f>'Order Form'!$J$13</f>
        <v>0</v>
      </c>
      <c r="I137" s="236">
        <f>'Order Form'!E152</f>
        <v>12.5</v>
      </c>
      <c r="J137" s="231">
        <f>'Order Form'!J152</f>
        <v>0</v>
      </c>
      <c r="K137" s="231" t="str">
        <f t="shared" si="13"/>
        <v>F</v>
      </c>
      <c r="L137" s="231">
        <f>IF('Pricing + Order Summary'!$O$13&gt;=8000,14,
IF('Pricing + Order Summary'!$O$13&gt;=5500,15,
IF('Pricing + Order Summary'!$O$13&gt;=4000,16,
IF('Pricing + Order Summary'!$O$13&gt;=2000,23,
IF('Pricing + Order Summary'!$O$13&gt;=750,21,
2)))))</f>
        <v>2</v>
      </c>
      <c r="M137" s="231" t="str">
        <f>"SPS20115"&amp;"-"&amp;D137&amp;"-"&amp;'Order Form'!$O$3&amp;"-1"</f>
        <v>SPS20115-0-1-1</v>
      </c>
    </row>
    <row r="138" spans="1:13">
      <c r="A138" s="234">
        <f>'Order Form'!A153</f>
        <v>108699</v>
      </c>
      <c r="B138" s="234">
        <f t="shared" si="10"/>
        <v>108699</v>
      </c>
      <c r="C138" s="235">
        <f t="shared" si="12"/>
        <v>108699</v>
      </c>
      <c r="D138" s="231">
        <f>'Order Form'!$M$2</f>
        <v>0</v>
      </c>
      <c r="E138" s="232">
        <f>'Order Form'!$J$11</f>
        <v>0</v>
      </c>
      <c r="F138" s="232" t="str">
        <f>IF(ISBLANK('Order Form'!$J$12),"",'Order Form'!$J$12)</f>
        <v/>
      </c>
      <c r="G138" s="232">
        <f t="shared" ca="1" si="11"/>
        <v>41887</v>
      </c>
      <c r="H138" s="233">
        <f>'Order Form'!$J$13</f>
        <v>0</v>
      </c>
      <c r="I138" s="236">
        <f>'Order Form'!E153</f>
        <v>12.5</v>
      </c>
      <c r="J138" s="231">
        <f>'Order Form'!J153</f>
        <v>0</v>
      </c>
      <c r="K138" s="231" t="str">
        <f t="shared" si="13"/>
        <v>F</v>
      </c>
      <c r="L138" s="231">
        <f>IF('Pricing + Order Summary'!$O$13&gt;=8000,14,
IF('Pricing + Order Summary'!$O$13&gt;=5500,15,
IF('Pricing + Order Summary'!$O$13&gt;=4000,16,
IF('Pricing + Order Summary'!$O$13&gt;=2000,23,
IF('Pricing + Order Summary'!$O$13&gt;=750,21,
2)))))</f>
        <v>2</v>
      </c>
      <c r="M138" s="231" t="str">
        <f>"SPS20115"&amp;"-"&amp;D138&amp;"-"&amp;'Order Form'!$O$3&amp;"-1"</f>
        <v>SPS20115-0-1-1</v>
      </c>
    </row>
    <row r="139" spans="1:13">
      <c r="A139" s="234">
        <f>'Order Form'!A154</f>
        <v>100513</v>
      </c>
      <c r="B139" s="234">
        <f t="shared" si="10"/>
        <v>100513</v>
      </c>
      <c r="C139" s="235">
        <f t="shared" si="12"/>
        <v>100513</v>
      </c>
      <c r="D139" s="231">
        <f>'Order Form'!$M$2</f>
        <v>0</v>
      </c>
      <c r="E139" s="232">
        <f>'Order Form'!$J$11</f>
        <v>0</v>
      </c>
      <c r="F139" s="232" t="str">
        <f>IF(ISBLANK('Order Form'!$J$12),"",'Order Form'!$J$12)</f>
        <v/>
      </c>
      <c r="G139" s="232">
        <f t="shared" ca="1" si="11"/>
        <v>41887</v>
      </c>
      <c r="H139" s="233">
        <f>'Order Form'!$J$13</f>
        <v>0</v>
      </c>
      <c r="I139" s="236">
        <f>'Order Form'!E154</f>
        <v>12.5</v>
      </c>
      <c r="J139" s="231">
        <f>'Order Form'!J154</f>
        <v>0</v>
      </c>
      <c r="K139" s="231" t="str">
        <f t="shared" si="13"/>
        <v>F</v>
      </c>
      <c r="L139" s="231">
        <f>IF('Pricing + Order Summary'!$O$13&gt;=8000,14,
IF('Pricing + Order Summary'!$O$13&gt;=5500,15,
IF('Pricing + Order Summary'!$O$13&gt;=4000,16,
IF('Pricing + Order Summary'!$O$13&gt;=2000,23,
IF('Pricing + Order Summary'!$O$13&gt;=750,21,
2)))))</f>
        <v>2</v>
      </c>
      <c r="M139" s="231" t="str">
        <f>"SPS20115"&amp;"-"&amp;D139&amp;"-"&amp;'Order Form'!$O$3&amp;"-1"</f>
        <v>SPS20115-0-1-1</v>
      </c>
    </row>
    <row r="140" spans="1:13">
      <c r="A140" s="234">
        <f>'Order Form'!A155</f>
        <v>105830</v>
      </c>
      <c r="B140" s="234">
        <f t="shared" si="10"/>
        <v>105830</v>
      </c>
      <c r="C140" s="235">
        <f t="shared" si="12"/>
        <v>105830</v>
      </c>
      <c r="D140" s="231">
        <f>'Order Form'!$M$2</f>
        <v>0</v>
      </c>
      <c r="E140" s="232">
        <f>'Order Form'!$J$11</f>
        <v>0</v>
      </c>
      <c r="F140" s="232" t="str">
        <f>IF(ISBLANK('Order Form'!$J$12),"",'Order Form'!$J$12)</f>
        <v/>
      </c>
      <c r="G140" s="232">
        <f t="shared" ca="1" si="11"/>
        <v>41887</v>
      </c>
      <c r="H140" s="233">
        <f>'Order Form'!$J$13</f>
        <v>0</v>
      </c>
      <c r="I140" s="236">
        <f>'Order Form'!E155</f>
        <v>12.5</v>
      </c>
      <c r="J140" s="231">
        <f>'Order Form'!J155</f>
        <v>0</v>
      </c>
      <c r="K140" s="231" t="str">
        <f t="shared" si="13"/>
        <v>F</v>
      </c>
      <c r="L140" s="231">
        <f>IF('Pricing + Order Summary'!$O$13&gt;=8000,14,
IF('Pricing + Order Summary'!$O$13&gt;=5500,15,
IF('Pricing + Order Summary'!$O$13&gt;=4000,16,
IF('Pricing + Order Summary'!$O$13&gt;=2000,23,
IF('Pricing + Order Summary'!$O$13&gt;=750,21,
2)))))</f>
        <v>2</v>
      </c>
      <c r="M140" s="231" t="str">
        <f>"SPS20115"&amp;"-"&amp;D140&amp;"-"&amp;'Order Form'!$O$3&amp;"-1"</f>
        <v>SPS20115-0-1-1</v>
      </c>
    </row>
    <row r="141" spans="1:13">
      <c r="A141" s="234">
        <f>'Order Form'!A156</f>
        <v>100220</v>
      </c>
      <c r="B141" s="234">
        <f t="shared" si="10"/>
        <v>100220</v>
      </c>
      <c r="C141" s="235">
        <f t="shared" si="12"/>
        <v>100220</v>
      </c>
      <c r="D141" s="231">
        <f>'Order Form'!$M$2</f>
        <v>0</v>
      </c>
      <c r="E141" s="232">
        <f>'Order Form'!$J$11</f>
        <v>0</v>
      </c>
      <c r="F141" s="232" t="str">
        <f>IF(ISBLANK('Order Form'!$J$12),"",'Order Form'!$J$12)</f>
        <v/>
      </c>
      <c r="G141" s="232">
        <f t="shared" ca="1" si="11"/>
        <v>41887</v>
      </c>
      <c r="H141" s="233">
        <f>'Order Form'!$J$13</f>
        <v>0</v>
      </c>
      <c r="I141" s="236">
        <f>'Order Form'!E156</f>
        <v>12.5</v>
      </c>
      <c r="J141" s="231">
        <f>'Order Form'!J156</f>
        <v>0</v>
      </c>
      <c r="K141" s="231" t="str">
        <f t="shared" si="13"/>
        <v>F</v>
      </c>
      <c r="L141" s="231">
        <f>IF('Pricing + Order Summary'!$O$13&gt;=8000,14,
IF('Pricing + Order Summary'!$O$13&gt;=5500,15,
IF('Pricing + Order Summary'!$O$13&gt;=4000,16,
IF('Pricing + Order Summary'!$O$13&gt;=2000,23,
IF('Pricing + Order Summary'!$O$13&gt;=750,21,
2)))))</f>
        <v>2</v>
      </c>
      <c r="M141" s="231" t="str">
        <f>"SPS20115"&amp;"-"&amp;D141&amp;"-"&amp;'Order Form'!$O$3&amp;"-1"</f>
        <v>SPS20115-0-1-1</v>
      </c>
    </row>
    <row r="142" spans="1:13">
      <c r="A142" s="234">
        <f>'Order Form'!A157</f>
        <v>100221</v>
      </c>
      <c r="B142" s="234">
        <f t="shared" si="10"/>
        <v>100221</v>
      </c>
      <c r="C142" s="235">
        <f t="shared" si="12"/>
        <v>100221</v>
      </c>
      <c r="D142" s="231">
        <f>'Order Form'!$M$2</f>
        <v>0</v>
      </c>
      <c r="E142" s="232">
        <f>'Order Form'!$J$11</f>
        <v>0</v>
      </c>
      <c r="F142" s="232" t="str">
        <f>IF(ISBLANK('Order Form'!$J$12),"",'Order Form'!$J$12)</f>
        <v/>
      </c>
      <c r="G142" s="232">
        <f t="shared" ca="1" si="11"/>
        <v>41887</v>
      </c>
      <c r="H142" s="233">
        <f>'Order Form'!$J$13</f>
        <v>0</v>
      </c>
      <c r="I142" s="236">
        <f>'Order Form'!E157</f>
        <v>12.5</v>
      </c>
      <c r="J142" s="231">
        <f>'Order Form'!J157</f>
        <v>0</v>
      </c>
      <c r="K142" s="231" t="str">
        <f t="shared" si="13"/>
        <v>F</v>
      </c>
      <c r="L142" s="231">
        <f>IF('Pricing + Order Summary'!$O$13&gt;=8000,14,
IF('Pricing + Order Summary'!$O$13&gt;=5500,15,
IF('Pricing + Order Summary'!$O$13&gt;=4000,16,
IF('Pricing + Order Summary'!$O$13&gt;=2000,23,
IF('Pricing + Order Summary'!$O$13&gt;=750,21,
2)))))</f>
        <v>2</v>
      </c>
      <c r="M142" s="231" t="str">
        <f>"SPS20115"&amp;"-"&amp;D142&amp;"-"&amp;'Order Form'!$O$3&amp;"-1"</f>
        <v>SPS20115-0-1-1</v>
      </c>
    </row>
    <row r="143" spans="1:13">
      <c r="A143" s="234">
        <f>'Order Form'!A158</f>
        <v>105815</v>
      </c>
      <c r="B143" s="234">
        <f t="shared" si="10"/>
        <v>105815</v>
      </c>
      <c r="C143" s="235">
        <f t="shared" si="12"/>
        <v>105815</v>
      </c>
      <c r="D143" s="231">
        <f>'Order Form'!$M$2</f>
        <v>0</v>
      </c>
      <c r="E143" s="232">
        <f>'Order Form'!$J$11</f>
        <v>0</v>
      </c>
      <c r="F143" s="232" t="str">
        <f>IF(ISBLANK('Order Form'!$J$12),"",'Order Form'!$J$12)</f>
        <v/>
      </c>
      <c r="G143" s="232">
        <f t="shared" ca="1" si="11"/>
        <v>41887</v>
      </c>
      <c r="H143" s="233">
        <f>'Order Form'!$J$13</f>
        <v>0</v>
      </c>
      <c r="I143" s="236">
        <f>'Order Form'!E158</f>
        <v>12.5</v>
      </c>
      <c r="J143" s="231">
        <f>'Order Form'!J158</f>
        <v>0</v>
      </c>
      <c r="K143" s="231" t="str">
        <f t="shared" si="13"/>
        <v>F</v>
      </c>
      <c r="L143" s="231">
        <f>IF('Pricing + Order Summary'!$O$13&gt;=8000,14,
IF('Pricing + Order Summary'!$O$13&gt;=5500,15,
IF('Pricing + Order Summary'!$O$13&gt;=4000,16,
IF('Pricing + Order Summary'!$O$13&gt;=2000,23,
IF('Pricing + Order Summary'!$O$13&gt;=750,21,
2)))))</f>
        <v>2</v>
      </c>
      <c r="M143" s="231" t="str">
        <f>"SPS20115"&amp;"-"&amp;D143&amp;"-"&amp;'Order Form'!$O$3&amp;"-1"</f>
        <v>SPS20115-0-1-1</v>
      </c>
    </row>
    <row r="144" spans="1:13">
      <c r="A144" s="234">
        <f>'Order Form'!A159</f>
        <v>107713</v>
      </c>
      <c r="B144" s="234">
        <f t="shared" si="10"/>
        <v>107713</v>
      </c>
      <c r="C144" s="235">
        <f t="shared" si="12"/>
        <v>107713</v>
      </c>
      <c r="D144" s="231">
        <f>'Order Form'!$M$2</f>
        <v>0</v>
      </c>
      <c r="E144" s="232">
        <f>'Order Form'!$J$11</f>
        <v>0</v>
      </c>
      <c r="F144" s="232" t="str">
        <f>IF(ISBLANK('Order Form'!$J$12),"",'Order Form'!$J$12)</f>
        <v/>
      </c>
      <c r="G144" s="232">
        <f t="shared" ca="1" si="11"/>
        <v>41887</v>
      </c>
      <c r="H144" s="233">
        <f>'Order Form'!$J$13</f>
        <v>0</v>
      </c>
      <c r="I144" s="236">
        <f>'Order Form'!E159</f>
        <v>12.5</v>
      </c>
      <c r="J144" s="231">
        <f>'Order Form'!J159</f>
        <v>0</v>
      </c>
      <c r="K144" s="231" t="str">
        <f t="shared" si="13"/>
        <v>F</v>
      </c>
      <c r="L144" s="231">
        <f>IF('Pricing + Order Summary'!$O$13&gt;=8000,14,
IF('Pricing + Order Summary'!$O$13&gt;=5500,15,
IF('Pricing + Order Summary'!$O$13&gt;=4000,16,
IF('Pricing + Order Summary'!$O$13&gt;=2000,23,
IF('Pricing + Order Summary'!$O$13&gt;=750,21,
2)))))</f>
        <v>2</v>
      </c>
      <c r="M144" s="231" t="str">
        <f>"SPS20115"&amp;"-"&amp;D144&amp;"-"&amp;'Order Form'!$O$3&amp;"-1"</f>
        <v>SPS20115-0-1-1</v>
      </c>
    </row>
    <row r="145" spans="1:13">
      <c r="A145" s="234">
        <f>'Order Form'!A160</f>
        <v>100501</v>
      </c>
      <c r="B145" s="234">
        <f t="shared" si="10"/>
        <v>100501</v>
      </c>
      <c r="C145" s="235">
        <f t="shared" si="12"/>
        <v>100501</v>
      </c>
      <c r="D145" s="231">
        <f>'Order Form'!$M$2</f>
        <v>0</v>
      </c>
      <c r="E145" s="232">
        <f>'Order Form'!$J$11</f>
        <v>0</v>
      </c>
      <c r="F145" s="232" t="str">
        <f>IF(ISBLANK('Order Form'!$J$12),"",'Order Form'!$J$12)</f>
        <v/>
      </c>
      <c r="G145" s="232">
        <f t="shared" ca="1" si="11"/>
        <v>41887</v>
      </c>
      <c r="H145" s="233">
        <f>'Order Form'!$J$13</f>
        <v>0</v>
      </c>
      <c r="I145" s="236">
        <f>'Order Form'!E160</f>
        <v>12.5</v>
      </c>
      <c r="J145" s="231">
        <f>'Order Form'!J160</f>
        <v>0</v>
      </c>
      <c r="K145" s="231" t="str">
        <f t="shared" si="13"/>
        <v>F</v>
      </c>
      <c r="L145" s="231">
        <f>IF('Pricing + Order Summary'!$O$13&gt;=8000,14,
IF('Pricing + Order Summary'!$O$13&gt;=5500,15,
IF('Pricing + Order Summary'!$O$13&gt;=4000,16,
IF('Pricing + Order Summary'!$O$13&gt;=2000,23,
IF('Pricing + Order Summary'!$O$13&gt;=750,21,
2)))))</f>
        <v>2</v>
      </c>
      <c r="M145" s="231" t="str">
        <f>"SPS20115"&amp;"-"&amp;D145&amp;"-"&amp;'Order Form'!$O$3&amp;"-1"</f>
        <v>SPS20115-0-1-1</v>
      </c>
    </row>
    <row r="146" spans="1:13">
      <c r="A146" s="234">
        <f>'Order Form'!A161</f>
        <v>100253</v>
      </c>
      <c r="B146" s="234">
        <f t="shared" si="10"/>
        <v>100253</v>
      </c>
      <c r="C146" s="235">
        <f t="shared" si="12"/>
        <v>100253</v>
      </c>
      <c r="D146" s="231">
        <f>'Order Form'!$M$2</f>
        <v>0</v>
      </c>
      <c r="E146" s="232">
        <f>'Order Form'!$J$11</f>
        <v>0</v>
      </c>
      <c r="F146" s="232" t="str">
        <f>IF(ISBLANK('Order Form'!$J$12),"",'Order Form'!$J$12)</f>
        <v/>
      </c>
      <c r="G146" s="232">
        <f t="shared" ca="1" si="11"/>
        <v>41887</v>
      </c>
      <c r="H146" s="233">
        <f>'Order Form'!$J$13</f>
        <v>0</v>
      </c>
      <c r="I146" s="236">
        <f>'Order Form'!E161</f>
        <v>12.5</v>
      </c>
      <c r="J146" s="231">
        <f>'Order Form'!J161</f>
        <v>0</v>
      </c>
      <c r="K146" s="231" t="str">
        <f t="shared" si="13"/>
        <v>F</v>
      </c>
      <c r="L146" s="231">
        <f>IF('Pricing + Order Summary'!$O$13&gt;=8000,14,
IF('Pricing + Order Summary'!$O$13&gt;=5500,15,
IF('Pricing + Order Summary'!$O$13&gt;=4000,16,
IF('Pricing + Order Summary'!$O$13&gt;=2000,23,
IF('Pricing + Order Summary'!$O$13&gt;=750,21,
2)))))</f>
        <v>2</v>
      </c>
      <c r="M146" s="231" t="str">
        <f>"SPS20115"&amp;"-"&amp;D146&amp;"-"&amp;'Order Form'!$O$3&amp;"-1"</f>
        <v>SPS20115-0-1-1</v>
      </c>
    </row>
    <row r="147" spans="1:13">
      <c r="A147" s="234">
        <f>'Order Form'!A162</f>
        <v>108689</v>
      </c>
      <c r="B147" s="234">
        <f t="shared" si="10"/>
        <v>108689</v>
      </c>
      <c r="C147" s="235">
        <f t="shared" si="12"/>
        <v>108689</v>
      </c>
      <c r="D147" s="231">
        <f>'Order Form'!$M$2</f>
        <v>0</v>
      </c>
      <c r="E147" s="232">
        <f>'Order Form'!$J$11</f>
        <v>0</v>
      </c>
      <c r="F147" s="232" t="str">
        <f>IF(ISBLANK('Order Form'!$J$12),"",'Order Form'!$J$12)</f>
        <v/>
      </c>
      <c r="G147" s="232">
        <f t="shared" ca="1" si="11"/>
        <v>41887</v>
      </c>
      <c r="H147" s="233">
        <f>'Order Form'!$J$13</f>
        <v>0</v>
      </c>
      <c r="I147" s="236">
        <f>'Order Form'!E162</f>
        <v>12.5</v>
      </c>
      <c r="J147" s="231">
        <f>'Order Form'!J162</f>
        <v>0</v>
      </c>
      <c r="K147" s="231" t="str">
        <f t="shared" si="13"/>
        <v>F</v>
      </c>
      <c r="L147" s="231">
        <f>IF('Pricing + Order Summary'!$O$13&gt;=8000,14,
IF('Pricing + Order Summary'!$O$13&gt;=5500,15,
IF('Pricing + Order Summary'!$O$13&gt;=4000,16,
IF('Pricing + Order Summary'!$O$13&gt;=2000,23,
IF('Pricing + Order Summary'!$O$13&gt;=750,21,
2)))))</f>
        <v>2</v>
      </c>
      <c r="M147" s="231" t="str">
        <f>"SPS20115"&amp;"-"&amp;D147&amp;"-"&amp;'Order Form'!$O$3&amp;"-1"</f>
        <v>SPS20115-0-1-1</v>
      </c>
    </row>
    <row r="148" spans="1:13">
      <c r="A148" s="234">
        <f>'Order Form'!A163</f>
        <v>108687</v>
      </c>
      <c r="B148" s="234">
        <f t="shared" si="10"/>
        <v>108687</v>
      </c>
      <c r="C148" s="235">
        <f t="shared" si="12"/>
        <v>108687</v>
      </c>
      <c r="D148" s="231">
        <f>'Order Form'!$M$2</f>
        <v>0</v>
      </c>
      <c r="E148" s="232">
        <f>'Order Form'!$J$11</f>
        <v>0</v>
      </c>
      <c r="F148" s="232" t="str">
        <f>IF(ISBLANK('Order Form'!$J$12),"",'Order Form'!$J$12)</f>
        <v/>
      </c>
      <c r="G148" s="232">
        <f t="shared" ca="1" si="11"/>
        <v>41887</v>
      </c>
      <c r="H148" s="233">
        <f>'Order Form'!$J$13</f>
        <v>0</v>
      </c>
      <c r="I148" s="236">
        <f>'Order Form'!E163</f>
        <v>12.5</v>
      </c>
      <c r="J148" s="231">
        <f>'Order Form'!J163</f>
        <v>0</v>
      </c>
      <c r="K148" s="231" t="str">
        <f t="shared" si="13"/>
        <v>F</v>
      </c>
      <c r="L148" s="231">
        <f>IF('Pricing + Order Summary'!$O$13&gt;=8000,14,
IF('Pricing + Order Summary'!$O$13&gt;=5500,15,
IF('Pricing + Order Summary'!$O$13&gt;=4000,16,
IF('Pricing + Order Summary'!$O$13&gt;=2000,23,
IF('Pricing + Order Summary'!$O$13&gt;=750,21,
2)))))</f>
        <v>2</v>
      </c>
      <c r="M148" s="231" t="str">
        <f>"SPS20115"&amp;"-"&amp;D148&amp;"-"&amp;'Order Form'!$O$3&amp;"-1"</f>
        <v>SPS20115-0-1-1</v>
      </c>
    </row>
    <row r="149" spans="1:13">
      <c r="A149" s="234">
        <f>'Order Form'!A164</f>
        <v>100094</v>
      </c>
      <c r="B149" s="234">
        <f t="shared" si="10"/>
        <v>100094</v>
      </c>
      <c r="C149" s="235">
        <f t="shared" si="12"/>
        <v>100094</v>
      </c>
      <c r="D149" s="231">
        <f>'Order Form'!$M$2</f>
        <v>0</v>
      </c>
      <c r="E149" s="232">
        <f>'Order Form'!$J$11</f>
        <v>0</v>
      </c>
      <c r="F149" s="232" t="str">
        <f>IF(ISBLANK('Order Form'!$J$12),"",'Order Form'!$J$12)</f>
        <v/>
      </c>
      <c r="G149" s="232">
        <f t="shared" ca="1" si="11"/>
        <v>41887</v>
      </c>
      <c r="H149" s="233">
        <f>'Order Form'!$J$13</f>
        <v>0</v>
      </c>
      <c r="I149" s="236">
        <f>'Order Form'!E164</f>
        <v>12.5</v>
      </c>
      <c r="J149" s="231">
        <f>'Order Form'!J164</f>
        <v>0</v>
      </c>
      <c r="K149" s="231" t="str">
        <f t="shared" si="13"/>
        <v>F</v>
      </c>
      <c r="L149" s="231">
        <f>IF('Pricing + Order Summary'!$O$13&gt;=8000,14,
IF('Pricing + Order Summary'!$O$13&gt;=5500,15,
IF('Pricing + Order Summary'!$O$13&gt;=4000,16,
IF('Pricing + Order Summary'!$O$13&gt;=2000,23,
IF('Pricing + Order Summary'!$O$13&gt;=750,21,
2)))))</f>
        <v>2</v>
      </c>
      <c r="M149" s="231" t="str">
        <f>"SPS20115"&amp;"-"&amp;D149&amp;"-"&amp;'Order Form'!$O$3&amp;"-1"</f>
        <v>SPS20115-0-1-1</v>
      </c>
    </row>
    <row r="150" spans="1:13">
      <c r="A150" s="234">
        <f>'Order Form'!A165</f>
        <v>105831</v>
      </c>
      <c r="B150" s="234">
        <f t="shared" si="10"/>
        <v>105831</v>
      </c>
      <c r="C150" s="235">
        <f t="shared" si="12"/>
        <v>105831</v>
      </c>
      <c r="D150" s="231">
        <f>'Order Form'!$M$2</f>
        <v>0</v>
      </c>
      <c r="E150" s="232">
        <f>'Order Form'!$J$11</f>
        <v>0</v>
      </c>
      <c r="F150" s="232" t="str">
        <f>IF(ISBLANK('Order Form'!$J$12),"",'Order Form'!$J$12)</f>
        <v/>
      </c>
      <c r="G150" s="232">
        <f t="shared" ca="1" si="11"/>
        <v>41887</v>
      </c>
      <c r="H150" s="233">
        <f>'Order Form'!$J$13</f>
        <v>0</v>
      </c>
      <c r="I150" s="236">
        <f>'Order Form'!E165</f>
        <v>12.5</v>
      </c>
      <c r="J150" s="231">
        <f>'Order Form'!J165</f>
        <v>0</v>
      </c>
      <c r="K150" s="231" t="str">
        <f t="shared" si="13"/>
        <v>F</v>
      </c>
      <c r="L150" s="231">
        <f>IF('Pricing + Order Summary'!$O$13&gt;=8000,14,
IF('Pricing + Order Summary'!$O$13&gt;=5500,15,
IF('Pricing + Order Summary'!$O$13&gt;=4000,16,
IF('Pricing + Order Summary'!$O$13&gt;=2000,23,
IF('Pricing + Order Summary'!$O$13&gt;=750,21,
2)))))</f>
        <v>2</v>
      </c>
      <c r="M150" s="231" t="str">
        <f>"SPS20115"&amp;"-"&amp;D150&amp;"-"&amp;'Order Form'!$O$3&amp;"-1"</f>
        <v>SPS20115-0-1-1</v>
      </c>
    </row>
    <row r="151" spans="1:13">
      <c r="A151" s="234">
        <f>'Order Form'!A166</f>
        <v>100502</v>
      </c>
      <c r="B151" s="234">
        <f t="shared" si="10"/>
        <v>100502</v>
      </c>
      <c r="C151" s="235">
        <f t="shared" si="12"/>
        <v>100502</v>
      </c>
      <c r="D151" s="231">
        <f>'Order Form'!$M$2</f>
        <v>0</v>
      </c>
      <c r="E151" s="232">
        <f>'Order Form'!$J$11</f>
        <v>0</v>
      </c>
      <c r="F151" s="232" t="str">
        <f>IF(ISBLANK('Order Form'!$J$12),"",'Order Form'!$J$12)</f>
        <v/>
      </c>
      <c r="G151" s="232">
        <f t="shared" ca="1" si="11"/>
        <v>41887</v>
      </c>
      <c r="H151" s="233">
        <f>'Order Form'!$J$13</f>
        <v>0</v>
      </c>
      <c r="I151" s="236">
        <f>'Order Form'!E166</f>
        <v>12.5</v>
      </c>
      <c r="J151" s="231">
        <f>'Order Form'!J166</f>
        <v>0</v>
      </c>
      <c r="K151" s="231" t="str">
        <f t="shared" si="13"/>
        <v>F</v>
      </c>
      <c r="L151" s="231">
        <f>IF('Pricing + Order Summary'!$O$13&gt;=8000,14,
IF('Pricing + Order Summary'!$O$13&gt;=5500,15,
IF('Pricing + Order Summary'!$O$13&gt;=4000,16,
IF('Pricing + Order Summary'!$O$13&gt;=2000,23,
IF('Pricing + Order Summary'!$O$13&gt;=750,21,
2)))))</f>
        <v>2</v>
      </c>
      <c r="M151" s="231" t="str">
        <f>"SPS20115"&amp;"-"&amp;D151&amp;"-"&amp;'Order Form'!$O$3&amp;"-1"</f>
        <v>SPS20115-0-1-1</v>
      </c>
    </row>
    <row r="152" spans="1:13">
      <c r="A152" s="234">
        <f>'Order Form'!A167</f>
        <v>108703</v>
      </c>
      <c r="B152" s="234">
        <f t="shared" si="10"/>
        <v>108703</v>
      </c>
      <c r="C152" s="235">
        <f t="shared" si="12"/>
        <v>108703</v>
      </c>
      <c r="D152" s="231">
        <f>'Order Form'!$M$2</f>
        <v>0</v>
      </c>
      <c r="E152" s="232">
        <f>'Order Form'!$J$11</f>
        <v>0</v>
      </c>
      <c r="F152" s="232" t="str">
        <f>IF(ISBLANK('Order Form'!$J$12),"",'Order Form'!$J$12)</f>
        <v/>
      </c>
      <c r="G152" s="232">
        <f t="shared" ca="1" si="11"/>
        <v>41887</v>
      </c>
      <c r="H152" s="233">
        <f>'Order Form'!$J$13</f>
        <v>0</v>
      </c>
      <c r="I152" s="236">
        <f>'Order Form'!E167</f>
        <v>12.5</v>
      </c>
      <c r="J152" s="231">
        <f>'Order Form'!J167</f>
        <v>0</v>
      </c>
      <c r="K152" s="231" t="str">
        <f t="shared" si="13"/>
        <v>F</v>
      </c>
      <c r="L152" s="231">
        <f>IF('Pricing + Order Summary'!$O$13&gt;=8000,14,
IF('Pricing + Order Summary'!$O$13&gt;=5500,15,
IF('Pricing + Order Summary'!$O$13&gt;=4000,16,
IF('Pricing + Order Summary'!$O$13&gt;=2000,23,
IF('Pricing + Order Summary'!$O$13&gt;=750,21,
2)))))</f>
        <v>2</v>
      </c>
      <c r="M152" s="231" t="str">
        <f>"SPS20115"&amp;"-"&amp;D152&amp;"-"&amp;'Order Form'!$O$3&amp;"-1"</f>
        <v>SPS20115-0-1-1</v>
      </c>
    </row>
    <row r="153" spans="1:13">
      <c r="A153" s="234">
        <f>'Order Form'!A168</f>
        <v>100247</v>
      </c>
      <c r="B153" s="234">
        <f t="shared" si="10"/>
        <v>100247</v>
      </c>
      <c r="C153" s="235">
        <f t="shared" si="12"/>
        <v>100247</v>
      </c>
      <c r="D153" s="231">
        <f>'Order Form'!$M$2</f>
        <v>0</v>
      </c>
      <c r="E153" s="232">
        <f>'Order Form'!$J$11</f>
        <v>0</v>
      </c>
      <c r="F153" s="232" t="str">
        <f>IF(ISBLANK('Order Form'!$J$12),"",'Order Form'!$J$12)</f>
        <v/>
      </c>
      <c r="G153" s="232">
        <f t="shared" ca="1" si="11"/>
        <v>41887</v>
      </c>
      <c r="H153" s="233">
        <f>'Order Form'!$J$13</f>
        <v>0</v>
      </c>
      <c r="I153" s="236">
        <f>'Order Form'!E168</f>
        <v>12.5</v>
      </c>
      <c r="J153" s="231">
        <f>'Order Form'!J168</f>
        <v>0</v>
      </c>
      <c r="K153" s="231" t="str">
        <f t="shared" si="13"/>
        <v>F</v>
      </c>
      <c r="L153" s="231">
        <f>IF('Pricing + Order Summary'!$O$13&gt;=8000,14,
IF('Pricing + Order Summary'!$O$13&gt;=5500,15,
IF('Pricing + Order Summary'!$O$13&gt;=4000,16,
IF('Pricing + Order Summary'!$O$13&gt;=2000,23,
IF('Pricing + Order Summary'!$O$13&gt;=750,21,
2)))))</f>
        <v>2</v>
      </c>
      <c r="M153" s="231" t="str">
        <f>"SPS20115"&amp;"-"&amp;D153&amp;"-"&amp;'Order Form'!$O$3&amp;"-1"</f>
        <v>SPS20115-0-1-1</v>
      </c>
    </row>
    <row r="154" spans="1:13">
      <c r="A154" s="234">
        <f>'Order Form'!A169</f>
        <v>108756</v>
      </c>
      <c r="B154" s="234">
        <f t="shared" si="10"/>
        <v>108756</v>
      </c>
      <c r="C154" s="235">
        <f t="shared" si="12"/>
        <v>108756</v>
      </c>
      <c r="D154" s="231">
        <f>'Order Form'!$M$2</f>
        <v>0</v>
      </c>
      <c r="E154" s="232">
        <f>'Order Form'!$J$11</f>
        <v>0</v>
      </c>
      <c r="F154" s="232" t="str">
        <f>IF(ISBLANK('Order Form'!$J$12),"",'Order Form'!$J$12)</f>
        <v/>
      </c>
      <c r="G154" s="232">
        <f t="shared" ca="1" si="11"/>
        <v>41887</v>
      </c>
      <c r="H154" s="233">
        <f>'Order Form'!$J$13</f>
        <v>0</v>
      </c>
      <c r="I154" s="236">
        <f>'Order Form'!E169</f>
        <v>12.5</v>
      </c>
      <c r="J154" s="231">
        <f>'Order Form'!J169</f>
        <v>0</v>
      </c>
      <c r="K154" s="231" t="str">
        <f t="shared" si="13"/>
        <v>F</v>
      </c>
      <c r="L154" s="231">
        <f>IF('Pricing + Order Summary'!$O$13&gt;=8000,14,
IF('Pricing + Order Summary'!$O$13&gt;=5500,15,
IF('Pricing + Order Summary'!$O$13&gt;=4000,16,
IF('Pricing + Order Summary'!$O$13&gt;=2000,23,
IF('Pricing + Order Summary'!$O$13&gt;=750,21,
2)))))</f>
        <v>2</v>
      </c>
      <c r="M154" s="231" t="str">
        <f>"SPS20115"&amp;"-"&amp;D154&amp;"-"&amp;'Order Form'!$O$3&amp;"-1"</f>
        <v>SPS20115-0-1-1</v>
      </c>
    </row>
    <row r="155" spans="1:13">
      <c r="A155" s="234">
        <f>'Order Form'!A170</f>
        <v>108688</v>
      </c>
      <c r="B155" s="234">
        <f t="shared" si="10"/>
        <v>108688</v>
      </c>
      <c r="C155" s="235">
        <f t="shared" si="12"/>
        <v>108688</v>
      </c>
      <c r="D155" s="231">
        <f>'Order Form'!$M$2</f>
        <v>0</v>
      </c>
      <c r="E155" s="232">
        <f>'Order Form'!$J$11</f>
        <v>0</v>
      </c>
      <c r="F155" s="232" t="str">
        <f>IF(ISBLANK('Order Form'!$J$12),"",'Order Form'!$J$12)</f>
        <v/>
      </c>
      <c r="G155" s="232">
        <f t="shared" ca="1" si="11"/>
        <v>41887</v>
      </c>
      <c r="H155" s="233">
        <f>'Order Form'!$J$13</f>
        <v>0</v>
      </c>
      <c r="I155" s="236">
        <f>'Order Form'!E170</f>
        <v>12.5</v>
      </c>
      <c r="J155" s="231">
        <f>'Order Form'!J170</f>
        <v>0</v>
      </c>
      <c r="K155" s="231" t="str">
        <f t="shared" si="13"/>
        <v>F</v>
      </c>
      <c r="L155" s="231">
        <f>IF('Pricing + Order Summary'!$O$13&gt;=8000,14,
IF('Pricing + Order Summary'!$O$13&gt;=5500,15,
IF('Pricing + Order Summary'!$O$13&gt;=4000,16,
IF('Pricing + Order Summary'!$O$13&gt;=2000,23,
IF('Pricing + Order Summary'!$O$13&gt;=750,21,
2)))))</f>
        <v>2</v>
      </c>
      <c r="M155" s="231" t="str">
        <f>"SPS20115"&amp;"-"&amp;D155&amp;"-"&amp;'Order Form'!$O$3&amp;"-1"</f>
        <v>SPS20115-0-1-1</v>
      </c>
    </row>
    <row r="156" spans="1:13">
      <c r="A156" s="234">
        <f>'Order Form'!A171</f>
        <v>100507</v>
      </c>
      <c r="B156" s="234">
        <f t="shared" si="10"/>
        <v>100507</v>
      </c>
      <c r="C156" s="235">
        <f t="shared" si="12"/>
        <v>100507</v>
      </c>
      <c r="D156" s="231">
        <f>'Order Form'!$M$2</f>
        <v>0</v>
      </c>
      <c r="E156" s="232">
        <f>'Order Form'!$J$11</f>
        <v>0</v>
      </c>
      <c r="F156" s="232" t="str">
        <f>IF(ISBLANK('Order Form'!$J$12),"",'Order Form'!$J$12)</f>
        <v/>
      </c>
      <c r="G156" s="232">
        <f t="shared" ca="1" si="11"/>
        <v>41887</v>
      </c>
      <c r="H156" s="233">
        <f>'Order Form'!$J$13</f>
        <v>0</v>
      </c>
      <c r="I156" s="236">
        <f>'Order Form'!E171</f>
        <v>12.5</v>
      </c>
      <c r="J156" s="231">
        <f>'Order Form'!J171</f>
        <v>0</v>
      </c>
      <c r="K156" s="231" t="str">
        <f t="shared" si="13"/>
        <v>F</v>
      </c>
      <c r="L156" s="231">
        <f>IF('Pricing + Order Summary'!$O$13&gt;=8000,14,
IF('Pricing + Order Summary'!$O$13&gt;=5500,15,
IF('Pricing + Order Summary'!$O$13&gt;=4000,16,
IF('Pricing + Order Summary'!$O$13&gt;=2000,23,
IF('Pricing + Order Summary'!$O$13&gt;=750,21,
2)))))</f>
        <v>2</v>
      </c>
      <c r="M156" s="231" t="str">
        <f>"SPS20115"&amp;"-"&amp;D156&amp;"-"&amp;'Order Form'!$O$3&amp;"-1"</f>
        <v>SPS20115-0-1-1</v>
      </c>
    </row>
    <row r="157" spans="1:13">
      <c r="A157" s="234">
        <f>'Order Form'!A172</f>
        <v>100521</v>
      </c>
      <c r="B157" s="234">
        <f t="shared" si="10"/>
        <v>100521</v>
      </c>
      <c r="C157" s="235">
        <f t="shared" si="12"/>
        <v>100521</v>
      </c>
      <c r="D157" s="231">
        <f>'Order Form'!$M$2</f>
        <v>0</v>
      </c>
      <c r="E157" s="232">
        <f>'Order Form'!$J$11</f>
        <v>0</v>
      </c>
      <c r="F157" s="232" t="str">
        <f>IF(ISBLANK('Order Form'!$J$12),"",'Order Form'!$J$12)</f>
        <v/>
      </c>
      <c r="G157" s="232">
        <f t="shared" ca="1" si="11"/>
        <v>41887</v>
      </c>
      <c r="H157" s="233">
        <f>'Order Form'!$J$13</f>
        <v>0</v>
      </c>
      <c r="I157" s="236">
        <f>'Order Form'!E172</f>
        <v>12.5</v>
      </c>
      <c r="J157" s="231">
        <f>'Order Form'!J172</f>
        <v>0</v>
      </c>
      <c r="K157" s="231" t="str">
        <f t="shared" si="13"/>
        <v>F</v>
      </c>
      <c r="L157" s="231">
        <f>IF('Pricing + Order Summary'!$O$13&gt;=8000,14,
IF('Pricing + Order Summary'!$O$13&gt;=5500,15,
IF('Pricing + Order Summary'!$O$13&gt;=4000,16,
IF('Pricing + Order Summary'!$O$13&gt;=2000,23,
IF('Pricing + Order Summary'!$O$13&gt;=750,21,
2)))))</f>
        <v>2</v>
      </c>
      <c r="M157" s="231" t="str">
        <f>"SPS20115"&amp;"-"&amp;D157&amp;"-"&amp;'Order Form'!$O$3&amp;"-1"</f>
        <v>SPS20115-0-1-1</v>
      </c>
    </row>
    <row r="158" spans="1:13">
      <c r="A158" s="234">
        <f>'Order Form'!A173</f>
        <v>107739</v>
      </c>
      <c r="B158" s="234">
        <f t="shared" si="10"/>
        <v>107739</v>
      </c>
      <c r="C158" s="235">
        <f t="shared" si="12"/>
        <v>107739</v>
      </c>
      <c r="D158" s="231">
        <f>'Order Form'!$M$2</f>
        <v>0</v>
      </c>
      <c r="E158" s="232">
        <f>'Order Form'!$J$11</f>
        <v>0</v>
      </c>
      <c r="F158" s="232" t="str">
        <f>IF(ISBLANK('Order Form'!$J$12),"",'Order Form'!$J$12)</f>
        <v/>
      </c>
      <c r="G158" s="232">
        <f t="shared" ca="1" si="11"/>
        <v>41887</v>
      </c>
      <c r="H158" s="233">
        <f>'Order Form'!$J$13</f>
        <v>0</v>
      </c>
      <c r="I158" s="236">
        <f>'Order Form'!E173</f>
        <v>12.5</v>
      </c>
      <c r="J158" s="231">
        <f>'Order Form'!J173</f>
        <v>0</v>
      </c>
      <c r="K158" s="231" t="str">
        <f t="shared" si="13"/>
        <v>F</v>
      </c>
      <c r="L158" s="231">
        <f>IF('Pricing + Order Summary'!$O$13&gt;=8000,14,
IF('Pricing + Order Summary'!$O$13&gt;=5500,15,
IF('Pricing + Order Summary'!$O$13&gt;=4000,16,
IF('Pricing + Order Summary'!$O$13&gt;=2000,23,
IF('Pricing + Order Summary'!$O$13&gt;=750,21,
2)))))</f>
        <v>2</v>
      </c>
      <c r="M158" s="231" t="str">
        <f>"SPS20115"&amp;"-"&amp;D158&amp;"-"&amp;'Order Form'!$O$3&amp;"-1"</f>
        <v>SPS20115-0-1-1</v>
      </c>
    </row>
    <row r="159" spans="1:13">
      <c r="A159" s="234">
        <f>'Order Form'!A174</f>
        <v>107738</v>
      </c>
      <c r="B159" s="234">
        <f t="shared" si="10"/>
        <v>107738</v>
      </c>
      <c r="C159" s="235">
        <f t="shared" si="12"/>
        <v>107738</v>
      </c>
      <c r="D159" s="231">
        <f>'Order Form'!$M$2</f>
        <v>0</v>
      </c>
      <c r="E159" s="232">
        <f>'Order Form'!$J$11</f>
        <v>0</v>
      </c>
      <c r="F159" s="232" t="str">
        <f>IF(ISBLANK('Order Form'!$J$12),"",'Order Form'!$J$12)</f>
        <v/>
      </c>
      <c r="G159" s="232">
        <f t="shared" ca="1" si="11"/>
        <v>41887</v>
      </c>
      <c r="H159" s="233">
        <f>'Order Form'!$J$13</f>
        <v>0</v>
      </c>
      <c r="I159" s="236">
        <f>'Order Form'!E174</f>
        <v>12.5</v>
      </c>
      <c r="J159" s="231">
        <f>'Order Form'!J174</f>
        <v>0</v>
      </c>
      <c r="K159" s="231" t="str">
        <f t="shared" si="13"/>
        <v>F</v>
      </c>
      <c r="L159" s="231">
        <f>IF('Pricing + Order Summary'!$O$13&gt;=8000,14,
IF('Pricing + Order Summary'!$O$13&gt;=5500,15,
IF('Pricing + Order Summary'!$O$13&gt;=4000,16,
IF('Pricing + Order Summary'!$O$13&gt;=2000,23,
IF('Pricing + Order Summary'!$O$13&gt;=750,21,
2)))))</f>
        <v>2</v>
      </c>
      <c r="M159" s="231" t="str">
        <f>"SPS20115"&amp;"-"&amp;D159&amp;"-"&amp;'Order Form'!$O$3&amp;"-1"</f>
        <v>SPS20115-0-1-1</v>
      </c>
    </row>
    <row r="160" spans="1:13">
      <c r="A160" s="234">
        <f>'Order Form'!A175</f>
        <v>100250</v>
      </c>
      <c r="B160" s="234">
        <f t="shared" si="10"/>
        <v>100250</v>
      </c>
      <c r="C160" s="235">
        <f t="shared" si="12"/>
        <v>100250</v>
      </c>
      <c r="D160" s="231">
        <f>'Order Form'!$M$2</f>
        <v>0</v>
      </c>
      <c r="E160" s="232">
        <f>'Order Form'!$J$11</f>
        <v>0</v>
      </c>
      <c r="F160" s="232" t="str">
        <f>IF(ISBLANK('Order Form'!$J$12),"",'Order Form'!$J$12)</f>
        <v/>
      </c>
      <c r="G160" s="232">
        <f t="shared" ca="1" si="11"/>
        <v>41887</v>
      </c>
      <c r="H160" s="233">
        <f>'Order Form'!$J$13</f>
        <v>0</v>
      </c>
      <c r="I160" s="236">
        <f>'Order Form'!E175</f>
        <v>12.5</v>
      </c>
      <c r="J160" s="231">
        <f>'Order Form'!J175</f>
        <v>0</v>
      </c>
      <c r="K160" s="231" t="str">
        <f t="shared" si="13"/>
        <v>F</v>
      </c>
      <c r="L160" s="231">
        <f>IF('Pricing + Order Summary'!$O$13&gt;=8000,14,
IF('Pricing + Order Summary'!$O$13&gt;=5500,15,
IF('Pricing + Order Summary'!$O$13&gt;=4000,16,
IF('Pricing + Order Summary'!$O$13&gt;=2000,23,
IF('Pricing + Order Summary'!$O$13&gt;=750,21,
2)))))</f>
        <v>2</v>
      </c>
      <c r="M160" s="231" t="str">
        <f>"SPS20115"&amp;"-"&amp;D160&amp;"-"&amp;'Order Form'!$O$3&amp;"-1"</f>
        <v>SPS20115-0-1-1</v>
      </c>
    </row>
    <row r="161" spans="1:13">
      <c r="A161" s="234">
        <f>'Order Form'!A176</f>
        <v>105870</v>
      </c>
      <c r="B161" s="234">
        <f t="shared" si="10"/>
        <v>105870</v>
      </c>
      <c r="C161" s="235">
        <f t="shared" si="12"/>
        <v>105870</v>
      </c>
      <c r="D161" s="231">
        <f>'Order Form'!$M$2</f>
        <v>0</v>
      </c>
      <c r="E161" s="232">
        <f>'Order Form'!$J$11</f>
        <v>0</v>
      </c>
      <c r="F161" s="232" t="str">
        <f>IF(ISBLANK('Order Form'!$J$12),"",'Order Form'!$J$12)</f>
        <v/>
      </c>
      <c r="G161" s="232">
        <f t="shared" ca="1" si="11"/>
        <v>41887</v>
      </c>
      <c r="H161" s="233">
        <f>'Order Form'!$J$13</f>
        <v>0</v>
      </c>
      <c r="I161" s="236">
        <f>'Order Form'!E176</f>
        <v>12.5</v>
      </c>
      <c r="J161" s="231">
        <f>'Order Form'!J176</f>
        <v>0</v>
      </c>
      <c r="K161" s="231" t="str">
        <f t="shared" si="13"/>
        <v>F</v>
      </c>
      <c r="L161" s="231">
        <f>IF('Pricing + Order Summary'!$O$13&gt;=8000,14,
IF('Pricing + Order Summary'!$O$13&gt;=5500,15,
IF('Pricing + Order Summary'!$O$13&gt;=4000,16,
IF('Pricing + Order Summary'!$O$13&gt;=2000,23,
IF('Pricing + Order Summary'!$O$13&gt;=750,21,
2)))))</f>
        <v>2</v>
      </c>
      <c r="M161" s="231" t="str">
        <f>"SPS20115"&amp;"-"&amp;D161&amp;"-"&amp;'Order Form'!$O$3&amp;"-1"</f>
        <v>SPS20115-0-1-1</v>
      </c>
    </row>
    <row r="162" spans="1:13">
      <c r="A162" s="234">
        <f>'Order Form'!A177</f>
        <v>100508</v>
      </c>
      <c r="B162" s="234">
        <f t="shared" si="10"/>
        <v>100508</v>
      </c>
      <c r="C162" s="235">
        <f t="shared" si="12"/>
        <v>100508</v>
      </c>
      <c r="D162" s="231">
        <f>'Order Form'!$M$2</f>
        <v>0</v>
      </c>
      <c r="E162" s="232">
        <f>'Order Form'!$J$11</f>
        <v>0</v>
      </c>
      <c r="F162" s="232" t="str">
        <f>IF(ISBLANK('Order Form'!$J$12),"",'Order Form'!$J$12)</f>
        <v/>
      </c>
      <c r="G162" s="232">
        <f t="shared" ca="1" si="11"/>
        <v>41887</v>
      </c>
      <c r="H162" s="233">
        <f>'Order Form'!$J$13</f>
        <v>0</v>
      </c>
      <c r="I162" s="236">
        <f>'Order Form'!E177</f>
        <v>12.5</v>
      </c>
      <c r="J162" s="231">
        <f>'Order Form'!J177</f>
        <v>0</v>
      </c>
      <c r="K162" s="231" t="str">
        <f t="shared" si="13"/>
        <v>F</v>
      </c>
      <c r="L162" s="231">
        <f>IF('Pricing + Order Summary'!$O$13&gt;=8000,14,
IF('Pricing + Order Summary'!$O$13&gt;=5500,15,
IF('Pricing + Order Summary'!$O$13&gt;=4000,16,
IF('Pricing + Order Summary'!$O$13&gt;=2000,23,
IF('Pricing + Order Summary'!$O$13&gt;=750,21,
2)))))</f>
        <v>2</v>
      </c>
      <c r="M162" s="231" t="str">
        <f>"SPS20115"&amp;"-"&amp;D162&amp;"-"&amp;'Order Form'!$O$3&amp;"-1"</f>
        <v>SPS20115-0-1-1</v>
      </c>
    </row>
    <row r="163" spans="1:13">
      <c r="A163" s="234">
        <f>'Order Form'!A178</f>
        <v>100633</v>
      </c>
      <c r="B163" s="234">
        <f t="shared" si="10"/>
        <v>100633</v>
      </c>
      <c r="C163" s="235">
        <f t="shared" si="12"/>
        <v>100633</v>
      </c>
      <c r="D163" s="231">
        <f>'Order Form'!$M$2</f>
        <v>0</v>
      </c>
      <c r="E163" s="232">
        <f>'Order Form'!$J$11</f>
        <v>0</v>
      </c>
      <c r="F163" s="232" t="str">
        <f>IF(ISBLANK('Order Form'!$J$12),"",'Order Form'!$J$12)</f>
        <v/>
      </c>
      <c r="G163" s="232">
        <f t="shared" ca="1" si="11"/>
        <v>41887</v>
      </c>
      <c r="H163" s="233">
        <f>'Order Form'!$J$13</f>
        <v>0</v>
      </c>
      <c r="I163" s="236">
        <f>'Order Form'!E178</f>
        <v>14.5</v>
      </c>
      <c r="J163" s="231">
        <f>'Order Form'!J178</f>
        <v>0</v>
      </c>
      <c r="K163" s="231" t="str">
        <f t="shared" si="13"/>
        <v>F</v>
      </c>
      <c r="L163" s="231">
        <f>IF('Pricing + Order Summary'!$O$13&gt;=8000,14,
IF('Pricing + Order Summary'!$O$13&gt;=5500,15,
IF('Pricing + Order Summary'!$O$13&gt;=4000,16,
IF('Pricing + Order Summary'!$O$13&gt;=2000,23,
IF('Pricing + Order Summary'!$O$13&gt;=750,21,
2)))))</f>
        <v>2</v>
      </c>
      <c r="M163" s="231" t="str">
        <f>"SPS20115"&amp;"-"&amp;D163&amp;"-"&amp;'Order Form'!$O$3&amp;"-1"</f>
        <v>SPS20115-0-1-1</v>
      </c>
    </row>
    <row r="164" spans="1:13">
      <c r="A164" s="234">
        <f>'Order Form'!A179</f>
        <v>107660</v>
      </c>
      <c r="B164" s="234">
        <f t="shared" si="10"/>
        <v>107660</v>
      </c>
      <c r="C164" s="235">
        <f t="shared" si="12"/>
        <v>107660</v>
      </c>
      <c r="D164" s="231">
        <f>'Order Form'!$M$2</f>
        <v>0</v>
      </c>
      <c r="E164" s="232">
        <f>'Order Form'!$J$11</f>
        <v>0</v>
      </c>
      <c r="F164" s="232" t="str">
        <f>IF(ISBLANK('Order Form'!$J$12),"",'Order Form'!$J$12)</f>
        <v/>
      </c>
      <c r="G164" s="232">
        <f t="shared" ca="1" si="11"/>
        <v>41887</v>
      </c>
      <c r="H164" s="233">
        <f>'Order Form'!$J$13</f>
        <v>0</v>
      </c>
      <c r="I164" s="236">
        <f>'Order Form'!E179</f>
        <v>14.5</v>
      </c>
      <c r="J164" s="231">
        <f>'Order Form'!J179</f>
        <v>0</v>
      </c>
      <c r="K164" s="231" t="str">
        <f t="shared" si="13"/>
        <v>F</v>
      </c>
      <c r="L164" s="231">
        <f>IF('Pricing + Order Summary'!$O$13&gt;=8000,14,
IF('Pricing + Order Summary'!$O$13&gt;=5500,15,
IF('Pricing + Order Summary'!$O$13&gt;=4000,16,
IF('Pricing + Order Summary'!$O$13&gt;=2000,23,
IF('Pricing + Order Summary'!$O$13&gt;=750,21,
2)))))</f>
        <v>2</v>
      </c>
      <c r="M164" s="231" t="str">
        <f>"SPS20115"&amp;"-"&amp;D164&amp;"-"&amp;'Order Form'!$O$3&amp;"-1"</f>
        <v>SPS20115-0-1-1</v>
      </c>
    </row>
    <row r="165" spans="1:13">
      <c r="A165" s="234">
        <f>'Order Form'!A180</f>
        <v>108710</v>
      </c>
      <c r="B165" s="234">
        <f t="shared" si="10"/>
        <v>108710</v>
      </c>
      <c r="C165" s="235">
        <f t="shared" si="12"/>
        <v>108710</v>
      </c>
      <c r="D165" s="231">
        <f>'Order Form'!$M$2</f>
        <v>0</v>
      </c>
      <c r="E165" s="232">
        <f>'Order Form'!$J$11</f>
        <v>0</v>
      </c>
      <c r="F165" s="232" t="str">
        <f>IF(ISBLANK('Order Form'!$J$12),"",'Order Form'!$J$12)</f>
        <v/>
      </c>
      <c r="G165" s="232">
        <f t="shared" ca="1" si="11"/>
        <v>41887</v>
      </c>
      <c r="H165" s="233">
        <f>'Order Form'!$J$13</f>
        <v>0</v>
      </c>
      <c r="I165" s="236">
        <f>'Order Form'!E180</f>
        <v>14.5</v>
      </c>
      <c r="J165" s="231">
        <f>'Order Form'!J180</f>
        <v>0</v>
      </c>
      <c r="K165" s="231" t="str">
        <f t="shared" si="13"/>
        <v>F</v>
      </c>
      <c r="L165" s="231">
        <f>IF('Pricing + Order Summary'!$O$13&gt;=8000,14,
IF('Pricing + Order Summary'!$O$13&gt;=5500,15,
IF('Pricing + Order Summary'!$O$13&gt;=4000,16,
IF('Pricing + Order Summary'!$O$13&gt;=2000,23,
IF('Pricing + Order Summary'!$O$13&gt;=750,21,
2)))))</f>
        <v>2</v>
      </c>
      <c r="M165" s="231" t="str">
        <f>"SPS20115"&amp;"-"&amp;D165&amp;"-"&amp;'Order Form'!$O$3&amp;"-1"</f>
        <v>SPS20115-0-1-1</v>
      </c>
    </row>
    <row r="166" spans="1:13">
      <c r="A166" s="234">
        <f>'Order Form'!A181</f>
        <v>108649</v>
      </c>
      <c r="B166" s="234">
        <f t="shared" si="10"/>
        <v>108649</v>
      </c>
      <c r="C166" s="235">
        <f t="shared" si="12"/>
        <v>108649</v>
      </c>
      <c r="D166" s="231">
        <f>'Order Form'!$M$2</f>
        <v>0</v>
      </c>
      <c r="E166" s="232">
        <f>'Order Form'!$J$11</f>
        <v>0</v>
      </c>
      <c r="F166" s="232" t="str">
        <f>IF(ISBLANK('Order Form'!$J$12),"",'Order Form'!$J$12)</f>
        <v/>
      </c>
      <c r="G166" s="232">
        <f t="shared" ca="1" si="11"/>
        <v>41887</v>
      </c>
      <c r="H166" s="233">
        <f>'Order Form'!$J$13</f>
        <v>0</v>
      </c>
      <c r="I166" s="236">
        <f>'Order Form'!E181</f>
        <v>14.5</v>
      </c>
      <c r="J166" s="231">
        <f>'Order Form'!J181</f>
        <v>0</v>
      </c>
      <c r="K166" s="231" t="str">
        <f t="shared" si="13"/>
        <v>F</v>
      </c>
      <c r="L166" s="231">
        <f>IF('Pricing + Order Summary'!$O$13&gt;=8000,14,
IF('Pricing + Order Summary'!$O$13&gt;=5500,15,
IF('Pricing + Order Summary'!$O$13&gt;=4000,16,
IF('Pricing + Order Summary'!$O$13&gt;=2000,23,
IF('Pricing + Order Summary'!$O$13&gt;=750,21,
2)))))</f>
        <v>2</v>
      </c>
      <c r="M166" s="231" t="str">
        <f>"SPS20115"&amp;"-"&amp;D166&amp;"-"&amp;'Order Form'!$O$3&amp;"-1"</f>
        <v>SPS20115-0-1-1</v>
      </c>
    </row>
    <row r="167" spans="1:13">
      <c r="A167" s="234">
        <f>'Order Form'!A182</f>
        <v>108650</v>
      </c>
      <c r="B167" s="234">
        <f t="shared" si="10"/>
        <v>108650</v>
      </c>
      <c r="C167" s="235">
        <f t="shared" si="12"/>
        <v>108650</v>
      </c>
      <c r="D167" s="231">
        <f>'Order Form'!$M$2</f>
        <v>0</v>
      </c>
      <c r="E167" s="232">
        <f>'Order Form'!$J$11</f>
        <v>0</v>
      </c>
      <c r="F167" s="232" t="str">
        <f>IF(ISBLANK('Order Form'!$J$12),"",'Order Form'!$J$12)</f>
        <v/>
      </c>
      <c r="G167" s="232">
        <f t="shared" ca="1" si="11"/>
        <v>41887</v>
      </c>
      <c r="H167" s="233">
        <f>'Order Form'!$J$13</f>
        <v>0</v>
      </c>
      <c r="I167" s="236">
        <f>'Order Form'!E182</f>
        <v>14.5</v>
      </c>
      <c r="J167" s="231">
        <f>'Order Form'!J182</f>
        <v>0</v>
      </c>
      <c r="K167" s="231" t="str">
        <f t="shared" si="13"/>
        <v>F</v>
      </c>
      <c r="L167" s="231">
        <f>IF('Pricing + Order Summary'!$O$13&gt;=8000,14,
IF('Pricing + Order Summary'!$O$13&gt;=5500,15,
IF('Pricing + Order Summary'!$O$13&gt;=4000,16,
IF('Pricing + Order Summary'!$O$13&gt;=2000,23,
IF('Pricing + Order Summary'!$O$13&gt;=750,21,
2)))))</f>
        <v>2</v>
      </c>
      <c r="M167" s="231" t="str">
        <f>"SPS20115"&amp;"-"&amp;D167&amp;"-"&amp;'Order Form'!$O$3&amp;"-1"</f>
        <v>SPS20115-0-1-1</v>
      </c>
    </row>
    <row r="168" spans="1:13">
      <c r="A168" s="234">
        <f>'Order Form'!A183</f>
        <v>100002</v>
      </c>
      <c r="B168" s="234">
        <f t="shared" si="10"/>
        <v>100002</v>
      </c>
      <c r="C168" s="235">
        <f t="shared" si="12"/>
        <v>100002</v>
      </c>
      <c r="D168" s="231">
        <f>'Order Form'!$M$2</f>
        <v>0</v>
      </c>
      <c r="E168" s="232">
        <f>'Order Form'!$J$11</f>
        <v>0</v>
      </c>
      <c r="F168" s="232" t="str">
        <f>IF(ISBLANK('Order Form'!$J$12),"",'Order Form'!$J$12)</f>
        <v/>
      </c>
      <c r="G168" s="232">
        <f t="shared" ca="1" si="11"/>
        <v>41887</v>
      </c>
      <c r="H168" s="233">
        <f>'Order Form'!$J$13</f>
        <v>0</v>
      </c>
      <c r="I168" s="236">
        <f>'Order Form'!E183</f>
        <v>14.5</v>
      </c>
      <c r="J168" s="231">
        <f>'Order Form'!J183</f>
        <v>0</v>
      </c>
      <c r="K168" s="231" t="str">
        <f t="shared" si="13"/>
        <v>F</v>
      </c>
      <c r="L168" s="231">
        <f>IF('Pricing + Order Summary'!$O$13&gt;=8000,14,
IF('Pricing + Order Summary'!$O$13&gt;=5500,15,
IF('Pricing + Order Summary'!$O$13&gt;=4000,16,
IF('Pricing + Order Summary'!$O$13&gt;=2000,23,
IF('Pricing + Order Summary'!$O$13&gt;=750,21,
2)))))</f>
        <v>2</v>
      </c>
      <c r="M168" s="231" t="str">
        <f>"SPS20115"&amp;"-"&amp;D168&amp;"-"&amp;'Order Form'!$O$3&amp;"-1"</f>
        <v>SPS20115-0-1-1</v>
      </c>
    </row>
    <row r="169" spans="1:13">
      <c r="A169" s="234">
        <f>'Order Form'!A184</f>
        <v>108651</v>
      </c>
      <c r="B169" s="234">
        <f t="shared" si="10"/>
        <v>108651</v>
      </c>
      <c r="C169" s="235">
        <f t="shared" si="12"/>
        <v>108651</v>
      </c>
      <c r="D169" s="231">
        <f>'Order Form'!$M$2</f>
        <v>0</v>
      </c>
      <c r="E169" s="232">
        <f>'Order Form'!$J$11</f>
        <v>0</v>
      </c>
      <c r="F169" s="232" t="str">
        <f>IF(ISBLANK('Order Form'!$J$12),"",'Order Form'!$J$12)</f>
        <v/>
      </c>
      <c r="G169" s="232">
        <f t="shared" ca="1" si="11"/>
        <v>41887</v>
      </c>
      <c r="H169" s="233">
        <f>'Order Form'!$J$13</f>
        <v>0</v>
      </c>
      <c r="I169" s="236">
        <f>'Order Form'!E184</f>
        <v>14.5</v>
      </c>
      <c r="J169" s="231">
        <f>'Order Form'!J184</f>
        <v>0</v>
      </c>
      <c r="K169" s="231" t="str">
        <f t="shared" si="13"/>
        <v>F</v>
      </c>
      <c r="L169" s="231">
        <f>IF('Pricing + Order Summary'!$O$13&gt;=8000,14,
IF('Pricing + Order Summary'!$O$13&gt;=5500,15,
IF('Pricing + Order Summary'!$O$13&gt;=4000,16,
IF('Pricing + Order Summary'!$O$13&gt;=2000,23,
IF('Pricing + Order Summary'!$O$13&gt;=750,21,
2)))))</f>
        <v>2</v>
      </c>
      <c r="M169" s="231" t="str">
        <f>"SPS20115"&amp;"-"&amp;D169&amp;"-"&amp;'Order Form'!$O$3&amp;"-1"</f>
        <v>SPS20115-0-1-1</v>
      </c>
    </row>
    <row r="170" spans="1:13">
      <c r="A170" s="234">
        <f>'Order Form'!A185</f>
        <v>108652</v>
      </c>
      <c r="B170" s="234">
        <f t="shared" si="10"/>
        <v>108652</v>
      </c>
      <c r="C170" s="235">
        <f t="shared" si="12"/>
        <v>108652</v>
      </c>
      <c r="D170" s="231">
        <f>'Order Form'!$M$2</f>
        <v>0</v>
      </c>
      <c r="E170" s="232">
        <f>'Order Form'!$J$11</f>
        <v>0</v>
      </c>
      <c r="F170" s="232" t="str">
        <f>IF(ISBLANK('Order Form'!$J$12),"",'Order Form'!$J$12)</f>
        <v/>
      </c>
      <c r="G170" s="232">
        <f t="shared" ca="1" si="11"/>
        <v>41887</v>
      </c>
      <c r="H170" s="233">
        <f>'Order Form'!$J$13</f>
        <v>0</v>
      </c>
      <c r="I170" s="236">
        <f>'Order Form'!E185</f>
        <v>14.5</v>
      </c>
      <c r="J170" s="231">
        <f>'Order Form'!J185</f>
        <v>0</v>
      </c>
      <c r="K170" s="231" t="str">
        <f t="shared" si="13"/>
        <v>F</v>
      </c>
      <c r="L170" s="231">
        <f>IF('Pricing + Order Summary'!$O$13&gt;=8000,14,
IF('Pricing + Order Summary'!$O$13&gt;=5500,15,
IF('Pricing + Order Summary'!$O$13&gt;=4000,16,
IF('Pricing + Order Summary'!$O$13&gt;=2000,23,
IF('Pricing + Order Summary'!$O$13&gt;=750,21,
2)))))</f>
        <v>2</v>
      </c>
      <c r="M170" s="231" t="str">
        <f>"SPS20115"&amp;"-"&amp;D170&amp;"-"&amp;'Order Form'!$O$3&amp;"-1"</f>
        <v>SPS20115-0-1-1</v>
      </c>
    </row>
    <row r="171" spans="1:13">
      <c r="A171" s="234">
        <f>'Order Form'!A186</f>
        <v>107666</v>
      </c>
      <c r="B171" s="234">
        <f t="shared" si="10"/>
        <v>107666</v>
      </c>
      <c r="C171" s="235">
        <f t="shared" si="12"/>
        <v>107666</v>
      </c>
      <c r="D171" s="231">
        <f>'Order Form'!$M$2</f>
        <v>0</v>
      </c>
      <c r="E171" s="232">
        <f>'Order Form'!$J$11</f>
        <v>0</v>
      </c>
      <c r="F171" s="232" t="str">
        <f>IF(ISBLANK('Order Form'!$J$12),"",'Order Form'!$J$12)</f>
        <v/>
      </c>
      <c r="G171" s="232">
        <f t="shared" ca="1" si="11"/>
        <v>41887</v>
      </c>
      <c r="H171" s="233">
        <f>'Order Form'!$J$13</f>
        <v>0</v>
      </c>
      <c r="I171" s="236">
        <f>'Order Form'!E186</f>
        <v>12.5</v>
      </c>
      <c r="J171" s="231">
        <f>'Order Form'!J186</f>
        <v>0</v>
      </c>
      <c r="K171" s="231" t="str">
        <f t="shared" si="13"/>
        <v>F</v>
      </c>
      <c r="L171" s="231">
        <f>IF('Pricing + Order Summary'!$O$13&gt;=8000,14,
IF('Pricing + Order Summary'!$O$13&gt;=5500,15,
IF('Pricing + Order Summary'!$O$13&gt;=4000,16,
IF('Pricing + Order Summary'!$O$13&gt;=2000,23,
IF('Pricing + Order Summary'!$O$13&gt;=750,21,
2)))))</f>
        <v>2</v>
      </c>
      <c r="M171" s="231" t="str">
        <f>"SPS20115"&amp;"-"&amp;D171&amp;"-"&amp;'Order Form'!$O$3&amp;"-1"</f>
        <v>SPS20115-0-1-1</v>
      </c>
    </row>
    <row r="172" spans="1:13">
      <c r="A172" s="234">
        <f>'Order Form'!A187</f>
        <v>107663</v>
      </c>
      <c r="B172" s="234">
        <f t="shared" si="10"/>
        <v>107663</v>
      </c>
      <c r="C172" s="235">
        <f t="shared" si="12"/>
        <v>107663</v>
      </c>
      <c r="D172" s="231">
        <f>'Order Form'!$M$2</f>
        <v>0</v>
      </c>
      <c r="E172" s="232">
        <f>'Order Form'!$J$11</f>
        <v>0</v>
      </c>
      <c r="F172" s="232" t="str">
        <f>IF(ISBLANK('Order Form'!$J$12),"",'Order Form'!$J$12)</f>
        <v/>
      </c>
      <c r="G172" s="232">
        <f t="shared" ca="1" si="11"/>
        <v>41887</v>
      </c>
      <c r="H172" s="233">
        <f>'Order Form'!$J$13</f>
        <v>0</v>
      </c>
      <c r="I172" s="236">
        <f>'Order Form'!E187</f>
        <v>12.5</v>
      </c>
      <c r="J172" s="231">
        <f>'Order Form'!J187</f>
        <v>0</v>
      </c>
      <c r="K172" s="231" t="str">
        <f t="shared" si="13"/>
        <v>F</v>
      </c>
      <c r="L172" s="231">
        <f>IF('Pricing + Order Summary'!$O$13&gt;=8000,14,
IF('Pricing + Order Summary'!$O$13&gt;=5500,15,
IF('Pricing + Order Summary'!$O$13&gt;=4000,16,
IF('Pricing + Order Summary'!$O$13&gt;=2000,23,
IF('Pricing + Order Summary'!$O$13&gt;=750,21,
2)))))</f>
        <v>2</v>
      </c>
      <c r="M172" s="231" t="str">
        <f>"SPS20115"&amp;"-"&amp;D172&amp;"-"&amp;'Order Form'!$O$3&amp;"-1"</f>
        <v>SPS20115-0-1-1</v>
      </c>
    </row>
    <row r="173" spans="1:13">
      <c r="A173" s="234">
        <f>'Order Form'!A188</f>
        <v>108655</v>
      </c>
      <c r="B173" s="234">
        <f t="shared" si="10"/>
        <v>108655</v>
      </c>
      <c r="C173" s="235">
        <f t="shared" si="12"/>
        <v>108655</v>
      </c>
      <c r="D173" s="231">
        <f>'Order Form'!$M$2</f>
        <v>0</v>
      </c>
      <c r="E173" s="232">
        <f>'Order Form'!$J$11</f>
        <v>0</v>
      </c>
      <c r="F173" s="232" t="str">
        <f>IF(ISBLANK('Order Form'!$J$12),"",'Order Form'!$J$12)</f>
        <v/>
      </c>
      <c r="G173" s="232">
        <f t="shared" ca="1" si="11"/>
        <v>41887</v>
      </c>
      <c r="H173" s="233">
        <f>'Order Form'!$J$13</f>
        <v>0</v>
      </c>
      <c r="I173" s="236">
        <f>'Order Form'!E188</f>
        <v>12.5</v>
      </c>
      <c r="J173" s="231">
        <f>'Order Form'!J188</f>
        <v>0</v>
      </c>
      <c r="K173" s="231" t="str">
        <f t="shared" si="13"/>
        <v>F</v>
      </c>
      <c r="L173" s="231">
        <f>IF('Pricing + Order Summary'!$O$13&gt;=8000,14,
IF('Pricing + Order Summary'!$O$13&gt;=5500,15,
IF('Pricing + Order Summary'!$O$13&gt;=4000,16,
IF('Pricing + Order Summary'!$O$13&gt;=2000,23,
IF('Pricing + Order Summary'!$O$13&gt;=750,21,
2)))))</f>
        <v>2</v>
      </c>
      <c r="M173" s="231" t="str">
        <f>"SPS20115"&amp;"-"&amp;D173&amp;"-"&amp;'Order Form'!$O$3&amp;"-1"</f>
        <v>SPS20115-0-1-1</v>
      </c>
    </row>
    <row r="174" spans="1:13">
      <c r="A174" s="234">
        <f>'Order Form'!A189</f>
        <v>108654</v>
      </c>
      <c r="B174" s="234">
        <f t="shared" si="10"/>
        <v>108654</v>
      </c>
      <c r="C174" s="235">
        <f t="shared" si="12"/>
        <v>108654</v>
      </c>
      <c r="D174" s="231">
        <f>'Order Form'!$M$2</f>
        <v>0</v>
      </c>
      <c r="E174" s="232">
        <f>'Order Form'!$J$11</f>
        <v>0</v>
      </c>
      <c r="F174" s="232" t="str">
        <f>IF(ISBLANK('Order Form'!$J$12),"",'Order Form'!$J$12)</f>
        <v/>
      </c>
      <c r="G174" s="232">
        <f t="shared" ca="1" si="11"/>
        <v>41887</v>
      </c>
      <c r="H174" s="233">
        <f>'Order Form'!$J$13</f>
        <v>0</v>
      </c>
      <c r="I174" s="236">
        <f>'Order Form'!E189</f>
        <v>12.5</v>
      </c>
      <c r="J174" s="231">
        <f>'Order Form'!J189</f>
        <v>0</v>
      </c>
      <c r="K174" s="231" t="str">
        <f t="shared" si="13"/>
        <v>F</v>
      </c>
      <c r="L174" s="231">
        <f>IF('Pricing + Order Summary'!$O$13&gt;=8000,14,
IF('Pricing + Order Summary'!$O$13&gt;=5500,15,
IF('Pricing + Order Summary'!$O$13&gt;=4000,16,
IF('Pricing + Order Summary'!$O$13&gt;=2000,23,
IF('Pricing + Order Summary'!$O$13&gt;=750,21,
2)))))</f>
        <v>2</v>
      </c>
      <c r="M174" s="231" t="str">
        <f>"SPS20115"&amp;"-"&amp;D174&amp;"-"&amp;'Order Form'!$O$3&amp;"-1"</f>
        <v>SPS20115-0-1-1</v>
      </c>
    </row>
    <row r="175" spans="1:13">
      <c r="A175" s="234">
        <f>'Order Form'!A190</f>
        <v>108653</v>
      </c>
      <c r="B175" s="234">
        <f t="shared" si="10"/>
        <v>108653</v>
      </c>
      <c r="C175" s="235">
        <f t="shared" si="12"/>
        <v>108653</v>
      </c>
      <c r="D175" s="231">
        <f>'Order Form'!$M$2</f>
        <v>0</v>
      </c>
      <c r="E175" s="232">
        <f>'Order Form'!$J$11</f>
        <v>0</v>
      </c>
      <c r="F175" s="232" t="str">
        <f>IF(ISBLANK('Order Form'!$J$12),"",'Order Form'!$J$12)</f>
        <v/>
      </c>
      <c r="G175" s="232">
        <f t="shared" ca="1" si="11"/>
        <v>41887</v>
      </c>
      <c r="H175" s="233">
        <f>'Order Form'!$J$13</f>
        <v>0</v>
      </c>
      <c r="I175" s="236">
        <f>'Order Form'!E190</f>
        <v>12.5</v>
      </c>
      <c r="J175" s="231">
        <f>'Order Form'!J190</f>
        <v>0</v>
      </c>
      <c r="K175" s="231" t="str">
        <f t="shared" si="13"/>
        <v>F</v>
      </c>
      <c r="L175" s="231">
        <f>IF('Pricing + Order Summary'!$O$13&gt;=8000,14,
IF('Pricing + Order Summary'!$O$13&gt;=5500,15,
IF('Pricing + Order Summary'!$O$13&gt;=4000,16,
IF('Pricing + Order Summary'!$O$13&gt;=2000,23,
IF('Pricing + Order Summary'!$O$13&gt;=750,21,
2)))))</f>
        <v>2</v>
      </c>
      <c r="M175" s="231" t="str">
        <f>"SPS20115"&amp;"-"&amp;D175&amp;"-"&amp;'Order Form'!$O$3&amp;"-1"</f>
        <v>SPS20115-0-1-1</v>
      </c>
    </row>
    <row r="176" spans="1:13">
      <c r="A176" s="234">
        <f>'Order Form'!A191</f>
        <v>107665</v>
      </c>
      <c r="B176" s="234">
        <f t="shared" si="10"/>
        <v>107665</v>
      </c>
      <c r="C176" s="235">
        <f t="shared" si="12"/>
        <v>107665</v>
      </c>
      <c r="D176" s="231">
        <f>'Order Form'!$M$2</f>
        <v>0</v>
      </c>
      <c r="E176" s="232">
        <f>'Order Form'!$J$11</f>
        <v>0</v>
      </c>
      <c r="F176" s="232" t="str">
        <f>IF(ISBLANK('Order Form'!$J$12),"",'Order Form'!$J$12)</f>
        <v/>
      </c>
      <c r="G176" s="232">
        <f t="shared" ca="1" si="11"/>
        <v>41887</v>
      </c>
      <c r="H176" s="233">
        <f>'Order Form'!$J$13</f>
        <v>0</v>
      </c>
      <c r="I176" s="236">
        <f>'Order Form'!E191</f>
        <v>12.5</v>
      </c>
      <c r="J176" s="231">
        <f>'Order Form'!J191</f>
        <v>0</v>
      </c>
      <c r="K176" s="231" t="str">
        <f t="shared" si="13"/>
        <v>F</v>
      </c>
      <c r="L176" s="231">
        <f>IF('Pricing + Order Summary'!$O$13&gt;=8000,14,
IF('Pricing + Order Summary'!$O$13&gt;=5500,15,
IF('Pricing + Order Summary'!$O$13&gt;=4000,16,
IF('Pricing + Order Summary'!$O$13&gt;=2000,23,
IF('Pricing + Order Summary'!$O$13&gt;=750,21,
2)))))</f>
        <v>2</v>
      </c>
      <c r="M176" s="231" t="str">
        <f>"SPS20115"&amp;"-"&amp;D176&amp;"-"&amp;'Order Form'!$O$3&amp;"-1"</f>
        <v>SPS20115-0-1-1</v>
      </c>
    </row>
    <row r="177" spans="1:13">
      <c r="A177" s="234">
        <f>'Order Form'!A192</f>
        <v>107662</v>
      </c>
      <c r="B177" s="234">
        <f t="shared" si="10"/>
        <v>107662</v>
      </c>
      <c r="C177" s="235">
        <f t="shared" si="12"/>
        <v>107662</v>
      </c>
      <c r="D177" s="231">
        <f>'Order Form'!$M$2</f>
        <v>0</v>
      </c>
      <c r="E177" s="232">
        <f>'Order Form'!$J$11</f>
        <v>0</v>
      </c>
      <c r="F177" s="232" t="str">
        <f>IF(ISBLANK('Order Form'!$J$12),"",'Order Form'!$J$12)</f>
        <v/>
      </c>
      <c r="G177" s="232">
        <f t="shared" ca="1" si="11"/>
        <v>41887</v>
      </c>
      <c r="H177" s="233">
        <f>'Order Form'!$J$13</f>
        <v>0</v>
      </c>
      <c r="I177" s="236">
        <f>'Order Form'!E192</f>
        <v>12.5</v>
      </c>
      <c r="J177" s="231">
        <f>'Order Form'!J192</f>
        <v>0</v>
      </c>
      <c r="K177" s="231" t="str">
        <f t="shared" si="13"/>
        <v>F</v>
      </c>
      <c r="L177" s="231">
        <f>IF('Pricing + Order Summary'!$O$13&gt;=8000,14,
IF('Pricing + Order Summary'!$O$13&gt;=5500,15,
IF('Pricing + Order Summary'!$O$13&gt;=4000,16,
IF('Pricing + Order Summary'!$O$13&gt;=2000,23,
IF('Pricing + Order Summary'!$O$13&gt;=750,21,
2)))))</f>
        <v>2</v>
      </c>
      <c r="M177" s="231" t="str">
        <f>"SPS20115"&amp;"-"&amp;D177&amp;"-"&amp;'Order Form'!$O$3&amp;"-1"</f>
        <v>SPS20115-0-1-1</v>
      </c>
    </row>
    <row r="178" spans="1:13">
      <c r="A178" s="234">
        <f>'Order Form'!A193</f>
        <v>108662</v>
      </c>
      <c r="B178" s="234">
        <f t="shared" si="10"/>
        <v>108662</v>
      </c>
      <c r="C178" s="235">
        <f t="shared" si="12"/>
        <v>108662</v>
      </c>
      <c r="D178" s="231">
        <f>'Order Form'!$M$2</f>
        <v>0</v>
      </c>
      <c r="E178" s="232">
        <f>'Order Form'!$J$11</f>
        <v>0</v>
      </c>
      <c r="F178" s="232" t="str">
        <f>IF(ISBLANK('Order Form'!$J$12),"",'Order Form'!$J$12)</f>
        <v/>
      </c>
      <c r="G178" s="232">
        <f t="shared" ca="1" si="11"/>
        <v>41887</v>
      </c>
      <c r="H178" s="233">
        <f>'Order Form'!$J$13</f>
        <v>0</v>
      </c>
      <c r="I178" s="236">
        <f>'Order Form'!E193</f>
        <v>7.5</v>
      </c>
      <c r="J178" s="231">
        <f>'Order Form'!J193</f>
        <v>0</v>
      </c>
      <c r="K178" s="231" t="str">
        <f t="shared" si="13"/>
        <v>F</v>
      </c>
      <c r="L178" s="231">
        <f>IF('Pricing + Order Summary'!$O$13&gt;=8000,14,
IF('Pricing + Order Summary'!$O$13&gt;=5500,15,
IF('Pricing + Order Summary'!$O$13&gt;=4000,16,
IF('Pricing + Order Summary'!$O$13&gt;=2000,23,
IF('Pricing + Order Summary'!$O$13&gt;=750,21,
2)))))</f>
        <v>2</v>
      </c>
      <c r="M178" s="231" t="str">
        <f>"SPS20115"&amp;"-"&amp;D178&amp;"-"&amp;'Order Form'!$O$3&amp;"-1"</f>
        <v>SPS20115-0-1-1</v>
      </c>
    </row>
    <row r="179" spans="1:13">
      <c r="A179" s="234">
        <f>'Order Form'!A194</f>
        <v>108660</v>
      </c>
      <c r="B179" s="234">
        <f t="shared" si="10"/>
        <v>108660</v>
      </c>
      <c r="C179" s="235">
        <f t="shared" si="12"/>
        <v>108660</v>
      </c>
      <c r="D179" s="231">
        <f>'Order Form'!$M$2</f>
        <v>0</v>
      </c>
      <c r="E179" s="232">
        <f>'Order Form'!$J$11</f>
        <v>0</v>
      </c>
      <c r="F179" s="232" t="str">
        <f>IF(ISBLANK('Order Form'!$J$12),"",'Order Form'!$J$12)</f>
        <v/>
      </c>
      <c r="G179" s="232">
        <f t="shared" ca="1" si="11"/>
        <v>41887</v>
      </c>
      <c r="H179" s="233">
        <f>'Order Form'!$J$13</f>
        <v>0</v>
      </c>
      <c r="I179" s="236">
        <f>'Order Form'!E194</f>
        <v>7.5</v>
      </c>
      <c r="J179" s="231">
        <f>'Order Form'!J194</f>
        <v>0</v>
      </c>
      <c r="K179" s="231" t="str">
        <f t="shared" si="13"/>
        <v>F</v>
      </c>
      <c r="L179" s="231">
        <f>IF('Pricing + Order Summary'!$O$13&gt;=8000,14,
IF('Pricing + Order Summary'!$O$13&gt;=5500,15,
IF('Pricing + Order Summary'!$O$13&gt;=4000,16,
IF('Pricing + Order Summary'!$O$13&gt;=2000,23,
IF('Pricing + Order Summary'!$O$13&gt;=750,21,
2)))))</f>
        <v>2</v>
      </c>
      <c r="M179" s="231" t="str">
        <f>"SPS20115"&amp;"-"&amp;D179&amp;"-"&amp;'Order Form'!$O$3&amp;"-1"</f>
        <v>SPS20115-0-1-1</v>
      </c>
    </row>
    <row r="180" spans="1:13">
      <c r="A180" s="234">
        <f>'Order Form'!A195</f>
        <v>108663</v>
      </c>
      <c r="B180" s="234">
        <f t="shared" si="10"/>
        <v>108663</v>
      </c>
      <c r="C180" s="235">
        <f t="shared" si="12"/>
        <v>108663</v>
      </c>
      <c r="D180" s="231">
        <f>'Order Form'!$M$2</f>
        <v>0</v>
      </c>
      <c r="E180" s="232">
        <f>'Order Form'!$J$11</f>
        <v>0</v>
      </c>
      <c r="F180" s="232" t="str">
        <f>IF(ISBLANK('Order Form'!$J$12),"",'Order Form'!$J$12)</f>
        <v/>
      </c>
      <c r="G180" s="232">
        <f t="shared" ca="1" si="11"/>
        <v>41887</v>
      </c>
      <c r="H180" s="233">
        <f>'Order Form'!$J$13</f>
        <v>0</v>
      </c>
      <c r="I180" s="236">
        <f>'Order Form'!E195</f>
        <v>7.5</v>
      </c>
      <c r="J180" s="231">
        <f>'Order Form'!J195</f>
        <v>0</v>
      </c>
      <c r="K180" s="231" t="str">
        <f t="shared" si="13"/>
        <v>F</v>
      </c>
      <c r="L180" s="231">
        <f>IF('Pricing + Order Summary'!$O$13&gt;=8000,14,
IF('Pricing + Order Summary'!$O$13&gt;=5500,15,
IF('Pricing + Order Summary'!$O$13&gt;=4000,16,
IF('Pricing + Order Summary'!$O$13&gt;=2000,23,
IF('Pricing + Order Summary'!$O$13&gt;=750,21,
2)))))</f>
        <v>2</v>
      </c>
      <c r="M180" s="231" t="str">
        <f>"SPS20115"&amp;"-"&amp;D180&amp;"-"&amp;'Order Form'!$O$3&amp;"-1"</f>
        <v>SPS20115-0-1-1</v>
      </c>
    </row>
    <row r="181" spans="1:13">
      <c r="A181" s="234">
        <f>'Order Form'!A196</f>
        <v>108664</v>
      </c>
      <c r="B181" s="234">
        <f t="shared" si="10"/>
        <v>108664</v>
      </c>
      <c r="C181" s="235">
        <f t="shared" si="12"/>
        <v>108664</v>
      </c>
      <c r="D181" s="231">
        <f>'Order Form'!$M$2</f>
        <v>0</v>
      </c>
      <c r="E181" s="232">
        <f>'Order Form'!$J$11</f>
        <v>0</v>
      </c>
      <c r="F181" s="232" t="str">
        <f>IF(ISBLANK('Order Form'!$J$12),"",'Order Form'!$J$12)</f>
        <v/>
      </c>
      <c r="G181" s="232">
        <f t="shared" ca="1" si="11"/>
        <v>41887</v>
      </c>
      <c r="H181" s="233">
        <f>'Order Form'!$J$13</f>
        <v>0</v>
      </c>
      <c r="I181" s="236">
        <f>'Order Form'!E196</f>
        <v>7.5</v>
      </c>
      <c r="J181" s="231">
        <f>'Order Form'!J196</f>
        <v>0</v>
      </c>
      <c r="K181" s="231" t="str">
        <f t="shared" si="13"/>
        <v>F</v>
      </c>
      <c r="L181" s="231">
        <f>IF('Pricing + Order Summary'!$O$13&gt;=8000,14,
IF('Pricing + Order Summary'!$O$13&gt;=5500,15,
IF('Pricing + Order Summary'!$O$13&gt;=4000,16,
IF('Pricing + Order Summary'!$O$13&gt;=2000,23,
IF('Pricing + Order Summary'!$O$13&gt;=750,21,
2)))))</f>
        <v>2</v>
      </c>
      <c r="M181" s="231" t="str">
        <f>"SPS20115"&amp;"-"&amp;D181&amp;"-"&amp;'Order Form'!$O$3&amp;"-1"</f>
        <v>SPS20115-0-1-1</v>
      </c>
    </row>
    <row r="182" spans="1:13">
      <c r="A182" s="234">
        <f>'Order Form'!A197</f>
        <v>108666</v>
      </c>
      <c r="B182" s="234">
        <f t="shared" si="10"/>
        <v>108666</v>
      </c>
      <c r="C182" s="235">
        <f t="shared" si="12"/>
        <v>108666</v>
      </c>
      <c r="D182" s="231">
        <f>'Order Form'!$M$2</f>
        <v>0</v>
      </c>
      <c r="E182" s="232">
        <f>'Order Form'!$J$11</f>
        <v>0</v>
      </c>
      <c r="F182" s="232" t="str">
        <f>IF(ISBLANK('Order Form'!$J$12),"",'Order Form'!$J$12)</f>
        <v/>
      </c>
      <c r="G182" s="232">
        <f t="shared" ca="1" si="11"/>
        <v>41887</v>
      </c>
      <c r="H182" s="233">
        <f>'Order Form'!$J$13</f>
        <v>0</v>
      </c>
      <c r="I182" s="236">
        <f>'Order Form'!E197</f>
        <v>7.5</v>
      </c>
      <c r="J182" s="231">
        <f>'Order Form'!J197</f>
        <v>0</v>
      </c>
      <c r="K182" s="231" t="str">
        <f t="shared" si="13"/>
        <v>F</v>
      </c>
      <c r="L182" s="231">
        <f>IF('Pricing + Order Summary'!$O$13&gt;=8000,14,
IF('Pricing + Order Summary'!$O$13&gt;=5500,15,
IF('Pricing + Order Summary'!$O$13&gt;=4000,16,
IF('Pricing + Order Summary'!$O$13&gt;=2000,23,
IF('Pricing + Order Summary'!$O$13&gt;=750,21,
2)))))</f>
        <v>2</v>
      </c>
      <c r="M182" s="231" t="str">
        <f>"SPS20115"&amp;"-"&amp;D182&amp;"-"&amp;'Order Form'!$O$3&amp;"-1"</f>
        <v>SPS20115-0-1-1</v>
      </c>
    </row>
    <row r="183" spans="1:13">
      <c r="A183" s="234">
        <f>'Order Form'!A198</f>
        <v>100225</v>
      </c>
      <c r="B183" s="234">
        <f t="shared" si="10"/>
        <v>100225</v>
      </c>
      <c r="C183" s="235">
        <f t="shared" si="12"/>
        <v>100225</v>
      </c>
      <c r="D183" s="231">
        <f>'Order Form'!$M$2</f>
        <v>0</v>
      </c>
      <c r="E183" s="232">
        <f>'Order Form'!$J$11</f>
        <v>0</v>
      </c>
      <c r="F183" s="232" t="str">
        <f>IF(ISBLANK('Order Form'!$J$12),"",'Order Form'!$J$12)</f>
        <v/>
      </c>
      <c r="G183" s="232">
        <f t="shared" ca="1" si="11"/>
        <v>41887</v>
      </c>
      <c r="H183" s="233">
        <f>'Order Form'!$J$13</f>
        <v>0</v>
      </c>
      <c r="I183" s="236">
        <f>'Order Form'!E198</f>
        <v>7.5</v>
      </c>
      <c r="J183" s="231">
        <f>'Order Form'!J198</f>
        <v>0</v>
      </c>
      <c r="K183" s="231" t="str">
        <f t="shared" si="13"/>
        <v>F</v>
      </c>
      <c r="L183" s="231">
        <f>IF('Pricing + Order Summary'!$O$13&gt;=8000,14,
IF('Pricing + Order Summary'!$O$13&gt;=5500,15,
IF('Pricing + Order Summary'!$O$13&gt;=4000,16,
IF('Pricing + Order Summary'!$O$13&gt;=2000,23,
IF('Pricing + Order Summary'!$O$13&gt;=750,21,
2)))))</f>
        <v>2</v>
      </c>
      <c r="M183" s="231" t="str">
        <f>"SPS20115"&amp;"-"&amp;D183&amp;"-"&amp;'Order Form'!$O$3&amp;"-1"</f>
        <v>SPS20115-0-1-1</v>
      </c>
    </row>
    <row r="184" spans="1:13">
      <c r="A184" s="234">
        <f>'Order Form'!A199</f>
        <v>100224</v>
      </c>
      <c r="B184" s="234">
        <f t="shared" si="10"/>
        <v>100224</v>
      </c>
      <c r="C184" s="235">
        <f t="shared" si="12"/>
        <v>100224</v>
      </c>
      <c r="D184" s="231">
        <f>'Order Form'!$M$2</f>
        <v>0</v>
      </c>
      <c r="E184" s="232">
        <f>'Order Form'!$J$11</f>
        <v>0</v>
      </c>
      <c r="F184" s="232" t="str">
        <f>IF(ISBLANK('Order Form'!$J$12),"",'Order Form'!$J$12)</f>
        <v/>
      </c>
      <c r="G184" s="232">
        <f t="shared" ca="1" si="11"/>
        <v>41887</v>
      </c>
      <c r="H184" s="233">
        <f>'Order Form'!$J$13</f>
        <v>0</v>
      </c>
      <c r="I184" s="236">
        <f>'Order Form'!E199</f>
        <v>7.5</v>
      </c>
      <c r="J184" s="231">
        <f>'Order Form'!J199</f>
        <v>0</v>
      </c>
      <c r="K184" s="231" t="str">
        <f t="shared" si="13"/>
        <v>F</v>
      </c>
      <c r="L184" s="231">
        <f>IF('Pricing + Order Summary'!$O$13&gt;=8000,14,
IF('Pricing + Order Summary'!$O$13&gt;=5500,15,
IF('Pricing + Order Summary'!$O$13&gt;=4000,16,
IF('Pricing + Order Summary'!$O$13&gt;=2000,23,
IF('Pricing + Order Summary'!$O$13&gt;=750,21,
2)))))</f>
        <v>2</v>
      </c>
      <c r="M184" s="231" t="str">
        <f>"SPS20115"&amp;"-"&amp;D184&amp;"-"&amp;'Order Form'!$O$3&amp;"-1"</f>
        <v>SPS20115-0-1-1</v>
      </c>
    </row>
    <row r="185" spans="1:13">
      <c r="A185" s="234">
        <f>'Order Form'!A200</f>
        <v>100223</v>
      </c>
      <c r="B185" s="234">
        <f t="shared" si="10"/>
        <v>100223</v>
      </c>
      <c r="C185" s="235">
        <f t="shared" si="12"/>
        <v>100223</v>
      </c>
      <c r="D185" s="231">
        <f>'Order Form'!$M$2</f>
        <v>0</v>
      </c>
      <c r="E185" s="232">
        <f>'Order Form'!$J$11</f>
        <v>0</v>
      </c>
      <c r="F185" s="232" t="str">
        <f>IF(ISBLANK('Order Form'!$J$12),"",'Order Form'!$J$12)</f>
        <v/>
      </c>
      <c r="G185" s="232">
        <f t="shared" ca="1" si="11"/>
        <v>41887</v>
      </c>
      <c r="H185" s="233">
        <f>'Order Form'!$J$13</f>
        <v>0</v>
      </c>
      <c r="I185" s="236">
        <f>'Order Form'!E200</f>
        <v>7.5</v>
      </c>
      <c r="J185" s="231">
        <f>'Order Form'!J200</f>
        <v>0</v>
      </c>
      <c r="K185" s="231" t="str">
        <f t="shared" si="13"/>
        <v>F</v>
      </c>
      <c r="L185" s="231">
        <f>IF('Pricing + Order Summary'!$O$13&gt;=8000,14,
IF('Pricing + Order Summary'!$O$13&gt;=5500,15,
IF('Pricing + Order Summary'!$O$13&gt;=4000,16,
IF('Pricing + Order Summary'!$O$13&gt;=2000,23,
IF('Pricing + Order Summary'!$O$13&gt;=750,21,
2)))))</f>
        <v>2</v>
      </c>
      <c r="M185" s="231" t="str">
        <f>"SPS20115"&amp;"-"&amp;D185&amp;"-"&amp;'Order Form'!$O$3&amp;"-1"</f>
        <v>SPS20115-0-1-1</v>
      </c>
    </row>
    <row r="186" spans="1:13">
      <c r="A186" s="234">
        <f>'Order Form'!A201</f>
        <v>107684</v>
      </c>
      <c r="B186" s="234">
        <f t="shared" si="10"/>
        <v>107684</v>
      </c>
      <c r="C186" s="235">
        <f t="shared" si="12"/>
        <v>107684</v>
      </c>
      <c r="D186" s="231">
        <f>'Order Form'!$M$2</f>
        <v>0</v>
      </c>
      <c r="E186" s="232">
        <f>'Order Form'!$J$11</f>
        <v>0</v>
      </c>
      <c r="F186" s="232" t="str">
        <f>IF(ISBLANK('Order Form'!$J$12),"",'Order Form'!$J$12)</f>
        <v/>
      </c>
      <c r="G186" s="232">
        <f t="shared" ca="1" si="11"/>
        <v>41887</v>
      </c>
      <c r="H186" s="233">
        <f>'Order Form'!$J$13</f>
        <v>0</v>
      </c>
      <c r="I186" s="236">
        <f>'Order Form'!E201</f>
        <v>7.5</v>
      </c>
      <c r="J186" s="231">
        <f>'Order Form'!J201</f>
        <v>0</v>
      </c>
      <c r="K186" s="231" t="str">
        <f t="shared" si="13"/>
        <v>F</v>
      </c>
      <c r="L186" s="231">
        <f>IF('Pricing + Order Summary'!$O$13&gt;=8000,14,
IF('Pricing + Order Summary'!$O$13&gt;=5500,15,
IF('Pricing + Order Summary'!$O$13&gt;=4000,16,
IF('Pricing + Order Summary'!$O$13&gt;=2000,23,
IF('Pricing + Order Summary'!$O$13&gt;=750,21,
2)))))</f>
        <v>2</v>
      </c>
      <c r="M186" s="231" t="str">
        <f>"SPS20115"&amp;"-"&amp;D186&amp;"-"&amp;'Order Form'!$O$3&amp;"-1"</f>
        <v>SPS20115-0-1-1</v>
      </c>
    </row>
    <row r="187" spans="1:13">
      <c r="A187" s="234">
        <f>'Order Form'!A202</f>
        <v>100611</v>
      </c>
      <c r="B187" s="234">
        <f t="shared" si="10"/>
        <v>100611</v>
      </c>
      <c r="C187" s="235">
        <f t="shared" si="12"/>
        <v>100611</v>
      </c>
      <c r="D187" s="231">
        <f>'Order Form'!$M$2</f>
        <v>0</v>
      </c>
      <c r="E187" s="232">
        <f>'Order Form'!$J$11</f>
        <v>0</v>
      </c>
      <c r="F187" s="232" t="str">
        <f>IF(ISBLANK('Order Form'!$J$12),"",'Order Form'!$J$12)</f>
        <v/>
      </c>
      <c r="G187" s="232">
        <f t="shared" ca="1" si="11"/>
        <v>41887</v>
      </c>
      <c r="H187" s="233">
        <f>'Order Form'!$J$13</f>
        <v>0</v>
      </c>
      <c r="I187" s="236">
        <f>'Order Form'!E202</f>
        <v>7.5</v>
      </c>
      <c r="J187" s="231">
        <f>'Order Form'!J202</f>
        <v>0</v>
      </c>
      <c r="K187" s="231" t="str">
        <f t="shared" si="13"/>
        <v>F</v>
      </c>
      <c r="L187" s="231">
        <f>IF('Pricing + Order Summary'!$O$13&gt;=8000,14,
IF('Pricing + Order Summary'!$O$13&gt;=5500,15,
IF('Pricing + Order Summary'!$O$13&gt;=4000,16,
IF('Pricing + Order Summary'!$O$13&gt;=2000,23,
IF('Pricing + Order Summary'!$O$13&gt;=750,21,
2)))))</f>
        <v>2</v>
      </c>
      <c r="M187" s="231" t="str">
        <f>"SPS20115"&amp;"-"&amp;D187&amp;"-"&amp;'Order Form'!$O$3&amp;"-1"</f>
        <v>SPS20115-0-1-1</v>
      </c>
    </row>
    <row r="188" spans="1:13">
      <c r="A188" s="234">
        <f>'Order Form'!A203</f>
        <v>107683</v>
      </c>
      <c r="B188" s="234">
        <f t="shared" si="10"/>
        <v>107683</v>
      </c>
      <c r="C188" s="235">
        <f t="shared" si="12"/>
        <v>107683</v>
      </c>
      <c r="D188" s="231">
        <f>'Order Form'!$M$2</f>
        <v>0</v>
      </c>
      <c r="E188" s="232">
        <f>'Order Form'!$J$11</f>
        <v>0</v>
      </c>
      <c r="F188" s="232" t="str">
        <f>IF(ISBLANK('Order Form'!$J$12),"",'Order Form'!$J$12)</f>
        <v/>
      </c>
      <c r="G188" s="232">
        <f t="shared" ca="1" si="11"/>
        <v>41887</v>
      </c>
      <c r="H188" s="233">
        <f>'Order Form'!$J$13</f>
        <v>0</v>
      </c>
      <c r="I188" s="236">
        <f>'Order Form'!E203</f>
        <v>7.5</v>
      </c>
      <c r="J188" s="231">
        <f>'Order Form'!J203</f>
        <v>0</v>
      </c>
      <c r="K188" s="231" t="str">
        <f t="shared" si="13"/>
        <v>F</v>
      </c>
      <c r="L188" s="231">
        <f>IF('Pricing + Order Summary'!$O$13&gt;=8000,14,
IF('Pricing + Order Summary'!$O$13&gt;=5500,15,
IF('Pricing + Order Summary'!$O$13&gt;=4000,16,
IF('Pricing + Order Summary'!$O$13&gt;=2000,23,
IF('Pricing + Order Summary'!$O$13&gt;=750,21,
2)))))</f>
        <v>2</v>
      </c>
      <c r="M188" s="231" t="str">
        <f>"SPS20115"&amp;"-"&amp;D188&amp;"-"&amp;'Order Form'!$O$3&amp;"-1"</f>
        <v>SPS20115-0-1-1</v>
      </c>
    </row>
    <row r="189" spans="1:13">
      <c r="A189" s="234">
        <f>'Order Form'!A204</f>
        <v>107686</v>
      </c>
      <c r="B189" s="234">
        <f t="shared" si="10"/>
        <v>107686</v>
      </c>
      <c r="C189" s="235">
        <f t="shared" si="12"/>
        <v>107686</v>
      </c>
      <c r="D189" s="231">
        <f>'Order Form'!$M$2</f>
        <v>0</v>
      </c>
      <c r="E189" s="232">
        <f>'Order Form'!$J$11</f>
        <v>0</v>
      </c>
      <c r="F189" s="232" t="str">
        <f>IF(ISBLANK('Order Form'!$J$12),"",'Order Form'!$J$12)</f>
        <v/>
      </c>
      <c r="G189" s="232">
        <f t="shared" ca="1" si="11"/>
        <v>41887</v>
      </c>
      <c r="H189" s="233">
        <f>'Order Form'!$J$13</f>
        <v>0</v>
      </c>
      <c r="I189" s="236">
        <f>'Order Form'!E204</f>
        <v>7.5</v>
      </c>
      <c r="J189" s="231">
        <f>'Order Form'!J204</f>
        <v>0</v>
      </c>
      <c r="K189" s="231" t="str">
        <f t="shared" si="13"/>
        <v>F</v>
      </c>
      <c r="L189" s="231">
        <f>IF('Pricing + Order Summary'!$O$13&gt;=8000,14,
IF('Pricing + Order Summary'!$O$13&gt;=5500,15,
IF('Pricing + Order Summary'!$O$13&gt;=4000,16,
IF('Pricing + Order Summary'!$O$13&gt;=2000,23,
IF('Pricing + Order Summary'!$O$13&gt;=750,21,
2)))))</f>
        <v>2</v>
      </c>
      <c r="M189" s="231" t="str">
        <f>"SPS20115"&amp;"-"&amp;D189&amp;"-"&amp;'Order Form'!$O$3&amp;"-1"</f>
        <v>SPS20115-0-1-1</v>
      </c>
    </row>
    <row r="190" spans="1:13">
      <c r="A190" s="234">
        <f>'Order Form'!A205</f>
        <v>107687</v>
      </c>
      <c r="B190" s="234">
        <f t="shared" si="10"/>
        <v>107687</v>
      </c>
      <c r="C190" s="235">
        <f t="shared" si="12"/>
        <v>107687</v>
      </c>
      <c r="D190" s="231">
        <f>'Order Form'!$M$2</f>
        <v>0</v>
      </c>
      <c r="E190" s="232">
        <f>'Order Form'!$J$11</f>
        <v>0</v>
      </c>
      <c r="F190" s="232" t="str">
        <f>IF(ISBLANK('Order Form'!$J$12),"",'Order Form'!$J$12)</f>
        <v/>
      </c>
      <c r="G190" s="232">
        <f t="shared" ca="1" si="11"/>
        <v>41887</v>
      </c>
      <c r="H190" s="233">
        <f>'Order Form'!$J$13</f>
        <v>0</v>
      </c>
      <c r="I190" s="236">
        <f>'Order Form'!E205</f>
        <v>7.5</v>
      </c>
      <c r="J190" s="231">
        <f>'Order Form'!J205</f>
        <v>0</v>
      </c>
      <c r="K190" s="231" t="str">
        <f t="shared" si="13"/>
        <v>F</v>
      </c>
      <c r="L190" s="231">
        <f>IF('Pricing + Order Summary'!$O$13&gt;=8000,14,
IF('Pricing + Order Summary'!$O$13&gt;=5500,15,
IF('Pricing + Order Summary'!$O$13&gt;=4000,16,
IF('Pricing + Order Summary'!$O$13&gt;=2000,23,
IF('Pricing + Order Summary'!$O$13&gt;=750,21,
2)))))</f>
        <v>2</v>
      </c>
      <c r="M190" s="231" t="str">
        <f>"SPS20115"&amp;"-"&amp;D190&amp;"-"&amp;'Order Form'!$O$3&amp;"-1"</f>
        <v>SPS20115-0-1-1</v>
      </c>
    </row>
    <row r="191" spans="1:13">
      <c r="A191" s="234">
        <f>'Order Form'!A206</f>
        <v>107680</v>
      </c>
      <c r="B191" s="234">
        <f t="shared" si="10"/>
        <v>107680</v>
      </c>
      <c r="C191" s="235">
        <f t="shared" si="12"/>
        <v>107680</v>
      </c>
      <c r="D191" s="231">
        <f>'Order Form'!$M$2</f>
        <v>0</v>
      </c>
      <c r="E191" s="232">
        <f>'Order Form'!$J$11</f>
        <v>0</v>
      </c>
      <c r="F191" s="232" t="str">
        <f>IF(ISBLANK('Order Form'!$J$12),"",'Order Form'!$J$12)</f>
        <v/>
      </c>
      <c r="G191" s="232">
        <f t="shared" ca="1" si="11"/>
        <v>41887</v>
      </c>
      <c r="H191" s="233">
        <f>'Order Form'!$J$13</f>
        <v>0</v>
      </c>
      <c r="I191" s="236">
        <f>'Order Form'!E206</f>
        <v>7.5</v>
      </c>
      <c r="J191" s="231">
        <f>'Order Form'!J206</f>
        <v>0</v>
      </c>
      <c r="K191" s="231" t="str">
        <f t="shared" si="13"/>
        <v>F</v>
      </c>
      <c r="L191" s="231">
        <f>IF('Pricing + Order Summary'!$O$13&gt;=8000,14,
IF('Pricing + Order Summary'!$O$13&gt;=5500,15,
IF('Pricing + Order Summary'!$O$13&gt;=4000,16,
IF('Pricing + Order Summary'!$O$13&gt;=2000,23,
IF('Pricing + Order Summary'!$O$13&gt;=750,21,
2)))))</f>
        <v>2</v>
      </c>
      <c r="M191" s="231" t="str">
        <f>"SPS20115"&amp;"-"&amp;D191&amp;"-"&amp;'Order Form'!$O$3&amp;"-1"</f>
        <v>SPS20115-0-1-1</v>
      </c>
    </row>
    <row r="192" spans="1:13">
      <c r="A192" s="234">
        <f>'Order Form'!A207</f>
        <v>107681</v>
      </c>
      <c r="B192" s="234">
        <f t="shared" si="10"/>
        <v>107681</v>
      </c>
      <c r="C192" s="235">
        <f t="shared" si="12"/>
        <v>107681</v>
      </c>
      <c r="D192" s="231">
        <f>'Order Form'!$M$2</f>
        <v>0</v>
      </c>
      <c r="E192" s="232">
        <f>'Order Form'!$J$11</f>
        <v>0</v>
      </c>
      <c r="F192" s="232" t="str">
        <f>IF(ISBLANK('Order Form'!$J$12),"",'Order Form'!$J$12)</f>
        <v/>
      </c>
      <c r="G192" s="232">
        <f t="shared" ca="1" si="11"/>
        <v>41887</v>
      </c>
      <c r="H192" s="233">
        <f>'Order Form'!$J$13</f>
        <v>0</v>
      </c>
      <c r="I192" s="236">
        <f>'Order Form'!E207</f>
        <v>7.5</v>
      </c>
      <c r="J192" s="231">
        <f>'Order Form'!J207</f>
        <v>0</v>
      </c>
      <c r="K192" s="231" t="str">
        <f t="shared" si="13"/>
        <v>F</v>
      </c>
      <c r="L192" s="231">
        <f>IF('Pricing + Order Summary'!$O$13&gt;=8000,14,
IF('Pricing + Order Summary'!$O$13&gt;=5500,15,
IF('Pricing + Order Summary'!$O$13&gt;=4000,16,
IF('Pricing + Order Summary'!$O$13&gt;=2000,23,
IF('Pricing + Order Summary'!$O$13&gt;=750,21,
2)))))</f>
        <v>2</v>
      </c>
      <c r="M192" s="231" t="str">
        <f>"SPS20115"&amp;"-"&amp;D192&amp;"-"&amp;'Order Form'!$O$3&amp;"-1"</f>
        <v>SPS20115-0-1-1</v>
      </c>
    </row>
    <row r="193" spans="1:13">
      <c r="A193" s="234">
        <f>'Order Form'!A208</f>
        <v>107682</v>
      </c>
      <c r="B193" s="234">
        <f t="shared" si="10"/>
        <v>107682</v>
      </c>
      <c r="C193" s="235">
        <f t="shared" si="12"/>
        <v>107682</v>
      </c>
      <c r="D193" s="231">
        <f>'Order Form'!$M$2</f>
        <v>0</v>
      </c>
      <c r="E193" s="232">
        <f>'Order Form'!$J$11</f>
        <v>0</v>
      </c>
      <c r="F193" s="232" t="str">
        <f>IF(ISBLANK('Order Form'!$J$12),"",'Order Form'!$J$12)</f>
        <v/>
      </c>
      <c r="G193" s="232">
        <f t="shared" ca="1" si="11"/>
        <v>41887</v>
      </c>
      <c r="H193" s="233">
        <f>'Order Form'!$J$13</f>
        <v>0</v>
      </c>
      <c r="I193" s="236">
        <f>'Order Form'!E208</f>
        <v>7.5</v>
      </c>
      <c r="J193" s="231">
        <f>'Order Form'!J208</f>
        <v>0</v>
      </c>
      <c r="K193" s="231" t="str">
        <f t="shared" si="13"/>
        <v>F</v>
      </c>
      <c r="L193" s="231">
        <f>IF('Pricing + Order Summary'!$O$13&gt;=8000,14,
IF('Pricing + Order Summary'!$O$13&gt;=5500,15,
IF('Pricing + Order Summary'!$O$13&gt;=4000,16,
IF('Pricing + Order Summary'!$O$13&gt;=2000,23,
IF('Pricing + Order Summary'!$O$13&gt;=750,21,
2)))))</f>
        <v>2</v>
      </c>
      <c r="M193" s="231" t="str">
        <f>"SPS20115"&amp;"-"&amp;D193&amp;"-"&amp;'Order Form'!$O$3&amp;"-1"</f>
        <v>SPS20115-0-1-1</v>
      </c>
    </row>
    <row r="194" spans="1:13">
      <c r="A194" s="234">
        <f>'Order Form'!A209</f>
        <v>100604</v>
      </c>
      <c r="B194" s="234">
        <f t="shared" ref="B194:B257" si="14">A194</f>
        <v>100604</v>
      </c>
      <c r="C194" s="235">
        <f t="shared" si="12"/>
        <v>100604</v>
      </c>
      <c r="D194" s="231">
        <f>'Order Form'!$M$2</f>
        <v>0</v>
      </c>
      <c r="E194" s="232">
        <f>'Order Form'!$J$11</f>
        <v>0</v>
      </c>
      <c r="F194" s="232" t="str">
        <f>IF(ISBLANK('Order Form'!$J$12),"",'Order Form'!$J$12)</f>
        <v/>
      </c>
      <c r="G194" s="232">
        <f t="shared" ref="G194:G257" ca="1" si="15">TODAY()</f>
        <v>41887</v>
      </c>
      <c r="H194" s="233">
        <f>'Order Form'!$J$13</f>
        <v>0</v>
      </c>
      <c r="I194" s="236">
        <f>'Order Form'!E209</f>
        <v>7.5</v>
      </c>
      <c r="J194" s="231">
        <f>'Order Form'!J209</f>
        <v>0</v>
      </c>
      <c r="K194" s="231" t="str">
        <f t="shared" si="13"/>
        <v>F</v>
      </c>
      <c r="L194" s="231">
        <f>IF('Pricing + Order Summary'!$O$13&gt;=8000,14,
IF('Pricing + Order Summary'!$O$13&gt;=5500,15,
IF('Pricing + Order Summary'!$O$13&gt;=4000,16,
IF('Pricing + Order Summary'!$O$13&gt;=2000,23,
IF('Pricing + Order Summary'!$O$13&gt;=750,21,
2)))))</f>
        <v>2</v>
      </c>
      <c r="M194" s="231" t="str">
        <f>"SPS20115"&amp;"-"&amp;D194&amp;"-"&amp;'Order Form'!$O$3&amp;"-1"</f>
        <v>SPS20115-0-1-1</v>
      </c>
    </row>
    <row r="195" spans="1:13">
      <c r="A195" s="234">
        <f>'Order Form'!A210</f>
        <v>100096</v>
      </c>
      <c r="B195" s="234">
        <f t="shared" si="14"/>
        <v>100096</v>
      </c>
      <c r="C195" s="235">
        <f t="shared" ref="C195:C258" si="16">IF(B195=0,A195,B195)</f>
        <v>100096</v>
      </c>
      <c r="D195" s="231">
        <f>'Order Form'!$M$2</f>
        <v>0</v>
      </c>
      <c r="E195" s="232">
        <f>'Order Form'!$J$11</f>
        <v>0</v>
      </c>
      <c r="F195" s="232" t="str">
        <f>IF(ISBLANK('Order Form'!$J$12),"",'Order Form'!$J$12)</f>
        <v/>
      </c>
      <c r="G195" s="232">
        <f t="shared" ca="1" si="15"/>
        <v>41887</v>
      </c>
      <c r="H195" s="233">
        <f>'Order Form'!$J$13</f>
        <v>0</v>
      </c>
      <c r="I195" s="236">
        <f>'Order Form'!E210</f>
        <v>7.5</v>
      </c>
      <c r="J195" s="231">
        <f>'Order Form'!J210</f>
        <v>0</v>
      </c>
      <c r="K195" s="231" t="str">
        <f t="shared" ref="K195:K258" si="17">IF(J195=0,"F","T")</f>
        <v>F</v>
      </c>
      <c r="L195" s="231">
        <f>IF('Pricing + Order Summary'!$O$13&gt;=8000,14,
IF('Pricing + Order Summary'!$O$13&gt;=5500,15,
IF('Pricing + Order Summary'!$O$13&gt;=4000,16,
IF('Pricing + Order Summary'!$O$13&gt;=2000,23,
IF('Pricing + Order Summary'!$O$13&gt;=750,21,
2)))))</f>
        <v>2</v>
      </c>
      <c r="M195" s="231" t="str">
        <f>"SPS20115"&amp;"-"&amp;D195&amp;"-"&amp;'Order Form'!$O$3&amp;"-1"</f>
        <v>SPS20115-0-1-1</v>
      </c>
    </row>
    <row r="196" spans="1:13">
      <c r="A196" s="234">
        <f>'Order Form'!A211</f>
        <v>107690</v>
      </c>
      <c r="B196" s="234">
        <f t="shared" si="14"/>
        <v>107690</v>
      </c>
      <c r="C196" s="235">
        <f t="shared" si="16"/>
        <v>107690</v>
      </c>
      <c r="D196" s="231">
        <f>'Order Form'!$M$2</f>
        <v>0</v>
      </c>
      <c r="E196" s="232">
        <f>'Order Form'!$J$11</f>
        <v>0</v>
      </c>
      <c r="F196" s="232" t="str">
        <f>IF(ISBLANK('Order Form'!$J$12),"",'Order Form'!$J$12)</f>
        <v/>
      </c>
      <c r="G196" s="232">
        <f t="shared" ca="1" si="15"/>
        <v>41887</v>
      </c>
      <c r="H196" s="233">
        <f>'Order Form'!$J$13</f>
        <v>0</v>
      </c>
      <c r="I196" s="236">
        <f>'Order Form'!E211</f>
        <v>7.5</v>
      </c>
      <c r="J196" s="231">
        <f>'Order Form'!J211</f>
        <v>0</v>
      </c>
      <c r="K196" s="231" t="str">
        <f t="shared" si="17"/>
        <v>F</v>
      </c>
      <c r="L196" s="231">
        <f>IF('Pricing + Order Summary'!$O$13&gt;=8000,14,
IF('Pricing + Order Summary'!$O$13&gt;=5500,15,
IF('Pricing + Order Summary'!$O$13&gt;=4000,16,
IF('Pricing + Order Summary'!$O$13&gt;=2000,23,
IF('Pricing + Order Summary'!$O$13&gt;=750,21,
2)))))</f>
        <v>2</v>
      </c>
      <c r="M196" s="231" t="str">
        <f>"SPS20115"&amp;"-"&amp;D196&amp;"-"&amp;'Order Form'!$O$3&amp;"-1"</f>
        <v>SPS20115-0-1-1</v>
      </c>
    </row>
    <row r="197" spans="1:13">
      <c r="A197" s="234">
        <f>'Order Form'!A212</f>
        <v>107691</v>
      </c>
      <c r="B197" s="234">
        <f t="shared" si="14"/>
        <v>107691</v>
      </c>
      <c r="C197" s="235">
        <f t="shared" si="16"/>
        <v>107691</v>
      </c>
      <c r="D197" s="231">
        <f>'Order Form'!$M$2</f>
        <v>0</v>
      </c>
      <c r="E197" s="232">
        <f>'Order Form'!$J$11</f>
        <v>0</v>
      </c>
      <c r="F197" s="232" t="str">
        <f>IF(ISBLANK('Order Form'!$J$12),"",'Order Form'!$J$12)</f>
        <v/>
      </c>
      <c r="G197" s="232">
        <f t="shared" ca="1" si="15"/>
        <v>41887</v>
      </c>
      <c r="H197" s="233">
        <f>'Order Form'!$J$13</f>
        <v>0</v>
      </c>
      <c r="I197" s="236">
        <f>'Order Form'!E212</f>
        <v>7.5</v>
      </c>
      <c r="J197" s="231">
        <f>'Order Form'!J212</f>
        <v>0</v>
      </c>
      <c r="K197" s="231" t="str">
        <f t="shared" si="17"/>
        <v>F</v>
      </c>
      <c r="L197" s="231">
        <f>IF('Pricing + Order Summary'!$O$13&gt;=8000,14,
IF('Pricing + Order Summary'!$O$13&gt;=5500,15,
IF('Pricing + Order Summary'!$O$13&gt;=4000,16,
IF('Pricing + Order Summary'!$O$13&gt;=2000,23,
IF('Pricing + Order Summary'!$O$13&gt;=750,21,
2)))))</f>
        <v>2</v>
      </c>
      <c r="M197" s="231" t="str">
        <f>"SPS20115"&amp;"-"&amp;D197&amp;"-"&amp;'Order Form'!$O$3&amp;"-1"</f>
        <v>SPS20115-0-1-1</v>
      </c>
    </row>
    <row r="198" spans="1:13">
      <c r="A198" s="234">
        <f>'Order Form'!A213</f>
        <v>107677</v>
      </c>
      <c r="B198" s="234">
        <f t="shared" si="14"/>
        <v>107677</v>
      </c>
      <c r="C198" s="235">
        <f t="shared" si="16"/>
        <v>107677</v>
      </c>
      <c r="D198" s="231">
        <f>'Order Form'!$M$2</f>
        <v>0</v>
      </c>
      <c r="E198" s="232">
        <f>'Order Form'!$J$11</f>
        <v>0</v>
      </c>
      <c r="F198" s="232" t="str">
        <f>IF(ISBLANK('Order Form'!$J$12),"",'Order Form'!$J$12)</f>
        <v/>
      </c>
      <c r="G198" s="232">
        <f t="shared" ca="1" si="15"/>
        <v>41887</v>
      </c>
      <c r="H198" s="233">
        <f>'Order Form'!$J$13</f>
        <v>0</v>
      </c>
      <c r="I198" s="236">
        <f>'Order Form'!E213</f>
        <v>7.5</v>
      </c>
      <c r="J198" s="231">
        <f>'Order Form'!J213</f>
        <v>0</v>
      </c>
      <c r="K198" s="231" t="str">
        <f t="shared" si="17"/>
        <v>F</v>
      </c>
      <c r="L198" s="231">
        <f>IF('Pricing + Order Summary'!$O$13&gt;=8000,14,
IF('Pricing + Order Summary'!$O$13&gt;=5500,15,
IF('Pricing + Order Summary'!$O$13&gt;=4000,16,
IF('Pricing + Order Summary'!$O$13&gt;=2000,23,
IF('Pricing + Order Summary'!$O$13&gt;=750,21,
2)))))</f>
        <v>2</v>
      </c>
      <c r="M198" s="231" t="str">
        <f>"SPS20115"&amp;"-"&amp;D198&amp;"-"&amp;'Order Form'!$O$3&amp;"-1"</f>
        <v>SPS20115-0-1-1</v>
      </c>
    </row>
    <row r="199" spans="1:13">
      <c r="A199" s="234">
        <f>'Order Form'!A214</f>
        <v>100600</v>
      </c>
      <c r="B199" s="234">
        <f t="shared" si="14"/>
        <v>100600</v>
      </c>
      <c r="C199" s="235">
        <f t="shared" si="16"/>
        <v>100600</v>
      </c>
      <c r="D199" s="231">
        <f>'Order Form'!$M$2</f>
        <v>0</v>
      </c>
      <c r="E199" s="232">
        <f>'Order Form'!$J$11</f>
        <v>0</v>
      </c>
      <c r="F199" s="232" t="str">
        <f>IF(ISBLANK('Order Form'!$J$12),"",'Order Form'!$J$12)</f>
        <v/>
      </c>
      <c r="G199" s="232">
        <f t="shared" ca="1" si="15"/>
        <v>41887</v>
      </c>
      <c r="H199" s="233">
        <f>'Order Form'!$J$13</f>
        <v>0</v>
      </c>
      <c r="I199" s="236">
        <f>'Order Form'!E214</f>
        <v>7.5</v>
      </c>
      <c r="J199" s="231">
        <f>'Order Form'!J214</f>
        <v>0</v>
      </c>
      <c r="K199" s="231" t="str">
        <f t="shared" si="17"/>
        <v>F</v>
      </c>
      <c r="L199" s="231">
        <f>IF('Pricing + Order Summary'!$O$13&gt;=8000,14,
IF('Pricing + Order Summary'!$O$13&gt;=5500,15,
IF('Pricing + Order Summary'!$O$13&gt;=4000,16,
IF('Pricing + Order Summary'!$O$13&gt;=2000,23,
IF('Pricing + Order Summary'!$O$13&gt;=750,21,
2)))))</f>
        <v>2</v>
      </c>
      <c r="M199" s="231" t="str">
        <f>"SPS20115"&amp;"-"&amp;D199&amp;"-"&amp;'Order Form'!$O$3&amp;"-1"</f>
        <v>SPS20115-0-1-1</v>
      </c>
    </row>
    <row r="200" spans="1:13">
      <c r="A200" s="234">
        <f>'Order Form'!A215</f>
        <v>107689</v>
      </c>
      <c r="B200" s="234">
        <f t="shared" si="14"/>
        <v>107689</v>
      </c>
      <c r="C200" s="235">
        <f t="shared" si="16"/>
        <v>107689</v>
      </c>
      <c r="D200" s="231">
        <f>'Order Form'!$M$2</f>
        <v>0</v>
      </c>
      <c r="E200" s="232">
        <f>'Order Form'!$J$11</f>
        <v>0</v>
      </c>
      <c r="F200" s="232" t="str">
        <f>IF(ISBLANK('Order Form'!$J$12),"",'Order Form'!$J$12)</f>
        <v/>
      </c>
      <c r="G200" s="232">
        <f t="shared" ca="1" si="15"/>
        <v>41887</v>
      </c>
      <c r="H200" s="233">
        <f>'Order Form'!$J$13</f>
        <v>0</v>
      </c>
      <c r="I200" s="236">
        <f>'Order Form'!E215</f>
        <v>7.5</v>
      </c>
      <c r="J200" s="231">
        <f>'Order Form'!J215</f>
        <v>0</v>
      </c>
      <c r="K200" s="231" t="str">
        <f t="shared" si="17"/>
        <v>F</v>
      </c>
      <c r="L200" s="231">
        <f>IF('Pricing + Order Summary'!$O$13&gt;=8000,14,
IF('Pricing + Order Summary'!$O$13&gt;=5500,15,
IF('Pricing + Order Summary'!$O$13&gt;=4000,16,
IF('Pricing + Order Summary'!$O$13&gt;=2000,23,
IF('Pricing + Order Summary'!$O$13&gt;=750,21,
2)))))</f>
        <v>2</v>
      </c>
      <c r="M200" s="231" t="str">
        <f>"SPS20115"&amp;"-"&amp;D200&amp;"-"&amp;'Order Form'!$O$3&amp;"-1"</f>
        <v>SPS20115-0-1-1</v>
      </c>
    </row>
    <row r="201" spans="1:13">
      <c r="A201" s="234">
        <f>'Order Form'!A216</f>
        <v>100084</v>
      </c>
      <c r="B201" s="234">
        <f t="shared" si="14"/>
        <v>100084</v>
      </c>
      <c r="C201" s="235">
        <f t="shared" si="16"/>
        <v>100084</v>
      </c>
      <c r="D201" s="231">
        <f>'Order Form'!$M$2</f>
        <v>0</v>
      </c>
      <c r="E201" s="232">
        <f>'Order Form'!$J$11</f>
        <v>0</v>
      </c>
      <c r="F201" s="232" t="str">
        <f>IF(ISBLANK('Order Form'!$J$12),"",'Order Form'!$J$12)</f>
        <v/>
      </c>
      <c r="G201" s="232">
        <f t="shared" ca="1" si="15"/>
        <v>41887</v>
      </c>
      <c r="H201" s="233">
        <f>'Order Form'!$J$13</f>
        <v>0</v>
      </c>
      <c r="I201" s="236">
        <f>'Order Form'!E216</f>
        <v>7.5</v>
      </c>
      <c r="J201" s="231">
        <f>'Order Form'!J216</f>
        <v>0</v>
      </c>
      <c r="K201" s="231" t="str">
        <f t="shared" si="17"/>
        <v>F</v>
      </c>
      <c r="L201" s="231">
        <f>IF('Pricing + Order Summary'!$O$13&gt;=8000,14,
IF('Pricing + Order Summary'!$O$13&gt;=5500,15,
IF('Pricing + Order Summary'!$O$13&gt;=4000,16,
IF('Pricing + Order Summary'!$O$13&gt;=2000,23,
IF('Pricing + Order Summary'!$O$13&gt;=750,21,
2)))))</f>
        <v>2</v>
      </c>
      <c r="M201" s="231" t="str">
        <f>"SPS20115"&amp;"-"&amp;D201&amp;"-"&amp;'Order Form'!$O$3&amp;"-1"</f>
        <v>SPS20115-0-1-1</v>
      </c>
    </row>
    <row r="202" spans="1:13">
      <c r="A202" s="234">
        <f>'Order Form'!A217</f>
        <v>107676</v>
      </c>
      <c r="B202" s="234">
        <f t="shared" si="14"/>
        <v>107676</v>
      </c>
      <c r="C202" s="235">
        <f t="shared" si="16"/>
        <v>107676</v>
      </c>
      <c r="D202" s="231">
        <f>'Order Form'!$M$2</f>
        <v>0</v>
      </c>
      <c r="E202" s="232">
        <f>'Order Form'!$J$11</f>
        <v>0</v>
      </c>
      <c r="F202" s="232" t="str">
        <f>IF(ISBLANK('Order Form'!$J$12),"",'Order Form'!$J$12)</f>
        <v/>
      </c>
      <c r="G202" s="232">
        <f t="shared" ca="1" si="15"/>
        <v>41887</v>
      </c>
      <c r="H202" s="233">
        <f>'Order Form'!$J$13</f>
        <v>0</v>
      </c>
      <c r="I202" s="236">
        <f>'Order Form'!E217</f>
        <v>7.5</v>
      </c>
      <c r="J202" s="231">
        <f>'Order Form'!J217</f>
        <v>0</v>
      </c>
      <c r="K202" s="231" t="str">
        <f t="shared" si="17"/>
        <v>F</v>
      </c>
      <c r="L202" s="231">
        <f>IF('Pricing + Order Summary'!$O$13&gt;=8000,14,
IF('Pricing + Order Summary'!$O$13&gt;=5500,15,
IF('Pricing + Order Summary'!$O$13&gt;=4000,16,
IF('Pricing + Order Summary'!$O$13&gt;=2000,23,
IF('Pricing + Order Summary'!$O$13&gt;=750,21,
2)))))</f>
        <v>2</v>
      </c>
      <c r="M202" s="231" t="str">
        <f>"SPS20115"&amp;"-"&amp;D202&amp;"-"&amp;'Order Form'!$O$3&amp;"-1"</f>
        <v>SPS20115-0-1-1</v>
      </c>
    </row>
    <row r="203" spans="1:13">
      <c r="A203" s="234">
        <f>'Order Form'!A218</f>
        <v>108661</v>
      </c>
      <c r="B203" s="234">
        <f t="shared" si="14"/>
        <v>108661</v>
      </c>
      <c r="C203" s="235">
        <f t="shared" si="16"/>
        <v>108661</v>
      </c>
      <c r="D203" s="231">
        <f>'Order Form'!$M$2</f>
        <v>0</v>
      </c>
      <c r="E203" s="232">
        <f>'Order Form'!$J$11</f>
        <v>0</v>
      </c>
      <c r="F203" s="232" t="str">
        <f>IF(ISBLANK('Order Form'!$J$12),"",'Order Form'!$J$12)</f>
        <v/>
      </c>
      <c r="G203" s="232">
        <f t="shared" ca="1" si="15"/>
        <v>41887</v>
      </c>
      <c r="H203" s="233">
        <f>'Order Form'!$J$13</f>
        <v>0</v>
      </c>
      <c r="I203" s="236">
        <f>'Order Form'!E218</f>
        <v>7.5</v>
      </c>
      <c r="J203" s="231">
        <f>'Order Form'!J218</f>
        <v>0</v>
      </c>
      <c r="K203" s="231" t="str">
        <f t="shared" si="17"/>
        <v>F</v>
      </c>
      <c r="L203" s="231">
        <f>IF('Pricing + Order Summary'!$O$13&gt;=8000,14,
IF('Pricing + Order Summary'!$O$13&gt;=5500,15,
IF('Pricing + Order Summary'!$O$13&gt;=4000,16,
IF('Pricing + Order Summary'!$O$13&gt;=2000,23,
IF('Pricing + Order Summary'!$O$13&gt;=750,21,
2)))))</f>
        <v>2</v>
      </c>
      <c r="M203" s="231" t="str">
        <f>"SPS20115"&amp;"-"&amp;D203&amp;"-"&amp;'Order Form'!$O$3&amp;"-1"</f>
        <v>SPS20115-0-1-1</v>
      </c>
    </row>
    <row r="204" spans="1:13">
      <c r="A204" s="234">
        <f>'Order Form'!A219</f>
        <v>100601</v>
      </c>
      <c r="B204" s="234">
        <f t="shared" si="14"/>
        <v>100601</v>
      </c>
      <c r="C204" s="235">
        <f t="shared" si="16"/>
        <v>100601</v>
      </c>
      <c r="D204" s="231">
        <f>'Order Form'!$M$2</f>
        <v>0</v>
      </c>
      <c r="E204" s="232">
        <f>'Order Form'!$J$11</f>
        <v>0</v>
      </c>
      <c r="F204" s="232" t="str">
        <f>IF(ISBLANK('Order Form'!$J$12),"",'Order Form'!$J$12)</f>
        <v/>
      </c>
      <c r="G204" s="232">
        <f t="shared" ca="1" si="15"/>
        <v>41887</v>
      </c>
      <c r="H204" s="233">
        <f>'Order Form'!$J$13</f>
        <v>0</v>
      </c>
      <c r="I204" s="236">
        <f>'Order Form'!E219</f>
        <v>7.5</v>
      </c>
      <c r="J204" s="231">
        <f>'Order Form'!J219</f>
        <v>0</v>
      </c>
      <c r="K204" s="231" t="str">
        <f t="shared" si="17"/>
        <v>F</v>
      </c>
      <c r="L204" s="231">
        <f>IF('Pricing + Order Summary'!$O$13&gt;=8000,14,
IF('Pricing + Order Summary'!$O$13&gt;=5500,15,
IF('Pricing + Order Summary'!$O$13&gt;=4000,16,
IF('Pricing + Order Summary'!$O$13&gt;=2000,23,
IF('Pricing + Order Summary'!$O$13&gt;=750,21,
2)))))</f>
        <v>2</v>
      </c>
      <c r="M204" s="231" t="str">
        <f>"SPS20115"&amp;"-"&amp;D204&amp;"-"&amp;'Order Form'!$O$3&amp;"-1"</f>
        <v>SPS20115-0-1-1</v>
      </c>
    </row>
    <row r="205" spans="1:13">
      <c r="A205" s="234">
        <f>'Order Form'!A220</f>
        <v>100082</v>
      </c>
      <c r="B205" s="234">
        <f t="shared" si="14"/>
        <v>100082</v>
      </c>
      <c r="C205" s="235">
        <f t="shared" si="16"/>
        <v>100082</v>
      </c>
      <c r="D205" s="231">
        <f>'Order Form'!$M$2</f>
        <v>0</v>
      </c>
      <c r="E205" s="232">
        <f>'Order Form'!$J$11</f>
        <v>0</v>
      </c>
      <c r="F205" s="232" t="str">
        <f>IF(ISBLANK('Order Form'!$J$12),"",'Order Form'!$J$12)</f>
        <v/>
      </c>
      <c r="G205" s="232">
        <f t="shared" ca="1" si="15"/>
        <v>41887</v>
      </c>
      <c r="H205" s="233">
        <f>'Order Form'!$J$13</f>
        <v>0</v>
      </c>
      <c r="I205" s="236">
        <f>'Order Form'!E220</f>
        <v>7.5</v>
      </c>
      <c r="J205" s="231">
        <f>'Order Form'!J220</f>
        <v>0</v>
      </c>
      <c r="K205" s="231" t="str">
        <f t="shared" si="17"/>
        <v>F</v>
      </c>
      <c r="L205" s="231">
        <f>IF('Pricing + Order Summary'!$O$13&gt;=8000,14,
IF('Pricing + Order Summary'!$O$13&gt;=5500,15,
IF('Pricing + Order Summary'!$O$13&gt;=4000,16,
IF('Pricing + Order Summary'!$O$13&gt;=2000,23,
IF('Pricing + Order Summary'!$O$13&gt;=750,21,
2)))))</f>
        <v>2</v>
      </c>
      <c r="M205" s="231" t="str">
        <f>"SPS20115"&amp;"-"&amp;D205&amp;"-"&amp;'Order Form'!$O$3&amp;"-1"</f>
        <v>SPS20115-0-1-1</v>
      </c>
    </row>
    <row r="206" spans="1:13">
      <c r="A206" s="234">
        <f>'Order Form'!A221</f>
        <v>100609</v>
      </c>
      <c r="B206" s="234">
        <f t="shared" si="14"/>
        <v>100609</v>
      </c>
      <c r="C206" s="235">
        <f t="shared" si="16"/>
        <v>100609</v>
      </c>
      <c r="D206" s="231">
        <f>'Order Form'!$M$2</f>
        <v>0</v>
      </c>
      <c r="E206" s="232">
        <f>'Order Form'!$J$11</f>
        <v>0</v>
      </c>
      <c r="F206" s="232" t="str">
        <f>IF(ISBLANK('Order Form'!$J$12),"",'Order Form'!$J$12)</f>
        <v/>
      </c>
      <c r="G206" s="232">
        <f t="shared" ca="1" si="15"/>
        <v>41887</v>
      </c>
      <c r="H206" s="233">
        <f>'Order Form'!$J$13</f>
        <v>0</v>
      </c>
      <c r="I206" s="236">
        <f>'Order Form'!E221</f>
        <v>7.5</v>
      </c>
      <c r="J206" s="231">
        <f>'Order Form'!J221</f>
        <v>0</v>
      </c>
      <c r="K206" s="231" t="str">
        <f t="shared" si="17"/>
        <v>F</v>
      </c>
      <c r="L206" s="231">
        <f>IF('Pricing + Order Summary'!$O$13&gt;=8000,14,
IF('Pricing + Order Summary'!$O$13&gt;=5500,15,
IF('Pricing + Order Summary'!$O$13&gt;=4000,16,
IF('Pricing + Order Summary'!$O$13&gt;=2000,23,
IF('Pricing + Order Summary'!$O$13&gt;=750,21,
2)))))</f>
        <v>2</v>
      </c>
      <c r="M206" s="231" t="str">
        <f>"SPS20115"&amp;"-"&amp;D206&amp;"-"&amp;'Order Form'!$O$3&amp;"-1"</f>
        <v>SPS20115-0-1-1</v>
      </c>
    </row>
    <row r="207" spans="1:13">
      <c r="A207" s="234">
        <f>'Order Form'!A222</f>
        <v>100605</v>
      </c>
      <c r="B207" s="234">
        <f t="shared" si="14"/>
        <v>100605</v>
      </c>
      <c r="C207" s="235">
        <f t="shared" si="16"/>
        <v>100605</v>
      </c>
      <c r="D207" s="231">
        <f>'Order Form'!$M$2</f>
        <v>0</v>
      </c>
      <c r="E207" s="232">
        <f>'Order Form'!$J$11</f>
        <v>0</v>
      </c>
      <c r="F207" s="232" t="str">
        <f>IF(ISBLANK('Order Form'!$J$12),"",'Order Form'!$J$12)</f>
        <v/>
      </c>
      <c r="G207" s="232">
        <f t="shared" ca="1" si="15"/>
        <v>41887</v>
      </c>
      <c r="H207" s="233">
        <f>'Order Form'!$J$13</f>
        <v>0</v>
      </c>
      <c r="I207" s="236">
        <f>'Order Form'!E222</f>
        <v>7.5</v>
      </c>
      <c r="J207" s="231">
        <f>'Order Form'!J222</f>
        <v>0</v>
      </c>
      <c r="K207" s="231" t="str">
        <f t="shared" si="17"/>
        <v>F</v>
      </c>
      <c r="L207" s="231">
        <f>IF('Pricing + Order Summary'!$O$13&gt;=8000,14,
IF('Pricing + Order Summary'!$O$13&gt;=5500,15,
IF('Pricing + Order Summary'!$O$13&gt;=4000,16,
IF('Pricing + Order Summary'!$O$13&gt;=2000,23,
IF('Pricing + Order Summary'!$O$13&gt;=750,21,
2)))))</f>
        <v>2</v>
      </c>
      <c r="M207" s="231" t="str">
        <f>"SPS20115"&amp;"-"&amp;D207&amp;"-"&amp;'Order Form'!$O$3&amp;"-1"</f>
        <v>SPS20115-0-1-1</v>
      </c>
    </row>
    <row r="208" spans="1:13">
      <c r="A208" s="234">
        <f>'Order Form'!A223</f>
        <v>107688</v>
      </c>
      <c r="B208" s="234">
        <f t="shared" si="14"/>
        <v>107688</v>
      </c>
      <c r="C208" s="235">
        <f t="shared" si="16"/>
        <v>107688</v>
      </c>
      <c r="D208" s="231">
        <f>'Order Form'!$M$2</f>
        <v>0</v>
      </c>
      <c r="E208" s="232">
        <f>'Order Form'!$J$11</f>
        <v>0</v>
      </c>
      <c r="F208" s="232" t="str">
        <f>IF(ISBLANK('Order Form'!$J$12),"",'Order Form'!$J$12)</f>
        <v/>
      </c>
      <c r="G208" s="232">
        <f t="shared" ca="1" si="15"/>
        <v>41887</v>
      </c>
      <c r="H208" s="233">
        <f>'Order Form'!$J$13</f>
        <v>0</v>
      </c>
      <c r="I208" s="236">
        <f>'Order Form'!E223</f>
        <v>7.5</v>
      </c>
      <c r="J208" s="231">
        <f>'Order Form'!J223</f>
        <v>0</v>
      </c>
      <c r="K208" s="231" t="str">
        <f t="shared" si="17"/>
        <v>F</v>
      </c>
      <c r="L208" s="231">
        <f>IF('Pricing + Order Summary'!$O$13&gt;=8000,14,
IF('Pricing + Order Summary'!$O$13&gt;=5500,15,
IF('Pricing + Order Summary'!$O$13&gt;=4000,16,
IF('Pricing + Order Summary'!$O$13&gt;=2000,23,
IF('Pricing + Order Summary'!$O$13&gt;=750,21,
2)))))</f>
        <v>2</v>
      </c>
      <c r="M208" s="231" t="str">
        <f>"SPS20115"&amp;"-"&amp;D208&amp;"-"&amp;'Order Form'!$O$3&amp;"-1"</f>
        <v>SPS20115-0-1-1</v>
      </c>
    </row>
    <row r="209" spans="1:13">
      <c r="A209" s="234">
        <f>'Order Form'!A224</f>
        <v>100602</v>
      </c>
      <c r="B209" s="234">
        <f t="shared" si="14"/>
        <v>100602</v>
      </c>
      <c r="C209" s="235">
        <f t="shared" si="16"/>
        <v>100602</v>
      </c>
      <c r="D209" s="231">
        <f>'Order Form'!$M$2</f>
        <v>0</v>
      </c>
      <c r="E209" s="232">
        <f>'Order Form'!$J$11</f>
        <v>0</v>
      </c>
      <c r="F209" s="232" t="str">
        <f>IF(ISBLANK('Order Form'!$J$12),"",'Order Form'!$J$12)</f>
        <v/>
      </c>
      <c r="G209" s="232">
        <f t="shared" ca="1" si="15"/>
        <v>41887</v>
      </c>
      <c r="H209" s="233">
        <f>'Order Form'!$J$13</f>
        <v>0</v>
      </c>
      <c r="I209" s="236">
        <f>'Order Form'!E224</f>
        <v>7.5</v>
      </c>
      <c r="J209" s="231">
        <f>'Order Form'!J224</f>
        <v>0</v>
      </c>
      <c r="K209" s="231" t="str">
        <f t="shared" si="17"/>
        <v>F</v>
      </c>
      <c r="L209" s="231">
        <f>IF('Pricing + Order Summary'!$O$13&gt;=8000,14,
IF('Pricing + Order Summary'!$O$13&gt;=5500,15,
IF('Pricing + Order Summary'!$O$13&gt;=4000,16,
IF('Pricing + Order Summary'!$O$13&gt;=2000,23,
IF('Pricing + Order Summary'!$O$13&gt;=750,21,
2)))))</f>
        <v>2</v>
      </c>
      <c r="M209" s="231" t="str">
        <f>"SPS20115"&amp;"-"&amp;D209&amp;"-"&amp;'Order Form'!$O$3&amp;"-1"</f>
        <v>SPS20115-0-1-1</v>
      </c>
    </row>
    <row r="210" spans="1:13">
      <c r="A210" s="234">
        <f>'Order Form'!A225</f>
        <v>107679</v>
      </c>
      <c r="B210" s="234">
        <f t="shared" si="14"/>
        <v>107679</v>
      </c>
      <c r="C210" s="235">
        <f t="shared" si="16"/>
        <v>107679</v>
      </c>
      <c r="D210" s="231">
        <f>'Order Form'!$M$2</f>
        <v>0</v>
      </c>
      <c r="E210" s="232">
        <f>'Order Form'!$J$11</f>
        <v>0</v>
      </c>
      <c r="F210" s="232" t="str">
        <f>IF(ISBLANK('Order Form'!$J$12),"",'Order Form'!$J$12)</f>
        <v/>
      </c>
      <c r="G210" s="232">
        <f t="shared" ca="1" si="15"/>
        <v>41887</v>
      </c>
      <c r="H210" s="233">
        <f>'Order Form'!$J$13</f>
        <v>0</v>
      </c>
      <c r="I210" s="236">
        <f>'Order Form'!E225</f>
        <v>7.5</v>
      </c>
      <c r="J210" s="231">
        <f>'Order Form'!J225</f>
        <v>0</v>
      </c>
      <c r="K210" s="231" t="str">
        <f t="shared" si="17"/>
        <v>F</v>
      </c>
      <c r="L210" s="231">
        <f>IF('Pricing + Order Summary'!$O$13&gt;=8000,14,
IF('Pricing + Order Summary'!$O$13&gt;=5500,15,
IF('Pricing + Order Summary'!$O$13&gt;=4000,16,
IF('Pricing + Order Summary'!$O$13&gt;=2000,23,
IF('Pricing + Order Summary'!$O$13&gt;=750,21,
2)))))</f>
        <v>2</v>
      </c>
      <c r="M210" s="231" t="str">
        <f>"SPS20115"&amp;"-"&amp;D210&amp;"-"&amp;'Order Form'!$O$3&amp;"-1"</f>
        <v>SPS20115-0-1-1</v>
      </c>
    </row>
    <row r="211" spans="1:13">
      <c r="A211" s="234">
        <f>'Order Form'!A226</f>
        <v>107678</v>
      </c>
      <c r="B211" s="234">
        <f t="shared" si="14"/>
        <v>107678</v>
      </c>
      <c r="C211" s="235">
        <f t="shared" si="16"/>
        <v>107678</v>
      </c>
      <c r="D211" s="231">
        <f>'Order Form'!$M$2</f>
        <v>0</v>
      </c>
      <c r="E211" s="232">
        <f>'Order Form'!$J$11</f>
        <v>0</v>
      </c>
      <c r="F211" s="232" t="str">
        <f>IF(ISBLANK('Order Form'!$J$12),"",'Order Form'!$J$12)</f>
        <v/>
      </c>
      <c r="G211" s="232">
        <f t="shared" ca="1" si="15"/>
        <v>41887</v>
      </c>
      <c r="H211" s="233">
        <f>'Order Form'!$J$13</f>
        <v>0</v>
      </c>
      <c r="I211" s="236">
        <f>'Order Form'!E226</f>
        <v>7.5</v>
      </c>
      <c r="J211" s="231">
        <f>'Order Form'!J226</f>
        <v>0</v>
      </c>
      <c r="K211" s="231" t="str">
        <f t="shared" si="17"/>
        <v>F</v>
      </c>
      <c r="L211" s="231">
        <f>IF('Pricing + Order Summary'!$O$13&gt;=8000,14,
IF('Pricing + Order Summary'!$O$13&gt;=5500,15,
IF('Pricing + Order Summary'!$O$13&gt;=4000,16,
IF('Pricing + Order Summary'!$O$13&gt;=2000,23,
IF('Pricing + Order Summary'!$O$13&gt;=750,21,
2)))))</f>
        <v>2</v>
      </c>
      <c r="M211" s="231" t="str">
        <f>"SPS20115"&amp;"-"&amp;D211&amp;"-"&amp;'Order Form'!$O$3&amp;"-1"</f>
        <v>SPS20115-0-1-1</v>
      </c>
    </row>
    <row r="212" spans="1:13">
      <c r="A212" s="234">
        <f>'Order Form'!A227</f>
        <v>100274</v>
      </c>
      <c r="B212" s="234">
        <f t="shared" si="14"/>
        <v>100274</v>
      </c>
      <c r="C212" s="235">
        <f t="shared" si="16"/>
        <v>100274</v>
      </c>
      <c r="D212" s="231">
        <f>'Order Form'!$M$2</f>
        <v>0</v>
      </c>
      <c r="E212" s="232">
        <f>'Order Form'!$J$11</f>
        <v>0</v>
      </c>
      <c r="F212" s="232" t="str">
        <f>IF(ISBLANK('Order Form'!$J$12),"",'Order Form'!$J$12)</f>
        <v/>
      </c>
      <c r="G212" s="232">
        <f t="shared" ca="1" si="15"/>
        <v>41887</v>
      </c>
      <c r="H212" s="233">
        <f>'Order Form'!$J$13</f>
        <v>0</v>
      </c>
      <c r="I212" s="236">
        <f>'Order Form'!E227</f>
        <v>7.5</v>
      </c>
      <c r="J212" s="231">
        <f>'Order Form'!J227</f>
        <v>0</v>
      </c>
      <c r="K212" s="231" t="str">
        <f t="shared" si="17"/>
        <v>F</v>
      </c>
      <c r="L212" s="231">
        <f>IF('Pricing + Order Summary'!$O$13&gt;=8000,14,
IF('Pricing + Order Summary'!$O$13&gt;=5500,15,
IF('Pricing + Order Summary'!$O$13&gt;=4000,16,
IF('Pricing + Order Summary'!$O$13&gt;=2000,23,
IF('Pricing + Order Summary'!$O$13&gt;=750,21,
2)))))</f>
        <v>2</v>
      </c>
      <c r="M212" s="231" t="str">
        <f>"SPS20115"&amp;"-"&amp;D212&amp;"-"&amp;'Order Form'!$O$3&amp;"-1"</f>
        <v>SPS20115-0-1-1</v>
      </c>
    </row>
    <row r="213" spans="1:13">
      <c r="A213" s="234">
        <f>'Order Form'!A228</f>
        <v>108665</v>
      </c>
      <c r="B213" s="234">
        <f t="shared" si="14"/>
        <v>108665</v>
      </c>
      <c r="C213" s="235">
        <f t="shared" si="16"/>
        <v>108665</v>
      </c>
      <c r="D213" s="231">
        <f>'Order Form'!$M$2</f>
        <v>0</v>
      </c>
      <c r="E213" s="232">
        <f>'Order Form'!$J$11</f>
        <v>0</v>
      </c>
      <c r="F213" s="232" t="str">
        <f>IF(ISBLANK('Order Form'!$J$12),"",'Order Form'!$J$12)</f>
        <v/>
      </c>
      <c r="G213" s="232">
        <f t="shared" ca="1" si="15"/>
        <v>41887</v>
      </c>
      <c r="H213" s="233">
        <f>'Order Form'!$J$13</f>
        <v>0</v>
      </c>
      <c r="I213" s="236">
        <f>'Order Form'!E228</f>
        <v>7.5</v>
      </c>
      <c r="J213" s="231">
        <f>'Order Form'!J228</f>
        <v>0</v>
      </c>
      <c r="K213" s="231" t="str">
        <f t="shared" si="17"/>
        <v>F</v>
      </c>
      <c r="L213" s="231">
        <f>IF('Pricing + Order Summary'!$O$13&gt;=8000,14,
IF('Pricing + Order Summary'!$O$13&gt;=5500,15,
IF('Pricing + Order Summary'!$O$13&gt;=4000,16,
IF('Pricing + Order Summary'!$O$13&gt;=2000,23,
IF('Pricing + Order Summary'!$O$13&gt;=750,21,
2)))))</f>
        <v>2</v>
      </c>
      <c r="M213" s="231" t="str">
        <f>"SPS20115"&amp;"-"&amp;D213&amp;"-"&amp;'Order Form'!$O$3&amp;"-1"</f>
        <v>SPS20115-0-1-1</v>
      </c>
    </row>
    <row r="214" spans="1:13">
      <c r="A214" s="234">
        <f>'Order Form'!A229</f>
        <v>105874</v>
      </c>
      <c r="B214" s="234">
        <f t="shared" si="14"/>
        <v>105874</v>
      </c>
      <c r="C214" s="235">
        <f t="shared" si="16"/>
        <v>105874</v>
      </c>
      <c r="D214" s="231">
        <f>'Order Form'!$M$2</f>
        <v>0</v>
      </c>
      <c r="E214" s="232">
        <f>'Order Form'!$J$11</f>
        <v>0</v>
      </c>
      <c r="F214" s="232" t="str">
        <f>IF(ISBLANK('Order Form'!$J$12),"",'Order Form'!$J$12)</f>
        <v/>
      </c>
      <c r="G214" s="232">
        <f t="shared" ca="1" si="15"/>
        <v>41887</v>
      </c>
      <c r="H214" s="233">
        <f>'Order Form'!$J$13</f>
        <v>0</v>
      </c>
      <c r="I214" s="236">
        <f>'Order Form'!E229</f>
        <v>7.5</v>
      </c>
      <c r="J214" s="231">
        <f>'Order Form'!J229</f>
        <v>0</v>
      </c>
      <c r="K214" s="231" t="str">
        <f t="shared" si="17"/>
        <v>F</v>
      </c>
      <c r="L214" s="231">
        <f>IF('Pricing + Order Summary'!$O$13&gt;=8000,14,
IF('Pricing + Order Summary'!$O$13&gt;=5500,15,
IF('Pricing + Order Summary'!$O$13&gt;=4000,16,
IF('Pricing + Order Summary'!$O$13&gt;=2000,23,
IF('Pricing + Order Summary'!$O$13&gt;=750,21,
2)))))</f>
        <v>2</v>
      </c>
      <c r="M214" s="231" t="str">
        <f>"SPS20115"&amp;"-"&amp;D214&amp;"-"&amp;'Order Form'!$O$3&amp;"-1"</f>
        <v>SPS20115-0-1-1</v>
      </c>
    </row>
    <row r="215" spans="1:13">
      <c r="A215" s="234">
        <f>'Order Form'!A230</f>
        <v>105875</v>
      </c>
      <c r="B215" s="234">
        <f t="shared" si="14"/>
        <v>105875</v>
      </c>
      <c r="C215" s="235">
        <f t="shared" si="16"/>
        <v>105875</v>
      </c>
      <c r="D215" s="231">
        <f>'Order Form'!$M$2</f>
        <v>0</v>
      </c>
      <c r="E215" s="232">
        <f>'Order Form'!$J$11</f>
        <v>0</v>
      </c>
      <c r="F215" s="232" t="str">
        <f>IF(ISBLANK('Order Form'!$J$12),"",'Order Form'!$J$12)</f>
        <v/>
      </c>
      <c r="G215" s="232">
        <f t="shared" ca="1" si="15"/>
        <v>41887</v>
      </c>
      <c r="H215" s="233">
        <f>'Order Form'!$J$13</f>
        <v>0</v>
      </c>
      <c r="I215" s="236">
        <f>'Order Form'!E230</f>
        <v>15</v>
      </c>
      <c r="J215" s="231">
        <f>'Order Form'!J230</f>
        <v>0</v>
      </c>
      <c r="K215" s="231" t="str">
        <f t="shared" si="17"/>
        <v>F</v>
      </c>
      <c r="L215" s="231">
        <f>IF('Pricing + Order Summary'!$O$13&gt;=8000,14,
IF('Pricing + Order Summary'!$O$13&gt;=5500,15,
IF('Pricing + Order Summary'!$O$13&gt;=4000,16,
IF('Pricing + Order Summary'!$O$13&gt;=2000,23,
IF('Pricing + Order Summary'!$O$13&gt;=750,21,
2)))))</f>
        <v>2</v>
      </c>
      <c r="M215" s="231" t="str">
        <f>"SPS20115"&amp;"-"&amp;D215&amp;"-"&amp;'Order Form'!$O$3&amp;"-1"</f>
        <v>SPS20115-0-1-1</v>
      </c>
    </row>
    <row r="216" spans="1:13">
      <c r="A216" s="234">
        <f>'Order Form'!A231</f>
        <v>108787</v>
      </c>
      <c r="B216" s="234">
        <f t="shared" si="14"/>
        <v>108787</v>
      </c>
      <c r="C216" s="235">
        <f t="shared" si="16"/>
        <v>108787</v>
      </c>
      <c r="D216" s="231">
        <f>'Order Form'!$M$2</f>
        <v>0</v>
      </c>
      <c r="E216" s="232">
        <f>'Order Form'!$J$11</f>
        <v>0</v>
      </c>
      <c r="F216" s="232" t="str">
        <f>IF(ISBLANK('Order Form'!$J$12),"",'Order Form'!$J$12)</f>
        <v/>
      </c>
      <c r="G216" s="232">
        <f t="shared" ca="1" si="15"/>
        <v>41887</v>
      </c>
      <c r="H216" s="233">
        <f>'Order Form'!$J$13</f>
        <v>0</v>
      </c>
      <c r="I216" s="236">
        <f>'Order Form'!E231</f>
        <v>7.5</v>
      </c>
      <c r="J216" s="231">
        <f>'Order Form'!J231</f>
        <v>0</v>
      </c>
      <c r="K216" s="231" t="str">
        <f t="shared" si="17"/>
        <v>F</v>
      </c>
      <c r="L216" s="231">
        <f>IF('Pricing + Order Summary'!$O$13&gt;=8000,14,
IF('Pricing + Order Summary'!$O$13&gt;=5500,15,
IF('Pricing + Order Summary'!$O$13&gt;=4000,16,
IF('Pricing + Order Summary'!$O$13&gt;=2000,23,
IF('Pricing + Order Summary'!$O$13&gt;=750,21,
2)))))</f>
        <v>2</v>
      </c>
      <c r="M216" s="231" t="str">
        <f>"SPS20115"&amp;"-"&amp;D216&amp;"-"&amp;'Order Form'!$O$3&amp;"-1"</f>
        <v>SPS20115-0-1-1</v>
      </c>
    </row>
    <row r="217" spans="1:13">
      <c r="A217" s="234">
        <f>'Order Form'!A232</f>
        <v>108788</v>
      </c>
      <c r="B217" s="234">
        <f t="shared" si="14"/>
        <v>108788</v>
      </c>
      <c r="C217" s="235">
        <f t="shared" si="16"/>
        <v>108788</v>
      </c>
      <c r="D217" s="231">
        <f>'Order Form'!$M$2</f>
        <v>0</v>
      </c>
      <c r="E217" s="232">
        <f>'Order Form'!$J$11</f>
        <v>0</v>
      </c>
      <c r="F217" s="232" t="str">
        <f>IF(ISBLANK('Order Form'!$J$12),"",'Order Form'!$J$12)</f>
        <v/>
      </c>
      <c r="G217" s="232">
        <f t="shared" ca="1" si="15"/>
        <v>41887</v>
      </c>
      <c r="H217" s="233">
        <f>'Order Form'!$J$13</f>
        <v>0</v>
      </c>
      <c r="I217" s="236">
        <f>'Order Form'!E232</f>
        <v>7.5</v>
      </c>
      <c r="J217" s="231">
        <f>'Order Form'!J232</f>
        <v>0</v>
      </c>
      <c r="K217" s="231" t="str">
        <f t="shared" si="17"/>
        <v>F</v>
      </c>
      <c r="L217" s="231">
        <f>IF('Pricing + Order Summary'!$O$13&gt;=8000,14,
IF('Pricing + Order Summary'!$O$13&gt;=5500,15,
IF('Pricing + Order Summary'!$O$13&gt;=4000,16,
IF('Pricing + Order Summary'!$O$13&gt;=2000,23,
IF('Pricing + Order Summary'!$O$13&gt;=750,21,
2)))))</f>
        <v>2</v>
      </c>
      <c r="M217" s="231" t="str">
        <f>"SPS20115"&amp;"-"&amp;D217&amp;"-"&amp;'Order Form'!$O$3&amp;"-1"</f>
        <v>SPS20115-0-1-1</v>
      </c>
    </row>
    <row r="218" spans="1:13">
      <c r="A218" s="234">
        <f>'Order Form'!A233</f>
        <v>108789</v>
      </c>
      <c r="B218" s="234">
        <f t="shared" si="14"/>
        <v>108789</v>
      </c>
      <c r="C218" s="235">
        <f t="shared" si="16"/>
        <v>108789</v>
      </c>
      <c r="D218" s="231">
        <f>'Order Form'!$M$2</f>
        <v>0</v>
      </c>
      <c r="E218" s="232">
        <f>'Order Form'!$J$11</f>
        <v>0</v>
      </c>
      <c r="F218" s="232" t="str">
        <f>IF(ISBLANK('Order Form'!$J$12),"",'Order Form'!$J$12)</f>
        <v/>
      </c>
      <c r="G218" s="232">
        <f t="shared" ca="1" si="15"/>
        <v>41887</v>
      </c>
      <c r="H218" s="233">
        <f>'Order Form'!$J$13</f>
        <v>0</v>
      </c>
      <c r="I218" s="236">
        <f>'Order Form'!E233</f>
        <v>7.5</v>
      </c>
      <c r="J218" s="231">
        <f>'Order Form'!J233</f>
        <v>0</v>
      </c>
      <c r="K218" s="231" t="str">
        <f t="shared" si="17"/>
        <v>F</v>
      </c>
      <c r="L218" s="231">
        <f>IF('Pricing + Order Summary'!$O$13&gt;=8000,14,
IF('Pricing + Order Summary'!$O$13&gt;=5500,15,
IF('Pricing + Order Summary'!$O$13&gt;=4000,16,
IF('Pricing + Order Summary'!$O$13&gt;=2000,23,
IF('Pricing + Order Summary'!$O$13&gt;=750,21,
2)))))</f>
        <v>2</v>
      </c>
      <c r="M218" s="231" t="str">
        <f>"SPS20115"&amp;"-"&amp;D218&amp;"-"&amp;'Order Form'!$O$3&amp;"-1"</f>
        <v>SPS20115-0-1-1</v>
      </c>
    </row>
    <row r="219" spans="1:13">
      <c r="A219" s="234">
        <f>'Order Form'!A234</f>
        <v>108717</v>
      </c>
      <c r="B219" s="234">
        <f t="shared" si="14"/>
        <v>108717</v>
      </c>
      <c r="C219" s="235">
        <f t="shared" si="16"/>
        <v>108717</v>
      </c>
      <c r="D219" s="231">
        <f>'Order Form'!$M$2</f>
        <v>0</v>
      </c>
      <c r="E219" s="232">
        <f>'Order Form'!$J$11</f>
        <v>0</v>
      </c>
      <c r="F219" s="232" t="str">
        <f>IF(ISBLANK('Order Form'!$J$12),"",'Order Form'!$J$12)</f>
        <v/>
      </c>
      <c r="G219" s="232">
        <f t="shared" ca="1" si="15"/>
        <v>41887</v>
      </c>
      <c r="H219" s="233">
        <f>'Order Form'!$J$13</f>
        <v>0</v>
      </c>
      <c r="I219" s="236">
        <f>'Order Form'!E234</f>
        <v>7.5</v>
      </c>
      <c r="J219" s="231">
        <f>'Order Form'!J234</f>
        <v>0</v>
      </c>
      <c r="K219" s="231" t="str">
        <f t="shared" si="17"/>
        <v>F</v>
      </c>
      <c r="L219" s="231">
        <f>IF('Pricing + Order Summary'!$O$13&gt;=8000,14,
IF('Pricing + Order Summary'!$O$13&gt;=5500,15,
IF('Pricing + Order Summary'!$O$13&gt;=4000,16,
IF('Pricing + Order Summary'!$O$13&gt;=2000,23,
IF('Pricing + Order Summary'!$O$13&gt;=750,21,
2)))))</f>
        <v>2</v>
      </c>
      <c r="M219" s="231" t="str">
        <f>"SPS20115"&amp;"-"&amp;D219&amp;"-"&amp;'Order Form'!$O$3&amp;"-1"</f>
        <v>SPS20115-0-1-1</v>
      </c>
    </row>
    <row r="220" spans="1:13">
      <c r="A220" s="234">
        <f>'Order Form'!A235</f>
        <v>108624</v>
      </c>
      <c r="B220" s="234">
        <f t="shared" si="14"/>
        <v>108624</v>
      </c>
      <c r="C220" s="235">
        <f t="shared" si="16"/>
        <v>108624</v>
      </c>
      <c r="D220" s="231">
        <f>'Order Form'!$M$2</f>
        <v>0</v>
      </c>
      <c r="E220" s="232">
        <f>'Order Form'!$J$11</f>
        <v>0</v>
      </c>
      <c r="F220" s="232" t="str">
        <f>IF(ISBLANK('Order Form'!$J$12),"",'Order Form'!$J$12)</f>
        <v/>
      </c>
      <c r="G220" s="232">
        <f t="shared" ca="1" si="15"/>
        <v>41887</v>
      </c>
      <c r="H220" s="233">
        <f>'Order Form'!$J$13</f>
        <v>0</v>
      </c>
      <c r="I220" s="236">
        <f>'Order Form'!E235</f>
        <v>7.5</v>
      </c>
      <c r="J220" s="231">
        <f>'Order Form'!J235</f>
        <v>0</v>
      </c>
      <c r="K220" s="231" t="str">
        <f t="shared" si="17"/>
        <v>F</v>
      </c>
      <c r="L220" s="231">
        <f>IF('Pricing + Order Summary'!$O$13&gt;=8000,14,
IF('Pricing + Order Summary'!$O$13&gt;=5500,15,
IF('Pricing + Order Summary'!$O$13&gt;=4000,16,
IF('Pricing + Order Summary'!$O$13&gt;=2000,23,
IF('Pricing + Order Summary'!$O$13&gt;=750,21,
2)))))</f>
        <v>2</v>
      </c>
      <c r="M220" s="231" t="str">
        <f>"SPS20115"&amp;"-"&amp;D220&amp;"-"&amp;'Order Form'!$O$3&amp;"-1"</f>
        <v>SPS20115-0-1-1</v>
      </c>
    </row>
    <row r="221" spans="1:13">
      <c r="A221" s="234">
        <f>'Order Form'!A236</f>
        <v>108790</v>
      </c>
      <c r="B221" s="234">
        <f t="shared" si="14"/>
        <v>108790</v>
      </c>
      <c r="C221" s="235">
        <f t="shared" si="16"/>
        <v>108790</v>
      </c>
      <c r="D221" s="231">
        <f>'Order Form'!$M$2</f>
        <v>0</v>
      </c>
      <c r="E221" s="232">
        <f>'Order Form'!$J$11</f>
        <v>0</v>
      </c>
      <c r="F221" s="232" t="str">
        <f>IF(ISBLANK('Order Form'!$J$12),"",'Order Form'!$J$12)</f>
        <v/>
      </c>
      <c r="G221" s="232">
        <f t="shared" ca="1" si="15"/>
        <v>41887</v>
      </c>
      <c r="H221" s="233">
        <f>'Order Form'!$J$13</f>
        <v>0</v>
      </c>
      <c r="I221" s="236">
        <f>'Order Form'!E236</f>
        <v>7.5</v>
      </c>
      <c r="J221" s="231">
        <f>'Order Form'!J236</f>
        <v>0</v>
      </c>
      <c r="K221" s="231" t="str">
        <f t="shared" si="17"/>
        <v>F</v>
      </c>
      <c r="L221" s="231">
        <f>IF('Pricing + Order Summary'!$O$13&gt;=8000,14,
IF('Pricing + Order Summary'!$O$13&gt;=5500,15,
IF('Pricing + Order Summary'!$O$13&gt;=4000,16,
IF('Pricing + Order Summary'!$O$13&gt;=2000,23,
IF('Pricing + Order Summary'!$O$13&gt;=750,21,
2)))))</f>
        <v>2</v>
      </c>
      <c r="M221" s="231" t="str">
        <f>"SPS20115"&amp;"-"&amp;D221&amp;"-"&amp;'Order Form'!$O$3&amp;"-1"</f>
        <v>SPS20115-0-1-1</v>
      </c>
    </row>
    <row r="222" spans="1:13">
      <c r="A222" s="234">
        <f>'Order Form'!A237</f>
        <v>108791</v>
      </c>
      <c r="B222" s="234">
        <f t="shared" si="14"/>
        <v>108791</v>
      </c>
      <c r="C222" s="235">
        <f t="shared" si="16"/>
        <v>108791</v>
      </c>
      <c r="D222" s="231">
        <f>'Order Form'!$M$2</f>
        <v>0</v>
      </c>
      <c r="E222" s="232">
        <f>'Order Form'!$J$11</f>
        <v>0</v>
      </c>
      <c r="F222" s="232" t="str">
        <f>IF(ISBLANK('Order Form'!$J$12),"",'Order Form'!$J$12)</f>
        <v/>
      </c>
      <c r="G222" s="232">
        <f t="shared" ca="1" si="15"/>
        <v>41887</v>
      </c>
      <c r="H222" s="233">
        <f>'Order Form'!$J$13</f>
        <v>0</v>
      </c>
      <c r="I222" s="236">
        <f>'Order Form'!E237</f>
        <v>7.5</v>
      </c>
      <c r="J222" s="231">
        <f>'Order Form'!J237</f>
        <v>0</v>
      </c>
      <c r="K222" s="231" t="str">
        <f t="shared" si="17"/>
        <v>F</v>
      </c>
      <c r="L222" s="231">
        <f>IF('Pricing + Order Summary'!$O$13&gt;=8000,14,
IF('Pricing + Order Summary'!$O$13&gt;=5500,15,
IF('Pricing + Order Summary'!$O$13&gt;=4000,16,
IF('Pricing + Order Summary'!$O$13&gt;=2000,23,
IF('Pricing + Order Summary'!$O$13&gt;=750,21,
2)))))</f>
        <v>2</v>
      </c>
      <c r="M222" s="231" t="str">
        <f>"SPS20115"&amp;"-"&amp;D222&amp;"-"&amp;'Order Form'!$O$3&amp;"-1"</f>
        <v>SPS20115-0-1-1</v>
      </c>
    </row>
    <row r="223" spans="1:13">
      <c r="A223" s="234">
        <f>'Order Form'!A238</f>
        <v>108646</v>
      </c>
      <c r="B223" s="234">
        <f t="shared" si="14"/>
        <v>108646</v>
      </c>
      <c r="C223" s="235">
        <f t="shared" si="16"/>
        <v>108646</v>
      </c>
      <c r="D223" s="231">
        <f>'Order Form'!$M$2</f>
        <v>0</v>
      </c>
      <c r="E223" s="232">
        <f>'Order Form'!$J$11</f>
        <v>0</v>
      </c>
      <c r="F223" s="232" t="str">
        <f>IF(ISBLANK('Order Form'!$J$12),"",'Order Form'!$J$12)</f>
        <v/>
      </c>
      <c r="G223" s="232">
        <f t="shared" ca="1" si="15"/>
        <v>41887</v>
      </c>
      <c r="H223" s="233">
        <f>'Order Form'!$J$13</f>
        <v>0</v>
      </c>
      <c r="I223" s="236">
        <f>'Order Form'!E238</f>
        <v>7.5</v>
      </c>
      <c r="J223" s="231">
        <f>'Order Form'!J238</f>
        <v>0</v>
      </c>
      <c r="K223" s="231" t="str">
        <f t="shared" si="17"/>
        <v>F</v>
      </c>
      <c r="L223" s="231">
        <f>IF('Pricing + Order Summary'!$O$13&gt;=8000,14,
IF('Pricing + Order Summary'!$O$13&gt;=5500,15,
IF('Pricing + Order Summary'!$O$13&gt;=4000,16,
IF('Pricing + Order Summary'!$O$13&gt;=2000,23,
IF('Pricing + Order Summary'!$O$13&gt;=750,21,
2)))))</f>
        <v>2</v>
      </c>
      <c r="M223" s="231" t="str">
        <f>"SPS20115"&amp;"-"&amp;D223&amp;"-"&amp;'Order Form'!$O$3&amp;"-1"</f>
        <v>SPS20115-0-1-1</v>
      </c>
    </row>
    <row r="224" spans="1:13">
      <c r="A224" s="234">
        <f>'Order Form'!A239</f>
        <v>108648</v>
      </c>
      <c r="B224" s="234">
        <f t="shared" si="14"/>
        <v>108648</v>
      </c>
      <c r="C224" s="235">
        <f t="shared" si="16"/>
        <v>108648</v>
      </c>
      <c r="D224" s="231">
        <f>'Order Form'!$M$2</f>
        <v>0</v>
      </c>
      <c r="E224" s="232">
        <f>'Order Form'!$J$11</f>
        <v>0</v>
      </c>
      <c r="F224" s="232" t="str">
        <f>IF(ISBLANK('Order Form'!$J$12),"",'Order Form'!$J$12)</f>
        <v/>
      </c>
      <c r="G224" s="232">
        <f t="shared" ca="1" si="15"/>
        <v>41887</v>
      </c>
      <c r="H224" s="233">
        <f>'Order Form'!$J$13</f>
        <v>0</v>
      </c>
      <c r="I224" s="236">
        <f>'Order Form'!E239</f>
        <v>7.5</v>
      </c>
      <c r="J224" s="231">
        <f>'Order Form'!J239</f>
        <v>0</v>
      </c>
      <c r="K224" s="231" t="str">
        <f t="shared" si="17"/>
        <v>F</v>
      </c>
      <c r="L224" s="231">
        <f>IF('Pricing + Order Summary'!$O$13&gt;=8000,14,
IF('Pricing + Order Summary'!$O$13&gt;=5500,15,
IF('Pricing + Order Summary'!$O$13&gt;=4000,16,
IF('Pricing + Order Summary'!$O$13&gt;=2000,23,
IF('Pricing + Order Summary'!$O$13&gt;=750,21,
2)))))</f>
        <v>2</v>
      </c>
      <c r="M224" s="231" t="str">
        <f>"SPS20115"&amp;"-"&amp;D224&amp;"-"&amp;'Order Form'!$O$3&amp;"-1"</f>
        <v>SPS20115-0-1-1</v>
      </c>
    </row>
    <row r="225" spans="1:13">
      <c r="A225" s="234">
        <f>'Order Form'!A240</f>
        <v>108647</v>
      </c>
      <c r="B225" s="234">
        <f t="shared" si="14"/>
        <v>108647</v>
      </c>
      <c r="C225" s="235">
        <f t="shared" si="16"/>
        <v>108647</v>
      </c>
      <c r="D225" s="231">
        <f>'Order Form'!$M$2</f>
        <v>0</v>
      </c>
      <c r="E225" s="232">
        <f>'Order Form'!$J$11</f>
        <v>0</v>
      </c>
      <c r="F225" s="232" t="str">
        <f>IF(ISBLANK('Order Form'!$J$12),"",'Order Form'!$J$12)</f>
        <v/>
      </c>
      <c r="G225" s="232">
        <f t="shared" ca="1" si="15"/>
        <v>41887</v>
      </c>
      <c r="H225" s="233">
        <f>'Order Form'!$J$13</f>
        <v>0</v>
      </c>
      <c r="I225" s="236">
        <f>'Order Form'!E240</f>
        <v>7.5</v>
      </c>
      <c r="J225" s="231">
        <f>'Order Form'!J240</f>
        <v>0</v>
      </c>
      <c r="K225" s="231" t="str">
        <f t="shared" si="17"/>
        <v>F</v>
      </c>
      <c r="L225" s="231">
        <f>IF('Pricing + Order Summary'!$O$13&gt;=8000,14,
IF('Pricing + Order Summary'!$O$13&gt;=5500,15,
IF('Pricing + Order Summary'!$O$13&gt;=4000,16,
IF('Pricing + Order Summary'!$O$13&gt;=2000,23,
IF('Pricing + Order Summary'!$O$13&gt;=750,21,
2)))))</f>
        <v>2</v>
      </c>
      <c r="M225" s="231" t="str">
        <f>"SPS20115"&amp;"-"&amp;D225&amp;"-"&amp;'Order Form'!$O$3&amp;"-1"</f>
        <v>SPS20115-0-1-1</v>
      </c>
    </row>
    <row r="226" spans="1:13">
      <c r="A226" s="234">
        <f>'Order Form'!A241</f>
        <v>108792</v>
      </c>
      <c r="B226" s="234">
        <f t="shared" si="14"/>
        <v>108792</v>
      </c>
      <c r="C226" s="235">
        <f t="shared" si="16"/>
        <v>108792</v>
      </c>
      <c r="D226" s="231">
        <f>'Order Form'!$M$2</f>
        <v>0</v>
      </c>
      <c r="E226" s="232">
        <f>'Order Form'!$J$11</f>
        <v>0</v>
      </c>
      <c r="F226" s="232" t="str">
        <f>IF(ISBLANK('Order Form'!$J$12),"",'Order Form'!$J$12)</f>
        <v/>
      </c>
      <c r="G226" s="232">
        <f t="shared" ca="1" si="15"/>
        <v>41887</v>
      </c>
      <c r="H226" s="233">
        <f>'Order Form'!$J$13</f>
        <v>0</v>
      </c>
      <c r="I226" s="236">
        <f>'Order Form'!E241</f>
        <v>7.5</v>
      </c>
      <c r="J226" s="231">
        <f>'Order Form'!J241</f>
        <v>0</v>
      </c>
      <c r="K226" s="231" t="str">
        <f t="shared" si="17"/>
        <v>F</v>
      </c>
      <c r="L226" s="231">
        <f>IF('Pricing + Order Summary'!$O$13&gt;=8000,14,
IF('Pricing + Order Summary'!$O$13&gt;=5500,15,
IF('Pricing + Order Summary'!$O$13&gt;=4000,16,
IF('Pricing + Order Summary'!$O$13&gt;=2000,23,
IF('Pricing + Order Summary'!$O$13&gt;=750,21,
2)))))</f>
        <v>2</v>
      </c>
      <c r="M226" s="231" t="str">
        <f>"SPS20115"&amp;"-"&amp;D226&amp;"-"&amp;'Order Form'!$O$3&amp;"-1"</f>
        <v>SPS20115-0-1-1</v>
      </c>
    </row>
    <row r="227" spans="1:13">
      <c r="A227" s="234">
        <f>'Order Form'!A242</f>
        <v>108793</v>
      </c>
      <c r="B227" s="234">
        <f t="shared" si="14"/>
        <v>108793</v>
      </c>
      <c r="C227" s="235">
        <f t="shared" si="16"/>
        <v>108793</v>
      </c>
      <c r="D227" s="231">
        <f>'Order Form'!$M$2</f>
        <v>0</v>
      </c>
      <c r="E227" s="232">
        <f>'Order Form'!$J$11</f>
        <v>0</v>
      </c>
      <c r="F227" s="232" t="str">
        <f>IF(ISBLANK('Order Form'!$J$12),"",'Order Form'!$J$12)</f>
        <v/>
      </c>
      <c r="G227" s="232">
        <f t="shared" ca="1" si="15"/>
        <v>41887</v>
      </c>
      <c r="H227" s="233">
        <f>'Order Form'!$J$13</f>
        <v>0</v>
      </c>
      <c r="I227" s="236">
        <f>'Order Form'!E242</f>
        <v>7.5</v>
      </c>
      <c r="J227" s="231">
        <f>'Order Form'!J242</f>
        <v>0</v>
      </c>
      <c r="K227" s="231" t="str">
        <f t="shared" si="17"/>
        <v>F</v>
      </c>
      <c r="L227" s="231">
        <f>IF('Pricing + Order Summary'!$O$13&gt;=8000,14,
IF('Pricing + Order Summary'!$O$13&gt;=5500,15,
IF('Pricing + Order Summary'!$O$13&gt;=4000,16,
IF('Pricing + Order Summary'!$O$13&gt;=2000,23,
IF('Pricing + Order Summary'!$O$13&gt;=750,21,
2)))))</f>
        <v>2</v>
      </c>
      <c r="M227" s="231" t="str">
        <f>"SPS20115"&amp;"-"&amp;D227&amp;"-"&amp;'Order Form'!$O$3&amp;"-1"</f>
        <v>SPS20115-0-1-1</v>
      </c>
    </row>
    <row r="228" spans="1:13">
      <c r="A228" s="234">
        <f>'Order Form'!A243</f>
        <v>108794</v>
      </c>
      <c r="B228" s="234">
        <f t="shared" si="14"/>
        <v>108794</v>
      </c>
      <c r="C228" s="235">
        <f t="shared" si="16"/>
        <v>108794</v>
      </c>
      <c r="D228" s="231">
        <f>'Order Form'!$M$2</f>
        <v>0</v>
      </c>
      <c r="E228" s="232">
        <f>'Order Form'!$J$11</f>
        <v>0</v>
      </c>
      <c r="F228" s="232" t="str">
        <f>IF(ISBLANK('Order Form'!$J$12),"",'Order Form'!$J$12)</f>
        <v/>
      </c>
      <c r="G228" s="232">
        <f t="shared" ca="1" si="15"/>
        <v>41887</v>
      </c>
      <c r="H228" s="233">
        <f>'Order Form'!$J$13</f>
        <v>0</v>
      </c>
      <c r="I228" s="236">
        <f>'Order Form'!E243</f>
        <v>7.5</v>
      </c>
      <c r="J228" s="231">
        <f>'Order Form'!J243</f>
        <v>0</v>
      </c>
      <c r="K228" s="231" t="str">
        <f t="shared" si="17"/>
        <v>F</v>
      </c>
      <c r="L228" s="231">
        <f>IF('Pricing + Order Summary'!$O$13&gt;=8000,14,
IF('Pricing + Order Summary'!$O$13&gt;=5500,15,
IF('Pricing + Order Summary'!$O$13&gt;=4000,16,
IF('Pricing + Order Summary'!$O$13&gt;=2000,23,
IF('Pricing + Order Summary'!$O$13&gt;=750,21,
2)))))</f>
        <v>2</v>
      </c>
      <c r="M228" s="231" t="str">
        <f>"SPS20115"&amp;"-"&amp;D228&amp;"-"&amp;'Order Form'!$O$3&amp;"-1"</f>
        <v>SPS20115-0-1-1</v>
      </c>
    </row>
    <row r="229" spans="1:13">
      <c r="A229" s="234">
        <f>'Order Form'!A244</f>
        <v>108795</v>
      </c>
      <c r="B229" s="234">
        <f t="shared" si="14"/>
        <v>108795</v>
      </c>
      <c r="C229" s="235">
        <f t="shared" si="16"/>
        <v>108795</v>
      </c>
      <c r="D229" s="231">
        <f>'Order Form'!$M$2</f>
        <v>0</v>
      </c>
      <c r="E229" s="232">
        <f>'Order Form'!$J$11</f>
        <v>0</v>
      </c>
      <c r="F229" s="232" t="str">
        <f>IF(ISBLANK('Order Form'!$J$12),"",'Order Form'!$J$12)</f>
        <v/>
      </c>
      <c r="G229" s="232">
        <f t="shared" ca="1" si="15"/>
        <v>41887</v>
      </c>
      <c r="H229" s="233">
        <f>'Order Form'!$J$13</f>
        <v>0</v>
      </c>
      <c r="I229" s="236">
        <f>'Order Form'!E244</f>
        <v>7.5</v>
      </c>
      <c r="J229" s="231">
        <f>'Order Form'!J244</f>
        <v>0</v>
      </c>
      <c r="K229" s="231" t="str">
        <f t="shared" si="17"/>
        <v>F</v>
      </c>
      <c r="L229" s="231">
        <f>IF('Pricing + Order Summary'!$O$13&gt;=8000,14,
IF('Pricing + Order Summary'!$O$13&gt;=5500,15,
IF('Pricing + Order Summary'!$O$13&gt;=4000,16,
IF('Pricing + Order Summary'!$O$13&gt;=2000,23,
IF('Pricing + Order Summary'!$O$13&gt;=750,21,
2)))))</f>
        <v>2</v>
      </c>
      <c r="M229" s="231" t="str">
        <f>"SPS20115"&amp;"-"&amp;D229&amp;"-"&amp;'Order Form'!$O$3&amp;"-1"</f>
        <v>SPS20115-0-1-1</v>
      </c>
    </row>
    <row r="230" spans="1:13">
      <c r="A230" s="234">
        <f>'Order Form'!A245</f>
        <v>108796</v>
      </c>
      <c r="B230" s="234">
        <f t="shared" si="14"/>
        <v>108796</v>
      </c>
      <c r="C230" s="235">
        <f t="shared" si="16"/>
        <v>108796</v>
      </c>
      <c r="D230" s="231">
        <f>'Order Form'!$M$2</f>
        <v>0</v>
      </c>
      <c r="E230" s="232">
        <f>'Order Form'!$J$11</f>
        <v>0</v>
      </c>
      <c r="F230" s="232" t="str">
        <f>IF(ISBLANK('Order Form'!$J$12),"",'Order Form'!$J$12)</f>
        <v/>
      </c>
      <c r="G230" s="232">
        <f t="shared" ca="1" si="15"/>
        <v>41887</v>
      </c>
      <c r="H230" s="233">
        <f>'Order Form'!$J$13</f>
        <v>0</v>
      </c>
      <c r="I230" s="236">
        <f>'Order Form'!E245</f>
        <v>7.5</v>
      </c>
      <c r="J230" s="231">
        <f>'Order Form'!J245</f>
        <v>0</v>
      </c>
      <c r="K230" s="231" t="str">
        <f t="shared" si="17"/>
        <v>F</v>
      </c>
      <c r="L230" s="231">
        <f>IF('Pricing + Order Summary'!$O$13&gt;=8000,14,
IF('Pricing + Order Summary'!$O$13&gt;=5500,15,
IF('Pricing + Order Summary'!$O$13&gt;=4000,16,
IF('Pricing + Order Summary'!$O$13&gt;=2000,23,
IF('Pricing + Order Summary'!$O$13&gt;=750,21,
2)))))</f>
        <v>2</v>
      </c>
      <c r="M230" s="231" t="str">
        <f>"SPS20115"&amp;"-"&amp;D230&amp;"-"&amp;'Order Form'!$O$3&amp;"-1"</f>
        <v>SPS20115-0-1-1</v>
      </c>
    </row>
    <row r="231" spans="1:13">
      <c r="A231" s="234">
        <f>'Order Form'!A246</f>
        <v>108797</v>
      </c>
      <c r="B231" s="234">
        <f t="shared" si="14"/>
        <v>108797</v>
      </c>
      <c r="C231" s="235">
        <f t="shared" si="16"/>
        <v>108797</v>
      </c>
      <c r="D231" s="231">
        <f>'Order Form'!$M$2</f>
        <v>0</v>
      </c>
      <c r="E231" s="232">
        <f>'Order Form'!$J$11</f>
        <v>0</v>
      </c>
      <c r="F231" s="232" t="str">
        <f>IF(ISBLANK('Order Form'!$J$12),"",'Order Form'!$J$12)</f>
        <v/>
      </c>
      <c r="G231" s="232">
        <f t="shared" ca="1" si="15"/>
        <v>41887</v>
      </c>
      <c r="H231" s="233">
        <f>'Order Form'!$J$13</f>
        <v>0</v>
      </c>
      <c r="I231" s="236">
        <f>'Order Form'!E246</f>
        <v>7.5</v>
      </c>
      <c r="J231" s="231">
        <f>'Order Form'!J246</f>
        <v>0</v>
      </c>
      <c r="K231" s="231" t="str">
        <f t="shared" si="17"/>
        <v>F</v>
      </c>
      <c r="L231" s="231">
        <f>IF('Pricing + Order Summary'!$O$13&gt;=8000,14,
IF('Pricing + Order Summary'!$O$13&gt;=5500,15,
IF('Pricing + Order Summary'!$O$13&gt;=4000,16,
IF('Pricing + Order Summary'!$O$13&gt;=2000,23,
IF('Pricing + Order Summary'!$O$13&gt;=750,21,
2)))))</f>
        <v>2</v>
      </c>
      <c r="M231" s="231" t="str">
        <f>"SPS20115"&amp;"-"&amp;D231&amp;"-"&amp;'Order Form'!$O$3&amp;"-1"</f>
        <v>SPS20115-0-1-1</v>
      </c>
    </row>
    <row r="232" spans="1:13">
      <c r="A232" s="234">
        <f>'Order Form'!A247</f>
        <v>108798</v>
      </c>
      <c r="B232" s="234">
        <f t="shared" si="14"/>
        <v>108798</v>
      </c>
      <c r="C232" s="235">
        <f t="shared" si="16"/>
        <v>108798</v>
      </c>
      <c r="D232" s="231">
        <f>'Order Form'!$M$2</f>
        <v>0</v>
      </c>
      <c r="E232" s="232">
        <f>'Order Form'!$J$11</f>
        <v>0</v>
      </c>
      <c r="F232" s="232" t="str">
        <f>IF(ISBLANK('Order Form'!$J$12),"",'Order Form'!$J$12)</f>
        <v/>
      </c>
      <c r="G232" s="232">
        <f t="shared" ca="1" si="15"/>
        <v>41887</v>
      </c>
      <c r="H232" s="233">
        <f>'Order Form'!$J$13</f>
        <v>0</v>
      </c>
      <c r="I232" s="236">
        <f>'Order Form'!E247</f>
        <v>7.5</v>
      </c>
      <c r="J232" s="231">
        <f>'Order Form'!J247</f>
        <v>0</v>
      </c>
      <c r="K232" s="231" t="str">
        <f t="shared" si="17"/>
        <v>F</v>
      </c>
      <c r="L232" s="231">
        <f>IF('Pricing + Order Summary'!$O$13&gt;=8000,14,
IF('Pricing + Order Summary'!$O$13&gt;=5500,15,
IF('Pricing + Order Summary'!$O$13&gt;=4000,16,
IF('Pricing + Order Summary'!$O$13&gt;=2000,23,
IF('Pricing + Order Summary'!$O$13&gt;=750,21,
2)))))</f>
        <v>2</v>
      </c>
      <c r="M232" s="231" t="str">
        <f>"SPS20115"&amp;"-"&amp;D232&amp;"-"&amp;'Order Form'!$O$3&amp;"-1"</f>
        <v>SPS20115-0-1-1</v>
      </c>
    </row>
    <row r="233" spans="1:13">
      <c r="A233" s="234">
        <f>'Order Form'!A248</f>
        <v>108799</v>
      </c>
      <c r="B233" s="234">
        <f t="shared" si="14"/>
        <v>108799</v>
      </c>
      <c r="C233" s="235">
        <f t="shared" si="16"/>
        <v>108799</v>
      </c>
      <c r="D233" s="231">
        <f>'Order Form'!$M$2</f>
        <v>0</v>
      </c>
      <c r="E233" s="232">
        <f>'Order Form'!$J$11</f>
        <v>0</v>
      </c>
      <c r="F233" s="232" t="str">
        <f>IF(ISBLANK('Order Form'!$J$12),"",'Order Form'!$J$12)</f>
        <v/>
      </c>
      <c r="G233" s="232">
        <f t="shared" ca="1" si="15"/>
        <v>41887</v>
      </c>
      <c r="H233" s="233">
        <f>'Order Form'!$J$13</f>
        <v>0</v>
      </c>
      <c r="I233" s="236">
        <f>'Order Form'!E248</f>
        <v>7.5</v>
      </c>
      <c r="J233" s="231">
        <f>'Order Form'!J248</f>
        <v>0</v>
      </c>
      <c r="K233" s="231" t="str">
        <f t="shared" si="17"/>
        <v>F</v>
      </c>
      <c r="L233" s="231">
        <f>IF('Pricing + Order Summary'!$O$13&gt;=8000,14,
IF('Pricing + Order Summary'!$O$13&gt;=5500,15,
IF('Pricing + Order Summary'!$O$13&gt;=4000,16,
IF('Pricing + Order Summary'!$O$13&gt;=2000,23,
IF('Pricing + Order Summary'!$O$13&gt;=750,21,
2)))))</f>
        <v>2</v>
      </c>
      <c r="M233" s="231" t="str">
        <f>"SPS20115"&amp;"-"&amp;D233&amp;"-"&amp;'Order Form'!$O$3&amp;"-1"</f>
        <v>SPS20115-0-1-1</v>
      </c>
    </row>
    <row r="234" spans="1:13">
      <c r="A234" s="234">
        <f>'Order Form'!A249</f>
        <v>108719</v>
      </c>
      <c r="B234" s="234">
        <f t="shared" si="14"/>
        <v>108719</v>
      </c>
      <c r="C234" s="235">
        <f t="shared" si="16"/>
        <v>108719</v>
      </c>
      <c r="D234" s="231">
        <f>'Order Form'!$M$2</f>
        <v>0</v>
      </c>
      <c r="E234" s="232">
        <f>'Order Form'!$J$11</f>
        <v>0</v>
      </c>
      <c r="F234" s="232" t="str">
        <f>IF(ISBLANK('Order Form'!$J$12),"",'Order Form'!$J$12)</f>
        <v/>
      </c>
      <c r="G234" s="232">
        <f t="shared" ca="1" si="15"/>
        <v>41887</v>
      </c>
      <c r="H234" s="233">
        <f>'Order Form'!$J$13</f>
        <v>0</v>
      </c>
      <c r="I234" s="236">
        <f>'Order Form'!E249</f>
        <v>7.5</v>
      </c>
      <c r="J234" s="231">
        <f>'Order Form'!J249</f>
        <v>0</v>
      </c>
      <c r="K234" s="231" t="str">
        <f t="shared" si="17"/>
        <v>F</v>
      </c>
      <c r="L234" s="231">
        <f>IF('Pricing + Order Summary'!$O$13&gt;=8000,14,
IF('Pricing + Order Summary'!$O$13&gt;=5500,15,
IF('Pricing + Order Summary'!$O$13&gt;=4000,16,
IF('Pricing + Order Summary'!$O$13&gt;=2000,23,
IF('Pricing + Order Summary'!$O$13&gt;=750,21,
2)))))</f>
        <v>2</v>
      </c>
      <c r="M234" s="231" t="str">
        <f>"SPS20115"&amp;"-"&amp;D234&amp;"-"&amp;'Order Form'!$O$3&amp;"-1"</f>
        <v>SPS20115-0-1-1</v>
      </c>
    </row>
    <row r="235" spans="1:13">
      <c r="A235" s="234">
        <f>'Order Form'!A250</f>
        <v>108800</v>
      </c>
      <c r="B235" s="234">
        <f t="shared" si="14"/>
        <v>108800</v>
      </c>
      <c r="C235" s="235">
        <f t="shared" si="16"/>
        <v>108800</v>
      </c>
      <c r="D235" s="231">
        <f>'Order Form'!$M$2</f>
        <v>0</v>
      </c>
      <c r="E235" s="232">
        <f>'Order Form'!$J$11</f>
        <v>0</v>
      </c>
      <c r="F235" s="232" t="str">
        <f>IF(ISBLANK('Order Form'!$J$12),"",'Order Form'!$J$12)</f>
        <v/>
      </c>
      <c r="G235" s="232">
        <f t="shared" ca="1" si="15"/>
        <v>41887</v>
      </c>
      <c r="H235" s="233">
        <f>'Order Form'!$J$13</f>
        <v>0</v>
      </c>
      <c r="I235" s="236">
        <f>'Order Form'!E250</f>
        <v>7.5</v>
      </c>
      <c r="J235" s="231">
        <f>'Order Form'!J250</f>
        <v>0</v>
      </c>
      <c r="K235" s="231" t="str">
        <f t="shared" si="17"/>
        <v>F</v>
      </c>
      <c r="L235" s="231">
        <f>IF('Pricing + Order Summary'!$O$13&gt;=8000,14,
IF('Pricing + Order Summary'!$O$13&gt;=5500,15,
IF('Pricing + Order Summary'!$O$13&gt;=4000,16,
IF('Pricing + Order Summary'!$O$13&gt;=2000,23,
IF('Pricing + Order Summary'!$O$13&gt;=750,21,
2)))))</f>
        <v>2</v>
      </c>
      <c r="M235" s="231" t="str">
        <f>"SPS20115"&amp;"-"&amp;D235&amp;"-"&amp;'Order Form'!$O$3&amp;"-1"</f>
        <v>SPS20115-0-1-1</v>
      </c>
    </row>
    <row r="236" spans="1:13">
      <c r="A236" s="234">
        <f>'Order Form'!A251</f>
        <v>108801</v>
      </c>
      <c r="B236" s="234">
        <f t="shared" si="14"/>
        <v>108801</v>
      </c>
      <c r="C236" s="235">
        <f t="shared" si="16"/>
        <v>108801</v>
      </c>
      <c r="D236" s="231">
        <f>'Order Form'!$M$2</f>
        <v>0</v>
      </c>
      <c r="E236" s="232">
        <f>'Order Form'!$J$11</f>
        <v>0</v>
      </c>
      <c r="F236" s="232" t="str">
        <f>IF(ISBLANK('Order Form'!$J$12),"",'Order Form'!$J$12)</f>
        <v/>
      </c>
      <c r="G236" s="232">
        <f t="shared" ca="1" si="15"/>
        <v>41887</v>
      </c>
      <c r="H236" s="233">
        <f>'Order Form'!$J$13</f>
        <v>0</v>
      </c>
      <c r="I236" s="236">
        <f>'Order Form'!E251</f>
        <v>7.5</v>
      </c>
      <c r="J236" s="231">
        <f>'Order Form'!J251</f>
        <v>0</v>
      </c>
      <c r="K236" s="231" t="str">
        <f t="shared" si="17"/>
        <v>F</v>
      </c>
      <c r="L236" s="231">
        <f>IF('Pricing + Order Summary'!$O$13&gt;=8000,14,
IF('Pricing + Order Summary'!$O$13&gt;=5500,15,
IF('Pricing + Order Summary'!$O$13&gt;=4000,16,
IF('Pricing + Order Summary'!$O$13&gt;=2000,23,
IF('Pricing + Order Summary'!$O$13&gt;=750,21,
2)))))</f>
        <v>2</v>
      </c>
      <c r="M236" s="231" t="str">
        <f>"SPS20115"&amp;"-"&amp;D236&amp;"-"&amp;'Order Form'!$O$3&amp;"-1"</f>
        <v>SPS20115-0-1-1</v>
      </c>
    </row>
    <row r="237" spans="1:13">
      <c r="A237" s="234">
        <f>'Order Form'!A252</f>
        <v>108802</v>
      </c>
      <c r="B237" s="234">
        <f t="shared" si="14"/>
        <v>108802</v>
      </c>
      <c r="C237" s="235">
        <f t="shared" si="16"/>
        <v>108802</v>
      </c>
      <c r="D237" s="231">
        <f>'Order Form'!$M$2</f>
        <v>0</v>
      </c>
      <c r="E237" s="232">
        <f>'Order Form'!$J$11</f>
        <v>0</v>
      </c>
      <c r="F237" s="232" t="str">
        <f>IF(ISBLANK('Order Form'!$J$12),"",'Order Form'!$J$12)</f>
        <v/>
      </c>
      <c r="G237" s="232">
        <f t="shared" ca="1" si="15"/>
        <v>41887</v>
      </c>
      <c r="H237" s="233">
        <f>'Order Form'!$J$13</f>
        <v>0</v>
      </c>
      <c r="I237" s="236">
        <f>'Order Form'!E252</f>
        <v>7.5</v>
      </c>
      <c r="J237" s="231">
        <f>'Order Form'!J252</f>
        <v>0</v>
      </c>
      <c r="K237" s="231" t="str">
        <f t="shared" si="17"/>
        <v>F</v>
      </c>
      <c r="L237" s="231">
        <f>IF('Pricing + Order Summary'!$O$13&gt;=8000,14,
IF('Pricing + Order Summary'!$O$13&gt;=5500,15,
IF('Pricing + Order Summary'!$O$13&gt;=4000,16,
IF('Pricing + Order Summary'!$O$13&gt;=2000,23,
IF('Pricing + Order Summary'!$O$13&gt;=750,21,
2)))))</f>
        <v>2</v>
      </c>
      <c r="M237" s="231" t="str">
        <f>"SPS20115"&amp;"-"&amp;D237&amp;"-"&amp;'Order Form'!$O$3&amp;"-1"</f>
        <v>SPS20115-0-1-1</v>
      </c>
    </row>
    <row r="238" spans="1:13">
      <c r="A238" s="234">
        <f>'Order Form'!A253</f>
        <v>108718</v>
      </c>
      <c r="B238" s="234">
        <f t="shared" si="14"/>
        <v>108718</v>
      </c>
      <c r="C238" s="235">
        <f t="shared" si="16"/>
        <v>108718</v>
      </c>
      <c r="D238" s="231">
        <f>'Order Form'!$M$2</f>
        <v>0</v>
      </c>
      <c r="E238" s="232">
        <f>'Order Form'!$J$11</f>
        <v>0</v>
      </c>
      <c r="F238" s="232" t="str">
        <f>IF(ISBLANK('Order Form'!$J$12),"",'Order Form'!$J$12)</f>
        <v/>
      </c>
      <c r="G238" s="232">
        <f t="shared" ca="1" si="15"/>
        <v>41887</v>
      </c>
      <c r="H238" s="233">
        <f>'Order Form'!$J$13</f>
        <v>0</v>
      </c>
      <c r="I238" s="236">
        <f>'Order Form'!E253</f>
        <v>7.5</v>
      </c>
      <c r="J238" s="231">
        <f>'Order Form'!J253</f>
        <v>0</v>
      </c>
      <c r="K238" s="231" t="str">
        <f t="shared" si="17"/>
        <v>F</v>
      </c>
      <c r="L238" s="231">
        <f>IF('Pricing + Order Summary'!$O$13&gt;=8000,14,
IF('Pricing + Order Summary'!$O$13&gt;=5500,15,
IF('Pricing + Order Summary'!$O$13&gt;=4000,16,
IF('Pricing + Order Summary'!$O$13&gt;=2000,23,
IF('Pricing + Order Summary'!$O$13&gt;=750,21,
2)))))</f>
        <v>2</v>
      </c>
      <c r="M238" s="231" t="str">
        <f>"SPS20115"&amp;"-"&amp;D238&amp;"-"&amp;'Order Form'!$O$3&amp;"-1"</f>
        <v>SPS20115-0-1-1</v>
      </c>
    </row>
    <row r="239" spans="1:13">
      <c r="A239" s="234">
        <f>'Order Form'!A254</f>
        <v>108803</v>
      </c>
      <c r="B239" s="234">
        <f t="shared" si="14"/>
        <v>108803</v>
      </c>
      <c r="C239" s="235">
        <f t="shared" si="16"/>
        <v>108803</v>
      </c>
      <c r="D239" s="231">
        <f>'Order Form'!$M$2</f>
        <v>0</v>
      </c>
      <c r="E239" s="232">
        <f>'Order Form'!$J$11</f>
        <v>0</v>
      </c>
      <c r="F239" s="232" t="str">
        <f>IF(ISBLANK('Order Form'!$J$12),"",'Order Form'!$J$12)</f>
        <v/>
      </c>
      <c r="G239" s="232">
        <f t="shared" ca="1" si="15"/>
        <v>41887</v>
      </c>
      <c r="H239" s="233">
        <f>'Order Form'!$J$13</f>
        <v>0</v>
      </c>
      <c r="I239" s="236">
        <f>'Order Form'!E254</f>
        <v>7.5</v>
      </c>
      <c r="J239" s="231">
        <f>'Order Form'!J254</f>
        <v>0</v>
      </c>
      <c r="K239" s="231" t="str">
        <f t="shared" si="17"/>
        <v>F</v>
      </c>
      <c r="L239" s="231">
        <f>IF('Pricing + Order Summary'!$O$13&gt;=8000,14,
IF('Pricing + Order Summary'!$O$13&gt;=5500,15,
IF('Pricing + Order Summary'!$O$13&gt;=4000,16,
IF('Pricing + Order Summary'!$O$13&gt;=2000,23,
IF('Pricing + Order Summary'!$O$13&gt;=750,21,
2)))))</f>
        <v>2</v>
      </c>
      <c r="M239" s="231" t="str">
        <f>"SPS20115"&amp;"-"&amp;D239&amp;"-"&amp;'Order Form'!$O$3&amp;"-1"</f>
        <v>SPS20115-0-1-1</v>
      </c>
    </row>
    <row r="240" spans="1:13">
      <c r="A240" s="234">
        <f>'Order Form'!A255</f>
        <v>108804</v>
      </c>
      <c r="B240" s="234">
        <f t="shared" si="14"/>
        <v>108804</v>
      </c>
      <c r="C240" s="235">
        <f t="shared" si="16"/>
        <v>108804</v>
      </c>
      <c r="D240" s="231">
        <f>'Order Form'!$M$2</f>
        <v>0</v>
      </c>
      <c r="E240" s="232">
        <f>'Order Form'!$J$11</f>
        <v>0</v>
      </c>
      <c r="F240" s="232" t="str">
        <f>IF(ISBLANK('Order Form'!$J$12),"",'Order Form'!$J$12)</f>
        <v/>
      </c>
      <c r="G240" s="232">
        <f t="shared" ca="1" si="15"/>
        <v>41887</v>
      </c>
      <c r="H240" s="233">
        <f>'Order Form'!$J$13</f>
        <v>0</v>
      </c>
      <c r="I240" s="236">
        <f>'Order Form'!E255</f>
        <v>7.5</v>
      </c>
      <c r="J240" s="231">
        <f>'Order Form'!J255</f>
        <v>0</v>
      </c>
      <c r="K240" s="231" t="str">
        <f t="shared" si="17"/>
        <v>F</v>
      </c>
      <c r="L240" s="231">
        <f>IF('Pricing + Order Summary'!$O$13&gt;=8000,14,
IF('Pricing + Order Summary'!$O$13&gt;=5500,15,
IF('Pricing + Order Summary'!$O$13&gt;=4000,16,
IF('Pricing + Order Summary'!$O$13&gt;=2000,23,
IF('Pricing + Order Summary'!$O$13&gt;=750,21,
2)))))</f>
        <v>2</v>
      </c>
      <c r="M240" s="231" t="str">
        <f>"SPS20115"&amp;"-"&amp;D240&amp;"-"&amp;'Order Form'!$O$3&amp;"-1"</f>
        <v>SPS20115-0-1-1</v>
      </c>
    </row>
    <row r="241" spans="1:13">
      <c r="A241" s="234">
        <f>'Order Form'!A256</f>
        <v>100430</v>
      </c>
      <c r="B241" s="234">
        <f t="shared" si="14"/>
        <v>100430</v>
      </c>
      <c r="C241" s="235">
        <f t="shared" si="16"/>
        <v>100430</v>
      </c>
      <c r="D241" s="231">
        <f>'Order Form'!$M$2</f>
        <v>0</v>
      </c>
      <c r="E241" s="232">
        <f>'Order Form'!$J$11</f>
        <v>0</v>
      </c>
      <c r="F241" s="232" t="str">
        <f>IF(ISBLANK('Order Form'!$J$12),"",'Order Form'!$J$12)</f>
        <v/>
      </c>
      <c r="G241" s="232">
        <f t="shared" ca="1" si="15"/>
        <v>41887</v>
      </c>
      <c r="H241" s="233">
        <f>'Order Form'!$J$13</f>
        <v>0</v>
      </c>
      <c r="I241" s="236">
        <f>'Order Form'!E256</f>
        <v>10</v>
      </c>
      <c r="J241" s="231">
        <f>'Order Form'!J256</f>
        <v>0</v>
      </c>
      <c r="K241" s="231" t="str">
        <f t="shared" si="17"/>
        <v>F</v>
      </c>
      <c r="L241" s="231">
        <f>IF('Pricing + Order Summary'!$O$13&gt;=8000,14,
IF('Pricing + Order Summary'!$O$13&gt;=5500,15,
IF('Pricing + Order Summary'!$O$13&gt;=4000,16,
IF('Pricing + Order Summary'!$O$13&gt;=2000,23,
IF('Pricing + Order Summary'!$O$13&gt;=750,21,
2)))))</f>
        <v>2</v>
      </c>
      <c r="M241" s="231" t="str">
        <f>"SPS20115"&amp;"-"&amp;D241&amp;"-"&amp;'Order Form'!$O$3&amp;"-1"</f>
        <v>SPS20115-0-1-1</v>
      </c>
    </row>
    <row r="242" spans="1:13">
      <c r="A242" s="234">
        <f>'Order Form'!A257</f>
        <v>100429</v>
      </c>
      <c r="B242" s="234">
        <f t="shared" si="14"/>
        <v>100429</v>
      </c>
      <c r="C242" s="235">
        <f t="shared" si="16"/>
        <v>100429</v>
      </c>
      <c r="D242" s="231">
        <f>'Order Form'!$M$2</f>
        <v>0</v>
      </c>
      <c r="E242" s="232">
        <f>'Order Form'!$J$11</f>
        <v>0</v>
      </c>
      <c r="F242" s="232" t="str">
        <f>IF(ISBLANK('Order Form'!$J$12),"",'Order Form'!$J$12)</f>
        <v/>
      </c>
      <c r="G242" s="232">
        <f t="shared" ca="1" si="15"/>
        <v>41887</v>
      </c>
      <c r="H242" s="233">
        <f>'Order Form'!$J$13</f>
        <v>0</v>
      </c>
      <c r="I242" s="236">
        <f>'Order Form'!E257</f>
        <v>10</v>
      </c>
      <c r="J242" s="231">
        <f>'Order Form'!J257</f>
        <v>0</v>
      </c>
      <c r="K242" s="231" t="str">
        <f t="shared" si="17"/>
        <v>F</v>
      </c>
      <c r="L242" s="231">
        <f>IF('Pricing + Order Summary'!$O$13&gt;=8000,14,
IF('Pricing + Order Summary'!$O$13&gt;=5500,15,
IF('Pricing + Order Summary'!$O$13&gt;=4000,16,
IF('Pricing + Order Summary'!$O$13&gt;=2000,23,
IF('Pricing + Order Summary'!$O$13&gt;=750,21,
2)))))</f>
        <v>2</v>
      </c>
      <c r="M242" s="231" t="str">
        <f>"SPS20115"&amp;"-"&amp;D242&amp;"-"&amp;'Order Form'!$O$3&amp;"-1"</f>
        <v>SPS20115-0-1-1</v>
      </c>
    </row>
    <row r="243" spans="1:13">
      <c r="A243" s="234">
        <f>'Order Form'!A258</f>
        <v>100409</v>
      </c>
      <c r="B243" s="234">
        <f t="shared" si="14"/>
        <v>100409</v>
      </c>
      <c r="C243" s="235">
        <f t="shared" si="16"/>
        <v>100409</v>
      </c>
      <c r="D243" s="231">
        <f>'Order Form'!$M$2</f>
        <v>0</v>
      </c>
      <c r="E243" s="232">
        <f>'Order Form'!$J$11</f>
        <v>0</v>
      </c>
      <c r="F243" s="232" t="str">
        <f>IF(ISBLANK('Order Form'!$J$12),"",'Order Form'!$J$12)</f>
        <v/>
      </c>
      <c r="G243" s="232">
        <f t="shared" ca="1" si="15"/>
        <v>41887</v>
      </c>
      <c r="H243" s="233">
        <f>'Order Form'!$J$13</f>
        <v>0</v>
      </c>
      <c r="I243" s="236">
        <f>'Order Form'!E258</f>
        <v>10</v>
      </c>
      <c r="J243" s="231">
        <f>'Order Form'!J258</f>
        <v>0</v>
      </c>
      <c r="K243" s="231" t="str">
        <f t="shared" si="17"/>
        <v>F</v>
      </c>
      <c r="L243" s="231">
        <f>IF('Pricing + Order Summary'!$O$13&gt;=8000,14,
IF('Pricing + Order Summary'!$O$13&gt;=5500,15,
IF('Pricing + Order Summary'!$O$13&gt;=4000,16,
IF('Pricing + Order Summary'!$O$13&gt;=2000,23,
IF('Pricing + Order Summary'!$O$13&gt;=750,21,
2)))))</f>
        <v>2</v>
      </c>
      <c r="M243" s="231" t="str">
        <f>"SPS20115"&amp;"-"&amp;D243&amp;"-"&amp;'Order Form'!$O$3&amp;"-1"</f>
        <v>SPS20115-0-1-1</v>
      </c>
    </row>
    <row r="244" spans="1:13">
      <c r="A244" s="234">
        <f>'Order Form'!A259</f>
        <v>100408</v>
      </c>
      <c r="B244" s="234">
        <f t="shared" si="14"/>
        <v>100408</v>
      </c>
      <c r="C244" s="235">
        <f t="shared" si="16"/>
        <v>100408</v>
      </c>
      <c r="D244" s="231">
        <f>'Order Form'!$M$2</f>
        <v>0</v>
      </c>
      <c r="E244" s="232">
        <f>'Order Form'!$J$11</f>
        <v>0</v>
      </c>
      <c r="F244" s="232" t="str">
        <f>IF(ISBLANK('Order Form'!$J$12),"",'Order Form'!$J$12)</f>
        <v/>
      </c>
      <c r="G244" s="232">
        <f t="shared" ca="1" si="15"/>
        <v>41887</v>
      </c>
      <c r="H244" s="233">
        <f>'Order Form'!$J$13</f>
        <v>0</v>
      </c>
      <c r="I244" s="236">
        <f>'Order Form'!E259</f>
        <v>10</v>
      </c>
      <c r="J244" s="231">
        <f>'Order Form'!J259</f>
        <v>0</v>
      </c>
      <c r="K244" s="231" t="str">
        <f t="shared" si="17"/>
        <v>F</v>
      </c>
      <c r="L244" s="231">
        <f>IF('Pricing + Order Summary'!$O$13&gt;=8000,14,
IF('Pricing + Order Summary'!$O$13&gt;=5500,15,
IF('Pricing + Order Summary'!$O$13&gt;=4000,16,
IF('Pricing + Order Summary'!$O$13&gt;=2000,23,
IF('Pricing + Order Summary'!$O$13&gt;=750,21,
2)))))</f>
        <v>2</v>
      </c>
      <c r="M244" s="231" t="str">
        <f>"SPS20115"&amp;"-"&amp;D244&amp;"-"&amp;'Order Form'!$O$3&amp;"-1"</f>
        <v>SPS20115-0-1-1</v>
      </c>
    </row>
    <row r="245" spans="1:13">
      <c r="A245" s="234">
        <f>'Order Form'!A260</f>
        <v>100406</v>
      </c>
      <c r="B245" s="234">
        <f t="shared" si="14"/>
        <v>100406</v>
      </c>
      <c r="C245" s="235">
        <f t="shared" si="16"/>
        <v>100406</v>
      </c>
      <c r="D245" s="231">
        <f>'Order Form'!$M$2</f>
        <v>0</v>
      </c>
      <c r="E245" s="232">
        <f>'Order Form'!$J$11</f>
        <v>0</v>
      </c>
      <c r="F245" s="232" t="str">
        <f>IF(ISBLANK('Order Form'!$J$12),"",'Order Form'!$J$12)</f>
        <v/>
      </c>
      <c r="G245" s="232">
        <f t="shared" ca="1" si="15"/>
        <v>41887</v>
      </c>
      <c r="H245" s="233">
        <f>'Order Form'!$J$13</f>
        <v>0</v>
      </c>
      <c r="I245" s="236">
        <f>'Order Form'!E260</f>
        <v>10</v>
      </c>
      <c r="J245" s="231">
        <f>'Order Form'!J260</f>
        <v>0</v>
      </c>
      <c r="K245" s="231" t="str">
        <f t="shared" si="17"/>
        <v>F</v>
      </c>
      <c r="L245" s="231">
        <f>IF('Pricing + Order Summary'!$O$13&gt;=8000,14,
IF('Pricing + Order Summary'!$O$13&gt;=5500,15,
IF('Pricing + Order Summary'!$O$13&gt;=4000,16,
IF('Pricing + Order Summary'!$O$13&gt;=2000,23,
IF('Pricing + Order Summary'!$O$13&gt;=750,21,
2)))))</f>
        <v>2</v>
      </c>
      <c r="M245" s="231" t="str">
        <f>"SPS20115"&amp;"-"&amp;D245&amp;"-"&amp;'Order Form'!$O$3&amp;"-1"</f>
        <v>SPS20115-0-1-1</v>
      </c>
    </row>
    <row r="246" spans="1:13">
      <c r="A246" s="234">
        <f>'Order Form'!A261</f>
        <v>100407</v>
      </c>
      <c r="B246" s="234">
        <f t="shared" si="14"/>
        <v>100407</v>
      </c>
      <c r="C246" s="235">
        <f t="shared" si="16"/>
        <v>100407</v>
      </c>
      <c r="D246" s="231">
        <f>'Order Form'!$M$2</f>
        <v>0</v>
      </c>
      <c r="E246" s="232">
        <f>'Order Form'!$J$11</f>
        <v>0</v>
      </c>
      <c r="F246" s="232" t="str">
        <f>IF(ISBLANK('Order Form'!$J$12),"",'Order Form'!$J$12)</f>
        <v/>
      </c>
      <c r="G246" s="232">
        <f t="shared" ca="1" si="15"/>
        <v>41887</v>
      </c>
      <c r="H246" s="233">
        <f>'Order Form'!$J$13</f>
        <v>0</v>
      </c>
      <c r="I246" s="236">
        <f>'Order Form'!E261</f>
        <v>10</v>
      </c>
      <c r="J246" s="231">
        <f>'Order Form'!J261</f>
        <v>0</v>
      </c>
      <c r="K246" s="231" t="str">
        <f t="shared" si="17"/>
        <v>F</v>
      </c>
      <c r="L246" s="231">
        <f>IF('Pricing + Order Summary'!$O$13&gt;=8000,14,
IF('Pricing + Order Summary'!$O$13&gt;=5500,15,
IF('Pricing + Order Summary'!$O$13&gt;=4000,16,
IF('Pricing + Order Summary'!$O$13&gt;=2000,23,
IF('Pricing + Order Summary'!$O$13&gt;=750,21,
2)))))</f>
        <v>2</v>
      </c>
      <c r="M246" s="231" t="str">
        <f>"SPS20115"&amp;"-"&amp;D246&amp;"-"&amp;'Order Form'!$O$3&amp;"-1"</f>
        <v>SPS20115-0-1-1</v>
      </c>
    </row>
    <row r="247" spans="1:13">
      <c r="A247" s="234">
        <f>'Order Form'!A262</f>
        <v>100400</v>
      </c>
      <c r="B247" s="234">
        <f t="shared" si="14"/>
        <v>100400</v>
      </c>
      <c r="C247" s="235">
        <f t="shared" si="16"/>
        <v>100400</v>
      </c>
      <c r="D247" s="231">
        <f>'Order Form'!$M$2</f>
        <v>0</v>
      </c>
      <c r="E247" s="232">
        <f>'Order Form'!$J$11</f>
        <v>0</v>
      </c>
      <c r="F247" s="232" t="str">
        <f>IF(ISBLANK('Order Form'!$J$12),"",'Order Form'!$J$12)</f>
        <v/>
      </c>
      <c r="G247" s="232">
        <f t="shared" ca="1" si="15"/>
        <v>41887</v>
      </c>
      <c r="H247" s="233">
        <f>'Order Form'!$J$13</f>
        <v>0</v>
      </c>
      <c r="I247" s="236">
        <f>'Order Form'!E262</f>
        <v>10</v>
      </c>
      <c r="J247" s="231">
        <f>'Order Form'!J262</f>
        <v>0</v>
      </c>
      <c r="K247" s="231" t="str">
        <f t="shared" si="17"/>
        <v>F</v>
      </c>
      <c r="L247" s="231">
        <f>IF('Pricing + Order Summary'!$O$13&gt;=8000,14,
IF('Pricing + Order Summary'!$O$13&gt;=5500,15,
IF('Pricing + Order Summary'!$O$13&gt;=4000,16,
IF('Pricing + Order Summary'!$O$13&gt;=2000,23,
IF('Pricing + Order Summary'!$O$13&gt;=750,21,
2)))))</f>
        <v>2</v>
      </c>
      <c r="M247" s="231" t="str">
        <f>"SPS20115"&amp;"-"&amp;D247&amp;"-"&amp;'Order Form'!$O$3&amp;"-1"</f>
        <v>SPS20115-0-1-1</v>
      </c>
    </row>
    <row r="248" spans="1:13">
      <c r="A248" s="234">
        <f>'Order Form'!A263</f>
        <v>102429</v>
      </c>
      <c r="B248" s="234">
        <f t="shared" si="14"/>
        <v>102429</v>
      </c>
      <c r="C248" s="235">
        <f t="shared" si="16"/>
        <v>102429</v>
      </c>
      <c r="D248" s="231">
        <f>'Order Form'!$M$2</f>
        <v>0</v>
      </c>
      <c r="E248" s="232">
        <f>'Order Form'!$J$11</f>
        <v>0</v>
      </c>
      <c r="F248" s="232" t="str">
        <f>IF(ISBLANK('Order Form'!$J$12),"",'Order Form'!$J$12)</f>
        <v/>
      </c>
      <c r="G248" s="232">
        <f t="shared" ca="1" si="15"/>
        <v>41887</v>
      </c>
      <c r="H248" s="233">
        <f>'Order Form'!$J$13</f>
        <v>0</v>
      </c>
      <c r="I248" s="236">
        <f>'Order Form'!E263</f>
        <v>10</v>
      </c>
      <c r="J248" s="231">
        <f>'Order Form'!J263</f>
        <v>0</v>
      </c>
      <c r="K248" s="231" t="str">
        <f t="shared" si="17"/>
        <v>F</v>
      </c>
      <c r="L248" s="231">
        <f>IF('Pricing + Order Summary'!$O$13&gt;=8000,14,
IF('Pricing + Order Summary'!$O$13&gt;=5500,15,
IF('Pricing + Order Summary'!$O$13&gt;=4000,16,
IF('Pricing + Order Summary'!$O$13&gt;=2000,23,
IF('Pricing + Order Summary'!$O$13&gt;=750,21,
2)))))</f>
        <v>2</v>
      </c>
      <c r="M248" s="231" t="str">
        <f>"SPS20115"&amp;"-"&amp;D248&amp;"-"&amp;'Order Form'!$O$3&amp;"-1"</f>
        <v>SPS20115-0-1-1</v>
      </c>
    </row>
    <row r="249" spans="1:13">
      <c r="A249" s="234">
        <f>'Order Form'!A264</f>
        <v>107848</v>
      </c>
      <c r="B249" s="234">
        <f t="shared" si="14"/>
        <v>107848</v>
      </c>
      <c r="C249" s="235">
        <f t="shared" si="16"/>
        <v>107848</v>
      </c>
      <c r="D249" s="231">
        <f>'Order Form'!$M$2</f>
        <v>0</v>
      </c>
      <c r="E249" s="232">
        <f>'Order Form'!$J$11</f>
        <v>0</v>
      </c>
      <c r="F249" s="232" t="str">
        <f>IF(ISBLANK('Order Form'!$J$12),"",'Order Form'!$J$12)</f>
        <v/>
      </c>
      <c r="G249" s="232">
        <f t="shared" ca="1" si="15"/>
        <v>41887</v>
      </c>
      <c r="H249" s="233">
        <f>'Order Form'!$J$13</f>
        <v>0</v>
      </c>
      <c r="I249" s="236">
        <f>'Order Form'!E264</f>
        <v>10</v>
      </c>
      <c r="J249" s="231">
        <f>'Order Form'!J264</f>
        <v>0</v>
      </c>
      <c r="K249" s="231" t="str">
        <f t="shared" si="17"/>
        <v>F</v>
      </c>
      <c r="L249" s="231">
        <f>IF('Pricing + Order Summary'!$O$13&gt;=8000,14,
IF('Pricing + Order Summary'!$O$13&gt;=5500,15,
IF('Pricing + Order Summary'!$O$13&gt;=4000,16,
IF('Pricing + Order Summary'!$O$13&gt;=2000,23,
IF('Pricing + Order Summary'!$O$13&gt;=750,21,
2)))))</f>
        <v>2</v>
      </c>
      <c r="M249" s="231" t="str">
        <f>"SPS20115"&amp;"-"&amp;D249&amp;"-"&amp;'Order Form'!$O$3&amp;"-1"</f>
        <v>SPS20115-0-1-1</v>
      </c>
    </row>
    <row r="250" spans="1:13">
      <c r="A250" s="234">
        <f>'Order Form'!A265</f>
        <v>100403</v>
      </c>
      <c r="B250" s="234">
        <f t="shared" si="14"/>
        <v>100403</v>
      </c>
      <c r="C250" s="235">
        <f t="shared" si="16"/>
        <v>100403</v>
      </c>
      <c r="D250" s="231">
        <f>'Order Form'!$M$2</f>
        <v>0</v>
      </c>
      <c r="E250" s="232">
        <f>'Order Form'!$J$11</f>
        <v>0</v>
      </c>
      <c r="F250" s="232" t="str">
        <f>IF(ISBLANK('Order Form'!$J$12),"",'Order Form'!$J$12)</f>
        <v/>
      </c>
      <c r="G250" s="232">
        <f t="shared" ca="1" si="15"/>
        <v>41887</v>
      </c>
      <c r="H250" s="233">
        <f>'Order Form'!$J$13</f>
        <v>0</v>
      </c>
      <c r="I250" s="236">
        <f>'Order Form'!E265</f>
        <v>10</v>
      </c>
      <c r="J250" s="231">
        <f>'Order Form'!J265</f>
        <v>0</v>
      </c>
      <c r="K250" s="231" t="str">
        <f t="shared" si="17"/>
        <v>F</v>
      </c>
      <c r="L250" s="231">
        <f>IF('Pricing + Order Summary'!$O$13&gt;=8000,14,
IF('Pricing + Order Summary'!$O$13&gt;=5500,15,
IF('Pricing + Order Summary'!$O$13&gt;=4000,16,
IF('Pricing + Order Summary'!$O$13&gt;=2000,23,
IF('Pricing + Order Summary'!$O$13&gt;=750,21,
2)))))</f>
        <v>2</v>
      </c>
      <c r="M250" s="231" t="str">
        <f>"SPS20115"&amp;"-"&amp;D250&amp;"-"&amp;'Order Form'!$O$3&amp;"-1"</f>
        <v>SPS20115-0-1-1</v>
      </c>
    </row>
    <row r="251" spans="1:13">
      <c r="A251" s="234">
        <f>'Order Form'!A266</f>
        <v>100200</v>
      </c>
      <c r="B251" s="234">
        <f t="shared" si="14"/>
        <v>100200</v>
      </c>
      <c r="C251" s="235">
        <f t="shared" si="16"/>
        <v>100200</v>
      </c>
      <c r="D251" s="231">
        <f>'Order Form'!$M$2</f>
        <v>0</v>
      </c>
      <c r="E251" s="232">
        <f>'Order Form'!$J$11</f>
        <v>0</v>
      </c>
      <c r="F251" s="232" t="str">
        <f>IF(ISBLANK('Order Form'!$J$12),"",'Order Form'!$J$12)</f>
        <v/>
      </c>
      <c r="G251" s="232">
        <f t="shared" ca="1" si="15"/>
        <v>41887</v>
      </c>
      <c r="H251" s="233">
        <f>'Order Form'!$J$13</f>
        <v>0</v>
      </c>
      <c r="I251" s="236">
        <f>'Order Form'!E266</f>
        <v>10</v>
      </c>
      <c r="J251" s="231">
        <f>'Order Form'!J266</f>
        <v>0</v>
      </c>
      <c r="K251" s="231" t="str">
        <f t="shared" si="17"/>
        <v>F</v>
      </c>
      <c r="L251" s="231">
        <f>IF('Pricing + Order Summary'!$O$13&gt;=8000,14,
IF('Pricing + Order Summary'!$O$13&gt;=5500,15,
IF('Pricing + Order Summary'!$O$13&gt;=4000,16,
IF('Pricing + Order Summary'!$O$13&gt;=2000,23,
IF('Pricing + Order Summary'!$O$13&gt;=750,21,
2)))))</f>
        <v>2</v>
      </c>
      <c r="M251" s="231" t="str">
        <f>"SPS20115"&amp;"-"&amp;D251&amp;"-"&amp;'Order Form'!$O$3&amp;"-1"</f>
        <v>SPS20115-0-1-1</v>
      </c>
    </row>
    <row r="252" spans="1:13">
      <c r="A252" s="234">
        <f>'Order Form'!A267</f>
        <v>104788</v>
      </c>
      <c r="B252" s="234">
        <f t="shared" si="14"/>
        <v>104788</v>
      </c>
      <c r="C252" s="235">
        <f t="shared" si="16"/>
        <v>104788</v>
      </c>
      <c r="D252" s="231">
        <f>'Order Form'!$M$2</f>
        <v>0</v>
      </c>
      <c r="E252" s="232">
        <f>'Order Form'!$J$11</f>
        <v>0</v>
      </c>
      <c r="F252" s="232" t="str">
        <f>IF(ISBLANK('Order Form'!$J$12),"",'Order Form'!$J$12)</f>
        <v/>
      </c>
      <c r="G252" s="232">
        <f t="shared" ca="1" si="15"/>
        <v>41887</v>
      </c>
      <c r="H252" s="233">
        <f>'Order Form'!$J$13</f>
        <v>0</v>
      </c>
      <c r="I252" s="236">
        <f>'Order Form'!E267</f>
        <v>10</v>
      </c>
      <c r="J252" s="231">
        <f>'Order Form'!J267</f>
        <v>0</v>
      </c>
      <c r="K252" s="231" t="str">
        <f t="shared" si="17"/>
        <v>F</v>
      </c>
      <c r="L252" s="231">
        <f>IF('Pricing + Order Summary'!$O$13&gt;=8000,14,
IF('Pricing + Order Summary'!$O$13&gt;=5500,15,
IF('Pricing + Order Summary'!$O$13&gt;=4000,16,
IF('Pricing + Order Summary'!$O$13&gt;=2000,23,
IF('Pricing + Order Summary'!$O$13&gt;=750,21,
2)))))</f>
        <v>2</v>
      </c>
      <c r="M252" s="231" t="str">
        <f>"SPS20115"&amp;"-"&amp;D252&amp;"-"&amp;'Order Form'!$O$3&amp;"-1"</f>
        <v>SPS20115-0-1-1</v>
      </c>
    </row>
    <row r="253" spans="1:13">
      <c r="A253" s="234">
        <f>'Order Form'!A268</f>
        <v>108395</v>
      </c>
      <c r="B253" s="234">
        <f t="shared" si="14"/>
        <v>108395</v>
      </c>
      <c r="C253" s="235">
        <f t="shared" si="16"/>
        <v>108395</v>
      </c>
      <c r="D253" s="231">
        <f>'Order Form'!$M$2</f>
        <v>0</v>
      </c>
      <c r="E253" s="232">
        <f>'Order Form'!$J$11</f>
        <v>0</v>
      </c>
      <c r="F253" s="232" t="str">
        <f>IF(ISBLANK('Order Form'!$J$12),"",'Order Form'!$J$12)</f>
        <v/>
      </c>
      <c r="G253" s="232">
        <f t="shared" ca="1" si="15"/>
        <v>41887</v>
      </c>
      <c r="H253" s="233">
        <f>'Order Form'!$J$13</f>
        <v>0</v>
      </c>
      <c r="I253" s="236">
        <f>'Order Form'!E268</f>
        <v>10</v>
      </c>
      <c r="J253" s="231">
        <f>'Order Form'!J268</f>
        <v>0</v>
      </c>
      <c r="K253" s="231" t="str">
        <f t="shared" si="17"/>
        <v>F</v>
      </c>
      <c r="L253" s="231">
        <f>IF('Pricing + Order Summary'!$O$13&gt;=8000,14,
IF('Pricing + Order Summary'!$O$13&gt;=5500,15,
IF('Pricing + Order Summary'!$O$13&gt;=4000,16,
IF('Pricing + Order Summary'!$O$13&gt;=2000,23,
IF('Pricing + Order Summary'!$O$13&gt;=750,21,
2)))))</f>
        <v>2</v>
      </c>
      <c r="M253" s="231" t="str">
        <f>"SPS20115"&amp;"-"&amp;D253&amp;"-"&amp;'Order Form'!$O$3&amp;"-1"</f>
        <v>SPS20115-0-1-1</v>
      </c>
    </row>
    <row r="254" spans="1:13">
      <c r="A254" s="234">
        <f>'Order Form'!A269</f>
        <v>100401</v>
      </c>
      <c r="B254" s="234">
        <f t="shared" si="14"/>
        <v>100401</v>
      </c>
      <c r="C254" s="235">
        <f t="shared" si="16"/>
        <v>100401</v>
      </c>
      <c r="D254" s="231">
        <f>'Order Form'!$M$2</f>
        <v>0</v>
      </c>
      <c r="E254" s="232">
        <f>'Order Form'!$J$11</f>
        <v>0</v>
      </c>
      <c r="F254" s="232" t="str">
        <f>IF(ISBLANK('Order Form'!$J$12),"",'Order Form'!$J$12)</f>
        <v/>
      </c>
      <c r="G254" s="232">
        <f t="shared" ca="1" si="15"/>
        <v>41887</v>
      </c>
      <c r="H254" s="233">
        <f>'Order Form'!$J$13</f>
        <v>0</v>
      </c>
      <c r="I254" s="236">
        <f>'Order Form'!E269</f>
        <v>10</v>
      </c>
      <c r="J254" s="231">
        <f>'Order Form'!J269</f>
        <v>0</v>
      </c>
      <c r="K254" s="231" t="str">
        <f t="shared" si="17"/>
        <v>F</v>
      </c>
      <c r="L254" s="231">
        <f>IF('Pricing + Order Summary'!$O$13&gt;=8000,14,
IF('Pricing + Order Summary'!$O$13&gt;=5500,15,
IF('Pricing + Order Summary'!$O$13&gt;=4000,16,
IF('Pricing + Order Summary'!$O$13&gt;=2000,23,
IF('Pricing + Order Summary'!$O$13&gt;=750,21,
2)))))</f>
        <v>2</v>
      </c>
      <c r="M254" s="231" t="str">
        <f>"SPS20115"&amp;"-"&amp;D254&amp;"-"&amp;'Order Form'!$O$3&amp;"-1"</f>
        <v>SPS20115-0-1-1</v>
      </c>
    </row>
    <row r="255" spans="1:13">
      <c r="A255" s="234">
        <f>'Order Form'!A270</f>
        <v>104789</v>
      </c>
      <c r="B255" s="234">
        <f t="shared" si="14"/>
        <v>104789</v>
      </c>
      <c r="C255" s="235">
        <f t="shared" si="16"/>
        <v>104789</v>
      </c>
      <c r="D255" s="231">
        <f>'Order Form'!$M$2</f>
        <v>0</v>
      </c>
      <c r="E255" s="232">
        <f>'Order Form'!$J$11</f>
        <v>0</v>
      </c>
      <c r="F255" s="232" t="str">
        <f>IF(ISBLANK('Order Form'!$J$12),"",'Order Form'!$J$12)</f>
        <v/>
      </c>
      <c r="G255" s="232">
        <f t="shared" ca="1" si="15"/>
        <v>41887</v>
      </c>
      <c r="H255" s="233">
        <f>'Order Form'!$J$13</f>
        <v>0</v>
      </c>
      <c r="I255" s="236">
        <f>'Order Form'!E270</f>
        <v>10</v>
      </c>
      <c r="J255" s="231">
        <f>'Order Form'!J270</f>
        <v>0</v>
      </c>
      <c r="K255" s="231" t="str">
        <f t="shared" si="17"/>
        <v>F</v>
      </c>
      <c r="L255" s="231">
        <f>IF('Pricing + Order Summary'!$O$13&gt;=8000,14,
IF('Pricing + Order Summary'!$O$13&gt;=5500,15,
IF('Pricing + Order Summary'!$O$13&gt;=4000,16,
IF('Pricing + Order Summary'!$O$13&gt;=2000,23,
IF('Pricing + Order Summary'!$O$13&gt;=750,21,
2)))))</f>
        <v>2</v>
      </c>
      <c r="M255" s="231" t="str">
        <f>"SPS20115"&amp;"-"&amp;D255&amp;"-"&amp;'Order Form'!$O$3&amp;"-1"</f>
        <v>SPS20115-0-1-1</v>
      </c>
    </row>
    <row r="256" spans="1:13">
      <c r="A256" s="234">
        <f>'Order Form'!A271</f>
        <v>100404</v>
      </c>
      <c r="B256" s="234">
        <f t="shared" si="14"/>
        <v>100404</v>
      </c>
      <c r="C256" s="235">
        <f t="shared" si="16"/>
        <v>100404</v>
      </c>
      <c r="D256" s="231">
        <f>'Order Form'!$M$2</f>
        <v>0</v>
      </c>
      <c r="E256" s="232">
        <f>'Order Form'!$J$11</f>
        <v>0</v>
      </c>
      <c r="F256" s="232" t="str">
        <f>IF(ISBLANK('Order Form'!$J$12),"",'Order Form'!$J$12)</f>
        <v/>
      </c>
      <c r="G256" s="232">
        <f t="shared" ca="1" si="15"/>
        <v>41887</v>
      </c>
      <c r="H256" s="233">
        <f>'Order Form'!$J$13</f>
        <v>0</v>
      </c>
      <c r="I256" s="236">
        <f>'Order Form'!E271</f>
        <v>10</v>
      </c>
      <c r="J256" s="231">
        <f>'Order Form'!J271</f>
        <v>0</v>
      </c>
      <c r="K256" s="231" t="str">
        <f t="shared" si="17"/>
        <v>F</v>
      </c>
      <c r="L256" s="231">
        <f>IF('Pricing + Order Summary'!$O$13&gt;=8000,14,
IF('Pricing + Order Summary'!$O$13&gt;=5500,15,
IF('Pricing + Order Summary'!$O$13&gt;=4000,16,
IF('Pricing + Order Summary'!$O$13&gt;=2000,23,
IF('Pricing + Order Summary'!$O$13&gt;=750,21,
2)))))</f>
        <v>2</v>
      </c>
      <c r="M256" s="231" t="str">
        <f>"SPS20115"&amp;"-"&amp;D256&amp;"-"&amp;'Order Form'!$O$3&amp;"-1"</f>
        <v>SPS20115-0-1-1</v>
      </c>
    </row>
    <row r="257" spans="1:13">
      <c r="A257" s="234">
        <f>'Order Form'!A272</f>
        <v>108389</v>
      </c>
      <c r="B257" s="234">
        <f t="shared" si="14"/>
        <v>108389</v>
      </c>
      <c r="C257" s="235">
        <f t="shared" si="16"/>
        <v>108389</v>
      </c>
      <c r="D257" s="231">
        <f>'Order Form'!$M$2</f>
        <v>0</v>
      </c>
      <c r="E257" s="232">
        <f>'Order Form'!$J$11</f>
        <v>0</v>
      </c>
      <c r="F257" s="232" t="str">
        <f>IF(ISBLANK('Order Form'!$J$12),"",'Order Form'!$J$12)</f>
        <v/>
      </c>
      <c r="G257" s="232">
        <f t="shared" ca="1" si="15"/>
        <v>41887</v>
      </c>
      <c r="H257" s="233">
        <f>'Order Form'!$J$13</f>
        <v>0</v>
      </c>
      <c r="I257" s="236">
        <f>'Order Form'!E272</f>
        <v>10</v>
      </c>
      <c r="J257" s="231">
        <f>'Order Form'!J272</f>
        <v>0</v>
      </c>
      <c r="K257" s="231" t="str">
        <f t="shared" si="17"/>
        <v>F</v>
      </c>
      <c r="L257" s="231">
        <f>IF('Pricing + Order Summary'!$O$13&gt;=8000,14,
IF('Pricing + Order Summary'!$O$13&gt;=5500,15,
IF('Pricing + Order Summary'!$O$13&gt;=4000,16,
IF('Pricing + Order Summary'!$O$13&gt;=2000,23,
IF('Pricing + Order Summary'!$O$13&gt;=750,21,
2)))))</f>
        <v>2</v>
      </c>
      <c r="M257" s="231" t="str">
        <f>"SPS20115"&amp;"-"&amp;D257&amp;"-"&amp;'Order Form'!$O$3&amp;"-1"</f>
        <v>SPS20115-0-1-1</v>
      </c>
    </row>
    <row r="258" spans="1:13">
      <c r="A258" s="234">
        <f>'Order Form'!A273</f>
        <v>108390</v>
      </c>
      <c r="B258" s="234">
        <f t="shared" ref="B258:B321" si="18">A258</f>
        <v>108390</v>
      </c>
      <c r="C258" s="235">
        <f t="shared" si="16"/>
        <v>108390</v>
      </c>
      <c r="D258" s="231">
        <f>'Order Form'!$M$2</f>
        <v>0</v>
      </c>
      <c r="E258" s="232">
        <f>'Order Form'!$J$11</f>
        <v>0</v>
      </c>
      <c r="F258" s="232" t="str">
        <f>IF(ISBLANK('Order Form'!$J$12),"",'Order Form'!$J$12)</f>
        <v/>
      </c>
      <c r="G258" s="232">
        <f t="shared" ref="G258:G321" ca="1" si="19">TODAY()</f>
        <v>41887</v>
      </c>
      <c r="H258" s="233">
        <f>'Order Form'!$J$13</f>
        <v>0</v>
      </c>
      <c r="I258" s="236">
        <f>'Order Form'!E273</f>
        <v>10</v>
      </c>
      <c r="J258" s="231">
        <f>'Order Form'!J273</f>
        <v>0</v>
      </c>
      <c r="K258" s="231" t="str">
        <f t="shared" si="17"/>
        <v>F</v>
      </c>
      <c r="L258" s="231">
        <f>IF('Pricing + Order Summary'!$O$13&gt;=8000,14,
IF('Pricing + Order Summary'!$O$13&gt;=5500,15,
IF('Pricing + Order Summary'!$O$13&gt;=4000,16,
IF('Pricing + Order Summary'!$O$13&gt;=2000,23,
IF('Pricing + Order Summary'!$O$13&gt;=750,21,
2)))))</f>
        <v>2</v>
      </c>
      <c r="M258" s="231" t="str">
        <f>"SPS20115"&amp;"-"&amp;D258&amp;"-"&amp;'Order Form'!$O$3&amp;"-1"</f>
        <v>SPS20115-0-1-1</v>
      </c>
    </row>
    <row r="259" spans="1:13">
      <c r="A259" s="234">
        <f>'Order Form'!A274</f>
        <v>108391</v>
      </c>
      <c r="B259" s="234">
        <f t="shared" si="18"/>
        <v>108391</v>
      </c>
      <c r="C259" s="235">
        <f t="shared" ref="C259:C322" si="20">IF(B259=0,A259,B259)</f>
        <v>108391</v>
      </c>
      <c r="D259" s="231">
        <f>'Order Form'!$M$2</f>
        <v>0</v>
      </c>
      <c r="E259" s="232">
        <f>'Order Form'!$J$11</f>
        <v>0</v>
      </c>
      <c r="F259" s="232" t="str">
        <f>IF(ISBLANK('Order Form'!$J$12),"",'Order Form'!$J$12)</f>
        <v/>
      </c>
      <c r="G259" s="232">
        <f t="shared" ca="1" si="19"/>
        <v>41887</v>
      </c>
      <c r="H259" s="233">
        <f>'Order Form'!$J$13</f>
        <v>0</v>
      </c>
      <c r="I259" s="236">
        <f>'Order Form'!E274</f>
        <v>10</v>
      </c>
      <c r="J259" s="231">
        <f>'Order Form'!J274</f>
        <v>0</v>
      </c>
      <c r="K259" s="231" t="str">
        <f t="shared" ref="K259:K322" si="21">IF(J259=0,"F","T")</f>
        <v>F</v>
      </c>
      <c r="L259" s="231">
        <f>IF('Pricing + Order Summary'!$O$13&gt;=8000,14,
IF('Pricing + Order Summary'!$O$13&gt;=5500,15,
IF('Pricing + Order Summary'!$O$13&gt;=4000,16,
IF('Pricing + Order Summary'!$O$13&gt;=2000,23,
IF('Pricing + Order Summary'!$O$13&gt;=750,21,
2)))))</f>
        <v>2</v>
      </c>
      <c r="M259" s="231" t="str">
        <f>"SPS20115"&amp;"-"&amp;D259&amp;"-"&amp;'Order Form'!$O$3&amp;"-1"</f>
        <v>SPS20115-0-1-1</v>
      </c>
    </row>
    <row r="260" spans="1:13">
      <c r="A260" s="234">
        <f>'Order Form'!A275</f>
        <v>105735</v>
      </c>
      <c r="B260" s="234">
        <f t="shared" si="18"/>
        <v>105735</v>
      </c>
      <c r="C260" s="235">
        <f t="shared" si="20"/>
        <v>105735</v>
      </c>
      <c r="D260" s="231">
        <f>'Order Form'!$M$2</f>
        <v>0</v>
      </c>
      <c r="E260" s="232">
        <f>'Order Form'!$J$11</f>
        <v>0</v>
      </c>
      <c r="F260" s="232" t="str">
        <f>IF(ISBLANK('Order Form'!$J$12),"",'Order Form'!$J$12)</f>
        <v/>
      </c>
      <c r="G260" s="232">
        <f t="shared" ca="1" si="19"/>
        <v>41887</v>
      </c>
      <c r="H260" s="233">
        <f>'Order Form'!$J$13</f>
        <v>0</v>
      </c>
      <c r="I260" s="236">
        <f>'Order Form'!E275</f>
        <v>10</v>
      </c>
      <c r="J260" s="231">
        <f>'Order Form'!J275</f>
        <v>0</v>
      </c>
      <c r="K260" s="231" t="str">
        <f t="shared" si="21"/>
        <v>F</v>
      </c>
      <c r="L260" s="231">
        <f>IF('Pricing + Order Summary'!$O$13&gt;=8000,14,
IF('Pricing + Order Summary'!$O$13&gt;=5500,15,
IF('Pricing + Order Summary'!$O$13&gt;=4000,16,
IF('Pricing + Order Summary'!$O$13&gt;=2000,23,
IF('Pricing + Order Summary'!$O$13&gt;=750,21,
2)))))</f>
        <v>2</v>
      </c>
      <c r="M260" s="231" t="str">
        <f>"SPS20115"&amp;"-"&amp;D260&amp;"-"&amp;'Order Form'!$O$3&amp;"-1"</f>
        <v>SPS20115-0-1-1</v>
      </c>
    </row>
    <row r="261" spans="1:13">
      <c r="A261" s="234">
        <f>'Order Form'!A276</f>
        <v>105736</v>
      </c>
      <c r="B261" s="234">
        <f t="shared" si="18"/>
        <v>105736</v>
      </c>
      <c r="C261" s="235">
        <f t="shared" si="20"/>
        <v>105736</v>
      </c>
      <c r="D261" s="231">
        <f>'Order Form'!$M$2</f>
        <v>0</v>
      </c>
      <c r="E261" s="232">
        <f>'Order Form'!$J$11</f>
        <v>0</v>
      </c>
      <c r="F261" s="232" t="str">
        <f>IF(ISBLANK('Order Form'!$J$12),"",'Order Form'!$J$12)</f>
        <v/>
      </c>
      <c r="G261" s="232">
        <f t="shared" ca="1" si="19"/>
        <v>41887</v>
      </c>
      <c r="H261" s="233">
        <f>'Order Form'!$J$13</f>
        <v>0</v>
      </c>
      <c r="I261" s="236">
        <f>'Order Form'!E276</f>
        <v>10</v>
      </c>
      <c r="J261" s="231">
        <f>'Order Form'!J276</f>
        <v>0</v>
      </c>
      <c r="K261" s="231" t="str">
        <f t="shared" si="21"/>
        <v>F</v>
      </c>
      <c r="L261" s="231">
        <f>IF('Pricing + Order Summary'!$O$13&gt;=8000,14,
IF('Pricing + Order Summary'!$O$13&gt;=5500,15,
IF('Pricing + Order Summary'!$O$13&gt;=4000,16,
IF('Pricing + Order Summary'!$O$13&gt;=2000,23,
IF('Pricing + Order Summary'!$O$13&gt;=750,21,
2)))))</f>
        <v>2</v>
      </c>
      <c r="M261" s="231" t="str">
        <f>"SPS20115"&amp;"-"&amp;D261&amp;"-"&amp;'Order Form'!$O$3&amp;"-1"</f>
        <v>SPS20115-0-1-1</v>
      </c>
    </row>
    <row r="262" spans="1:13">
      <c r="A262" s="234">
        <f>'Order Form'!A277</f>
        <v>108385</v>
      </c>
      <c r="B262" s="234">
        <f t="shared" si="18"/>
        <v>108385</v>
      </c>
      <c r="C262" s="235">
        <f t="shared" si="20"/>
        <v>108385</v>
      </c>
      <c r="D262" s="231">
        <f>'Order Form'!$M$2</f>
        <v>0</v>
      </c>
      <c r="E262" s="232">
        <f>'Order Form'!$J$11</f>
        <v>0</v>
      </c>
      <c r="F262" s="232" t="str">
        <f>IF(ISBLANK('Order Form'!$J$12),"",'Order Form'!$J$12)</f>
        <v/>
      </c>
      <c r="G262" s="232">
        <f t="shared" ca="1" si="19"/>
        <v>41887</v>
      </c>
      <c r="H262" s="233">
        <f>'Order Form'!$J$13</f>
        <v>0</v>
      </c>
      <c r="I262" s="236">
        <f>'Order Form'!E277</f>
        <v>10</v>
      </c>
      <c r="J262" s="231">
        <f>'Order Form'!J277</f>
        <v>0</v>
      </c>
      <c r="K262" s="231" t="str">
        <f t="shared" si="21"/>
        <v>F</v>
      </c>
      <c r="L262" s="231">
        <f>IF('Pricing + Order Summary'!$O$13&gt;=8000,14,
IF('Pricing + Order Summary'!$O$13&gt;=5500,15,
IF('Pricing + Order Summary'!$O$13&gt;=4000,16,
IF('Pricing + Order Summary'!$O$13&gt;=2000,23,
IF('Pricing + Order Summary'!$O$13&gt;=750,21,
2)))))</f>
        <v>2</v>
      </c>
      <c r="M262" s="231" t="str">
        <f>"SPS20115"&amp;"-"&amp;D262&amp;"-"&amp;'Order Form'!$O$3&amp;"-1"</f>
        <v>SPS20115-0-1-1</v>
      </c>
    </row>
    <row r="263" spans="1:13">
      <c r="A263" s="234">
        <f>'Order Form'!A278</f>
        <v>104840</v>
      </c>
      <c r="B263" s="234">
        <f t="shared" si="18"/>
        <v>104840</v>
      </c>
      <c r="C263" s="235">
        <f t="shared" si="20"/>
        <v>104840</v>
      </c>
      <c r="D263" s="231">
        <f>'Order Form'!$M$2</f>
        <v>0</v>
      </c>
      <c r="E263" s="232">
        <f>'Order Form'!$J$11</f>
        <v>0</v>
      </c>
      <c r="F263" s="232" t="str">
        <f>IF(ISBLANK('Order Form'!$J$12),"",'Order Form'!$J$12)</f>
        <v/>
      </c>
      <c r="G263" s="232">
        <f t="shared" ca="1" si="19"/>
        <v>41887</v>
      </c>
      <c r="H263" s="233">
        <f>'Order Form'!$J$13</f>
        <v>0</v>
      </c>
      <c r="I263" s="236">
        <f>'Order Form'!E278</f>
        <v>10</v>
      </c>
      <c r="J263" s="231">
        <f>'Order Form'!J278</f>
        <v>0</v>
      </c>
      <c r="K263" s="231" t="str">
        <f t="shared" si="21"/>
        <v>F</v>
      </c>
      <c r="L263" s="231">
        <f>IF('Pricing + Order Summary'!$O$13&gt;=8000,14,
IF('Pricing + Order Summary'!$O$13&gt;=5500,15,
IF('Pricing + Order Summary'!$O$13&gt;=4000,16,
IF('Pricing + Order Summary'!$O$13&gt;=2000,23,
IF('Pricing + Order Summary'!$O$13&gt;=750,21,
2)))))</f>
        <v>2</v>
      </c>
      <c r="M263" s="231" t="str">
        <f>"SPS20115"&amp;"-"&amp;D263&amp;"-"&amp;'Order Form'!$O$3&amp;"-1"</f>
        <v>SPS20115-0-1-1</v>
      </c>
    </row>
    <row r="264" spans="1:13">
      <c r="A264" s="234">
        <f>'Order Form'!A279</f>
        <v>108401</v>
      </c>
      <c r="B264" s="234">
        <f t="shared" si="18"/>
        <v>108401</v>
      </c>
      <c r="C264" s="235">
        <f t="shared" si="20"/>
        <v>108401</v>
      </c>
      <c r="D264" s="231">
        <f>'Order Form'!$M$2</f>
        <v>0</v>
      </c>
      <c r="E264" s="232">
        <f>'Order Form'!$J$11</f>
        <v>0</v>
      </c>
      <c r="F264" s="232" t="str">
        <f>IF(ISBLANK('Order Form'!$J$12),"",'Order Form'!$J$12)</f>
        <v/>
      </c>
      <c r="G264" s="232">
        <f t="shared" ca="1" si="19"/>
        <v>41887</v>
      </c>
      <c r="H264" s="233">
        <f>'Order Form'!$J$13</f>
        <v>0</v>
      </c>
      <c r="I264" s="236">
        <f>'Order Form'!E279</f>
        <v>10</v>
      </c>
      <c r="J264" s="231">
        <f>'Order Form'!J279</f>
        <v>0</v>
      </c>
      <c r="K264" s="231" t="str">
        <f t="shared" si="21"/>
        <v>F</v>
      </c>
      <c r="L264" s="231">
        <f>IF('Pricing + Order Summary'!$O$13&gt;=8000,14,
IF('Pricing + Order Summary'!$O$13&gt;=5500,15,
IF('Pricing + Order Summary'!$O$13&gt;=4000,16,
IF('Pricing + Order Summary'!$O$13&gt;=2000,23,
IF('Pricing + Order Summary'!$O$13&gt;=750,21,
2)))))</f>
        <v>2</v>
      </c>
      <c r="M264" s="231" t="str">
        <f>"SPS20115"&amp;"-"&amp;D264&amp;"-"&amp;'Order Form'!$O$3&amp;"-1"</f>
        <v>SPS20115-0-1-1</v>
      </c>
    </row>
    <row r="265" spans="1:13">
      <c r="A265" s="234">
        <f>'Order Form'!A280</f>
        <v>108399</v>
      </c>
      <c r="B265" s="234">
        <f t="shared" si="18"/>
        <v>108399</v>
      </c>
      <c r="C265" s="235">
        <f t="shared" si="20"/>
        <v>108399</v>
      </c>
      <c r="D265" s="231">
        <f>'Order Form'!$M$2</f>
        <v>0</v>
      </c>
      <c r="E265" s="232">
        <f>'Order Form'!$J$11</f>
        <v>0</v>
      </c>
      <c r="F265" s="232" t="str">
        <f>IF(ISBLANK('Order Form'!$J$12),"",'Order Form'!$J$12)</f>
        <v/>
      </c>
      <c r="G265" s="232">
        <f t="shared" ca="1" si="19"/>
        <v>41887</v>
      </c>
      <c r="H265" s="233">
        <f>'Order Form'!$J$13</f>
        <v>0</v>
      </c>
      <c r="I265" s="236">
        <f>'Order Form'!E280</f>
        <v>10</v>
      </c>
      <c r="J265" s="231">
        <f>'Order Form'!J280</f>
        <v>0</v>
      </c>
      <c r="K265" s="231" t="str">
        <f t="shared" si="21"/>
        <v>F</v>
      </c>
      <c r="L265" s="231">
        <f>IF('Pricing + Order Summary'!$O$13&gt;=8000,14,
IF('Pricing + Order Summary'!$O$13&gt;=5500,15,
IF('Pricing + Order Summary'!$O$13&gt;=4000,16,
IF('Pricing + Order Summary'!$O$13&gt;=2000,23,
IF('Pricing + Order Summary'!$O$13&gt;=750,21,
2)))))</f>
        <v>2</v>
      </c>
      <c r="M265" s="231" t="str">
        <f>"SPS20115"&amp;"-"&amp;D265&amp;"-"&amp;'Order Form'!$O$3&amp;"-1"</f>
        <v>SPS20115-0-1-1</v>
      </c>
    </row>
    <row r="266" spans="1:13">
      <c r="A266" s="234">
        <f>'Order Form'!A281</f>
        <v>105753</v>
      </c>
      <c r="B266" s="234">
        <f t="shared" si="18"/>
        <v>105753</v>
      </c>
      <c r="C266" s="235">
        <f t="shared" si="20"/>
        <v>105753</v>
      </c>
      <c r="D266" s="231">
        <f>'Order Form'!$M$2</f>
        <v>0</v>
      </c>
      <c r="E266" s="232">
        <f>'Order Form'!$J$11</f>
        <v>0</v>
      </c>
      <c r="F266" s="232" t="str">
        <f>IF(ISBLANK('Order Form'!$J$12),"",'Order Form'!$J$12)</f>
        <v/>
      </c>
      <c r="G266" s="232">
        <f t="shared" ca="1" si="19"/>
        <v>41887</v>
      </c>
      <c r="H266" s="233">
        <f>'Order Form'!$J$13</f>
        <v>0</v>
      </c>
      <c r="I266" s="236">
        <f>'Order Form'!E281</f>
        <v>10</v>
      </c>
      <c r="J266" s="231">
        <f>'Order Form'!J281</f>
        <v>0</v>
      </c>
      <c r="K266" s="231" t="str">
        <f t="shared" si="21"/>
        <v>F</v>
      </c>
      <c r="L266" s="231">
        <f>IF('Pricing + Order Summary'!$O$13&gt;=8000,14,
IF('Pricing + Order Summary'!$O$13&gt;=5500,15,
IF('Pricing + Order Summary'!$O$13&gt;=4000,16,
IF('Pricing + Order Summary'!$O$13&gt;=2000,23,
IF('Pricing + Order Summary'!$O$13&gt;=750,21,
2)))))</f>
        <v>2</v>
      </c>
      <c r="M266" s="231" t="str">
        <f>"SPS20115"&amp;"-"&amp;D266&amp;"-"&amp;'Order Form'!$O$3&amp;"-1"</f>
        <v>SPS20115-0-1-1</v>
      </c>
    </row>
    <row r="267" spans="1:13">
      <c r="A267" s="234">
        <f>'Order Form'!A282</f>
        <v>108380</v>
      </c>
      <c r="B267" s="234">
        <f t="shared" si="18"/>
        <v>108380</v>
      </c>
      <c r="C267" s="235">
        <f t="shared" si="20"/>
        <v>108380</v>
      </c>
      <c r="D267" s="231">
        <f>'Order Form'!$M$2</f>
        <v>0</v>
      </c>
      <c r="E267" s="232">
        <f>'Order Form'!$J$11</f>
        <v>0</v>
      </c>
      <c r="F267" s="232" t="str">
        <f>IF(ISBLANK('Order Form'!$J$12),"",'Order Form'!$J$12)</f>
        <v/>
      </c>
      <c r="G267" s="232">
        <f t="shared" ca="1" si="19"/>
        <v>41887</v>
      </c>
      <c r="H267" s="233">
        <f>'Order Form'!$J$13</f>
        <v>0</v>
      </c>
      <c r="I267" s="236">
        <f>'Order Form'!E282</f>
        <v>10</v>
      </c>
      <c r="J267" s="231">
        <f>'Order Form'!J282</f>
        <v>0</v>
      </c>
      <c r="K267" s="231" t="str">
        <f t="shared" si="21"/>
        <v>F</v>
      </c>
      <c r="L267" s="231">
        <f>IF('Pricing + Order Summary'!$O$13&gt;=8000,14,
IF('Pricing + Order Summary'!$O$13&gt;=5500,15,
IF('Pricing + Order Summary'!$O$13&gt;=4000,16,
IF('Pricing + Order Summary'!$O$13&gt;=2000,23,
IF('Pricing + Order Summary'!$O$13&gt;=750,21,
2)))))</f>
        <v>2</v>
      </c>
      <c r="M267" s="231" t="str">
        <f>"SPS20115"&amp;"-"&amp;D267&amp;"-"&amp;'Order Form'!$O$3&amp;"-1"</f>
        <v>SPS20115-0-1-1</v>
      </c>
    </row>
    <row r="268" spans="1:13">
      <c r="A268" s="234">
        <f>'Order Form'!A283</f>
        <v>108415</v>
      </c>
      <c r="B268" s="234">
        <f t="shared" si="18"/>
        <v>108415</v>
      </c>
      <c r="C268" s="235">
        <f t="shared" si="20"/>
        <v>108415</v>
      </c>
      <c r="D268" s="231">
        <f>'Order Form'!$M$2</f>
        <v>0</v>
      </c>
      <c r="E268" s="232">
        <f>'Order Form'!$J$11</f>
        <v>0</v>
      </c>
      <c r="F268" s="232" t="str">
        <f>IF(ISBLANK('Order Form'!$J$12),"",'Order Form'!$J$12)</f>
        <v/>
      </c>
      <c r="G268" s="232">
        <f t="shared" ca="1" si="19"/>
        <v>41887</v>
      </c>
      <c r="H268" s="233">
        <f>'Order Form'!$J$13</f>
        <v>0</v>
      </c>
      <c r="I268" s="236">
        <f>'Order Form'!E283</f>
        <v>10</v>
      </c>
      <c r="J268" s="231">
        <f>'Order Form'!J283</f>
        <v>0</v>
      </c>
      <c r="K268" s="231" t="str">
        <f t="shared" si="21"/>
        <v>F</v>
      </c>
      <c r="L268" s="231">
        <f>IF('Pricing + Order Summary'!$O$13&gt;=8000,14,
IF('Pricing + Order Summary'!$O$13&gt;=5500,15,
IF('Pricing + Order Summary'!$O$13&gt;=4000,16,
IF('Pricing + Order Summary'!$O$13&gt;=2000,23,
IF('Pricing + Order Summary'!$O$13&gt;=750,21,
2)))))</f>
        <v>2</v>
      </c>
      <c r="M268" s="231" t="str">
        <f>"SPS20115"&amp;"-"&amp;D268&amp;"-"&amp;'Order Form'!$O$3&amp;"-1"</f>
        <v>SPS20115-0-1-1</v>
      </c>
    </row>
    <row r="269" spans="1:13">
      <c r="A269" s="234">
        <f>'Order Form'!A284</f>
        <v>108416</v>
      </c>
      <c r="B269" s="234">
        <f t="shared" si="18"/>
        <v>108416</v>
      </c>
      <c r="C269" s="235">
        <f t="shared" si="20"/>
        <v>108416</v>
      </c>
      <c r="D269" s="231">
        <f>'Order Form'!$M$2</f>
        <v>0</v>
      </c>
      <c r="E269" s="232">
        <f>'Order Form'!$J$11</f>
        <v>0</v>
      </c>
      <c r="F269" s="232" t="str">
        <f>IF(ISBLANK('Order Form'!$J$12),"",'Order Form'!$J$12)</f>
        <v/>
      </c>
      <c r="G269" s="232">
        <f t="shared" ca="1" si="19"/>
        <v>41887</v>
      </c>
      <c r="H269" s="233">
        <f>'Order Form'!$J$13</f>
        <v>0</v>
      </c>
      <c r="I269" s="236">
        <f>'Order Form'!E284</f>
        <v>10</v>
      </c>
      <c r="J269" s="231">
        <f>'Order Form'!J284</f>
        <v>0</v>
      </c>
      <c r="K269" s="231" t="str">
        <f t="shared" si="21"/>
        <v>F</v>
      </c>
      <c r="L269" s="231">
        <f>IF('Pricing + Order Summary'!$O$13&gt;=8000,14,
IF('Pricing + Order Summary'!$O$13&gt;=5500,15,
IF('Pricing + Order Summary'!$O$13&gt;=4000,16,
IF('Pricing + Order Summary'!$O$13&gt;=2000,23,
IF('Pricing + Order Summary'!$O$13&gt;=750,21,
2)))))</f>
        <v>2</v>
      </c>
      <c r="M269" s="231" t="str">
        <f>"SPS20115"&amp;"-"&amp;D269&amp;"-"&amp;'Order Form'!$O$3&amp;"-1"</f>
        <v>SPS20115-0-1-1</v>
      </c>
    </row>
    <row r="270" spans="1:13">
      <c r="A270" s="234">
        <f>'Order Form'!A285</f>
        <v>108381</v>
      </c>
      <c r="B270" s="234">
        <f t="shared" si="18"/>
        <v>108381</v>
      </c>
      <c r="C270" s="235">
        <f t="shared" si="20"/>
        <v>108381</v>
      </c>
      <c r="D270" s="231">
        <f>'Order Form'!$M$2</f>
        <v>0</v>
      </c>
      <c r="E270" s="232">
        <f>'Order Form'!$J$11</f>
        <v>0</v>
      </c>
      <c r="F270" s="232" t="str">
        <f>IF(ISBLANK('Order Form'!$J$12),"",'Order Form'!$J$12)</f>
        <v/>
      </c>
      <c r="G270" s="232">
        <f t="shared" ca="1" si="19"/>
        <v>41887</v>
      </c>
      <c r="H270" s="233">
        <f>'Order Form'!$J$13</f>
        <v>0</v>
      </c>
      <c r="I270" s="236">
        <f>'Order Form'!E285</f>
        <v>10</v>
      </c>
      <c r="J270" s="231">
        <f>'Order Form'!J285</f>
        <v>0</v>
      </c>
      <c r="K270" s="231" t="str">
        <f t="shared" si="21"/>
        <v>F</v>
      </c>
      <c r="L270" s="231">
        <f>IF('Pricing + Order Summary'!$O$13&gt;=8000,14,
IF('Pricing + Order Summary'!$O$13&gt;=5500,15,
IF('Pricing + Order Summary'!$O$13&gt;=4000,16,
IF('Pricing + Order Summary'!$O$13&gt;=2000,23,
IF('Pricing + Order Summary'!$O$13&gt;=750,21,
2)))))</f>
        <v>2</v>
      </c>
      <c r="M270" s="231" t="str">
        <f>"SPS20115"&amp;"-"&amp;D270&amp;"-"&amp;'Order Form'!$O$3&amp;"-1"</f>
        <v>SPS20115-0-1-1</v>
      </c>
    </row>
    <row r="271" spans="1:13">
      <c r="A271" s="234">
        <f>'Order Form'!A286</f>
        <v>108384</v>
      </c>
      <c r="B271" s="234">
        <f t="shared" si="18"/>
        <v>108384</v>
      </c>
      <c r="C271" s="235">
        <f t="shared" si="20"/>
        <v>108384</v>
      </c>
      <c r="D271" s="231">
        <f>'Order Form'!$M$2</f>
        <v>0</v>
      </c>
      <c r="E271" s="232">
        <f>'Order Form'!$J$11</f>
        <v>0</v>
      </c>
      <c r="F271" s="232" t="str">
        <f>IF(ISBLANK('Order Form'!$J$12),"",'Order Form'!$J$12)</f>
        <v/>
      </c>
      <c r="G271" s="232">
        <f t="shared" ca="1" si="19"/>
        <v>41887</v>
      </c>
      <c r="H271" s="233">
        <f>'Order Form'!$J$13</f>
        <v>0</v>
      </c>
      <c r="I271" s="236">
        <f>'Order Form'!E286</f>
        <v>10</v>
      </c>
      <c r="J271" s="231">
        <f>'Order Form'!J286</f>
        <v>0</v>
      </c>
      <c r="K271" s="231" t="str">
        <f t="shared" si="21"/>
        <v>F</v>
      </c>
      <c r="L271" s="231">
        <f>IF('Pricing + Order Summary'!$O$13&gt;=8000,14,
IF('Pricing + Order Summary'!$O$13&gt;=5500,15,
IF('Pricing + Order Summary'!$O$13&gt;=4000,16,
IF('Pricing + Order Summary'!$O$13&gt;=2000,23,
IF('Pricing + Order Summary'!$O$13&gt;=750,21,
2)))))</f>
        <v>2</v>
      </c>
      <c r="M271" s="231" t="str">
        <f>"SPS20115"&amp;"-"&amp;D271&amp;"-"&amp;'Order Form'!$O$3&amp;"-1"</f>
        <v>SPS20115-0-1-1</v>
      </c>
    </row>
    <row r="272" spans="1:13">
      <c r="A272" s="234">
        <f>'Order Form'!A287</f>
        <v>100418</v>
      </c>
      <c r="B272" s="234">
        <f t="shared" si="18"/>
        <v>100418</v>
      </c>
      <c r="C272" s="235">
        <f t="shared" si="20"/>
        <v>100418</v>
      </c>
      <c r="D272" s="231">
        <f>'Order Form'!$M$2</f>
        <v>0</v>
      </c>
      <c r="E272" s="232">
        <f>'Order Form'!$J$11</f>
        <v>0</v>
      </c>
      <c r="F272" s="232" t="str">
        <f>IF(ISBLANK('Order Form'!$J$12),"",'Order Form'!$J$12)</f>
        <v/>
      </c>
      <c r="G272" s="232">
        <f t="shared" ca="1" si="19"/>
        <v>41887</v>
      </c>
      <c r="H272" s="233">
        <f>'Order Form'!$J$13</f>
        <v>0</v>
      </c>
      <c r="I272" s="236">
        <f>'Order Form'!E287</f>
        <v>10</v>
      </c>
      <c r="J272" s="231">
        <f>'Order Form'!J287</f>
        <v>0</v>
      </c>
      <c r="K272" s="231" t="str">
        <f t="shared" si="21"/>
        <v>F</v>
      </c>
      <c r="L272" s="231">
        <f>IF('Pricing + Order Summary'!$O$13&gt;=8000,14,
IF('Pricing + Order Summary'!$O$13&gt;=5500,15,
IF('Pricing + Order Summary'!$O$13&gt;=4000,16,
IF('Pricing + Order Summary'!$O$13&gt;=2000,23,
IF('Pricing + Order Summary'!$O$13&gt;=750,21,
2)))))</f>
        <v>2</v>
      </c>
      <c r="M272" s="231" t="str">
        <f>"SPS20115"&amp;"-"&amp;D272&amp;"-"&amp;'Order Form'!$O$3&amp;"-1"</f>
        <v>SPS20115-0-1-1</v>
      </c>
    </row>
    <row r="273" spans="1:13">
      <c r="A273" s="234">
        <f>'Order Form'!A288</f>
        <v>108393</v>
      </c>
      <c r="B273" s="234">
        <f t="shared" si="18"/>
        <v>108393</v>
      </c>
      <c r="C273" s="235">
        <f t="shared" si="20"/>
        <v>108393</v>
      </c>
      <c r="D273" s="231">
        <f>'Order Form'!$M$2</f>
        <v>0</v>
      </c>
      <c r="E273" s="232">
        <f>'Order Form'!$J$11</f>
        <v>0</v>
      </c>
      <c r="F273" s="232" t="str">
        <f>IF(ISBLANK('Order Form'!$J$12),"",'Order Form'!$J$12)</f>
        <v/>
      </c>
      <c r="G273" s="232">
        <f t="shared" ca="1" si="19"/>
        <v>41887</v>
      </c>
      <c r="H273" s="233">
        <f>'Order Form'!$J$13</f>
        <v>0</v>
      </c>
      <c r="I273" s="236">
        <f>'Order Form'!E288</f>
        <v>10</v>
      </c>
      <c r="J273" s="231">
        <f>'Order Form'!J288</f>
        <v>0</v>
      </c>
      <c r="K273" s="231" t="str">
        <f t="shared" si="21"/>
        <v>F</v>
      </c>
      <c r="L273" s="231">
        <f>IF('Pricing + Order Summary'!$O$13&gt;=8000,14,
IF('Pricing + Order Summary'!$O$13&gt;=5500,15,
IF('Pricing + Order Summary'!$O$13&gt;=4000,16,
IF('Pricing + Order Summary'!$O$13&gt;=2000,23,
IF('Pricing + Order Summary'!$O$13&gt;=750,21,
2)))))</f>
        <v>2</v>
      </c>
      <c r="M273" s="231" t="str">
        <f>"SPS20115"&amp;"-"&amp;D273&amp;"-"&amp;'Order Form'!$O$3&amp;"-1"</f>
        <v>SPS20115-0-1-1</v>
      </c>
    </row>
    <row r="274" spans="1:13">
      <c r="A274" s="234">
        <f>'Order Form'!A289</f>
        <v>100821</v>
      </c>
      <c r="B274" s="234">
        <f t="shared" si="18"/>
        <v>100821</v>
      </c>
      <c r="C274" s="235">
        <f t="shared" si="20"/>
        <v>100821</v>
      </c>
      <c r="D274" s="231">
        <f>'Order Form'!$M$2</f>
        <v>0</v>
      </c>
      <c r="E274" s="232">
        <f>'Order Form'!$J$11</f>
        <v>0</v>
      </c>
      <c r="F274" s="232" t="str">
        <f>IF(ISBLANK('Order Form'!$J$12),"",'Order Form'!$J$12)</f>
        <v/>
      </c>
      <c r="G274" s="232">
        <f t="shared" ca="1" si="19"/>
        <v>41887</v>
      </c>
      <c r="H274" s="233">
        <f>'Order Form'!$J$13</f>
        <v>0</v>
      </c>
      <c r="I274" s="236">
        <f>'Order Form'!E289</f>
        <v>10</v>
      </c>
      <c r="J274" s="231">
        <f>'Order Form'!J289</f>
        <v>0</v>
      </c>
      <c r="K274" s="231" t="str">
        <f t="shared" si="21"/>
        <v>F</v>
      </c>
      <c r="L274" s="231">
        <f>IF('Pricing + Order Summary'!$O$13&gt;=8000,14,
IF('Pricing + Order Summary'!$O$13&gt;=5500,15,
IF('Pricing + Order Summary'!$O$13&gt;=4000,16,
IF('Pricing + Order Summary'!$O$13&gt;=2000,23,
IF('Pricing + Order Summary'!$O$13&gt;=750,21,
2)))))</f>
        <v>2</v>
      </c>
      <c r="M274" s="231" t="str">
        <f>"SPS20115"&amp;"-"&amp;D274&amp;"-"&amp;'Order Form'!$O$3&amp;"-1"</f>
        <v>SPS20115-0-1-1</v>
      </c>
    </row>
    <row r="275" spans="1:13">
      <c r="A275" s="234">
        <f>'Order Form'!A290</f>
        <v>100438</v>
      </c>
      <c r="B275" s="234">
        <f t="shared" si="18"/>
        <v>100438</v>
      </c>
      <c r="C275" s="235">
        <f t="shared" si="20"/>
        <v>100438</v>
      </c>
      <c r="D275" s="231">
        <f>'Order Form'!$M$2</f>
        <v>0</v>
      </c>
      <c r="E275" s="232">
        <f>'Order Form'!$J$11</f>
        <v>0</v>
      </c>
      <c r="F275" s="232" t="str">
        <f>IF(ISBLANK('Order Form'!$J$12),"",'Order Form'!$J$12)</f>
        <v/>
      </c>
      <c r="G275" s="232">
        <f t="shared" ca="1" si="19"/>
        <v>41887</v>
      </c>
      <c r="H275" s="233">
        <f>'Order Form'!$J$13</f>
        <v>0</v>
      </c>
      <c r="I275" s="236">
        <f>'Order Form'!E290</f>
        <v>10</v>
      </c>
      <c r="J275" s="231">
        <f>'Order Form'!J290</f>
        <v>0</v>
      </c>
      <c r="K275" s="231" t="str">
        <f t="shared" si="21"/>
        <v>F</v>
      </c>
      <c r="L275" s="231">
        <f>IF('Pricing + Order Summary'!$O$13&gt;=8000,14,
IF('Pricing + Order Summary'!$O$13&gt;=5500,15,
IF('Pricing + Order Summary'!$O$13&gt;=4000,16,
IF('Pricing + Order Summary'!$O$13&gt;=2000,23,
IF('Pricing + Order Summary'!$O$13&gt;=750,21,
2)))))</f>
        <v>2</v>
      </c>
      <c r="M275" s="231" t="str">
        <f>"SPS20115"&amp;"-"&amp;D275&amp;"-"&amp;'Order Form'!$O$3&amp;"-1"</f>
        <v>SPS20115-0-1-1</v>
      </c>
    </row>
    <row r="276" spans="1:13">
      <c r="A276" s="234">
        <f>'Order Form'!A291</f>
        <v>108378</v>
      </c>
      <c r="B276" s="234">
        <f t="shared" si="18"/>
        <v>108378</v>
      </c>
      <c r="C276" s="235">
        <f t="shared" si="20"/>
        <v>108378</v>
      </c>
      <c r="D276" s="231">
        <f>'Order Form'!$M$2</f>
        <v>0</v>
      </c>
      <c r="E276" s="232">
        <f>'Order Form'!$J$11</f>
        <v>0</v>
      </c>
      <c r="F276" s="232" t="str">
        <f>IF(ISBLANK('Order Form'!$J$12),"",'Order Form'!$J$12)</f>
        <v/>
      </c>
      <c r="G276" s="232">
        <f t="shared" ca="1" si="19"/>
        <v>41887</v>
      </c>
      <c r="H276" s="233">
        <f>'Order Form'!$J$13</f>
        <v>0</v>
      </c>
      <c r="I276" s="236">
        <f>'Order Form'!E291</f>
        <v>10</v>
      </c>
      <c r="J276" s="231">
        <f>'Order Form'!J291</f>
        <v>0</v>
      </c>
      <c r="K276" s="231" t="str">
        <f t="shared" si="21"/>
        <v>F</v>
      </c>
      <c r="L276" s="231">
        <f>IF('Pricing + Order Summary'!$O$13&gt;=8000,14,
IF('Pricing + Order Summary'!$O$13&gt;=5500,15,
IF('Pricing + Order Summary'!$O$13&gt;=4000,16,
IF('Pricing + Order Summary'!$O$13&gt;=2000,23,
IF('Pricing + Order Summary'!$O$13&gt;=750,21,
2)))))</f>
        <v>2</v>
      </c>
      <c r="M276" s="231" t="str">
        <f>"SPS20115"&amp;"-"&amp;D276&amp;"-"&amp;'Order Form'!$O$3&amp;"-1"</f>
        <v>SPS20115-0-1-1</v>
      </c>
    </row>
    <row r="277" spans="1:13">
      <c r="A277" s="234">
        <f>'Order Form'!A292</f>
        <v>108408</v>
      </c>
      <c r="B277" s="234">
        <f t="shared" si="18"/>
        <v>108408</v>
      </c>
      <c r="C277" s="235">
        <f t="shared" si="20"/>
        <v>108408</v>
      </c>
      <c r="D277" s="231">
        <f>'Order Form'!$M$2</f>
        <v>0</v>
      </c>
      <c r="E277" s="232">
        <f>'Order Form'!$J$11</f>
        <v>0</v>
      </c>
      <c r="F277" s="232" t="str">
        <f>IF(ISBLANK('Order Form'!$J$12),"",'Order Form'!$J$12)</f>
        <v/>
      </c>
      <c r="G277" s="232">
        <f t="shared" ca="1" si="19"/>
        <v>41887</v>
      </c>
      <c r="H277" s="233">
        <f>'Order Form'!$J$13</f>
        <v>0</v>
      </c>
      <c r="I277" s="236">
        <f>'Order Form'!E292</f>
        <v>10</v>
      </c>
      <c r="J277" s="231">
        <f>'Order Form'!J292</f>
        <v>0</v>
      </c>
      <c r="K277" s="231" t="str">
        <f t="shared" si="21"/>
        <v>F</v>
      </c>
      <c r="L277" s="231">
        <f>IF('Pricing + Order Summary'!$O$13&gt;=8000,14,
IF('Pricing + Order Summary'!$O$13&gt;=5500,15,
IF('Pricing + Order Summary'!$O$13&gt;=4000,16,
IF('Pricing + Order Summary'!$O$13&gt;=2000,23,
IF('Pricing + Order Summary'!$O$13&gt;=750,21,
2)))))</f>
        <v>2</v>
      </c>
      <c r="M277" s="231" t="str">
        <f>"SPS20115"&amp;"-"&amp;D277&amp;"-"&amp;'Order Form'!$O$3&amp;"-1"</f>
        <v>SPS20115-0-1-1</v>
      </c>
    </row>
    <row r="278" spans="1:13">
      <c r="A278" s="234">
        <f>'Order Form'!A293</f>
        <v>100416</v>
      </c>
      <c r="B278" s="234">
        <f t="shared" si="18"/>
        <v>100416</v>
      </c>
      <c r="C278" s="235">
        <f t="shared" si="20"/>
        <v>100416</v>
      </c>
      <c r="D278" s="231">
        <f>'Order Form'!$M$2</f>
        <v>0</v>
      </c>
      <c r="E278" s="232">
        <f>'Order Form'!$J$11</f>
        <v>0</v>
      </c>
      <c r="F278" s="232" t="str">
        <f>IF(ISBLANK('Order Form'!$J$12),"",'Order Form'!$J$12)</f>
        <v/>
      </c>
      <c r="G278" s="232">
        <f t="shared" ca="1" si="19"/>
        <v>41887</v>
      </c>
      <c r="H278" s="233">
        <f>'Order Form'!$J$13</f>
        <v>0</v>
      </c>
      <c r="I278" s="236">
        <f>'Order Form'!E293</f>
        <v>10</v>
      </c>
      <c r="J278" s="231">
        <f>'Order Form'!J293</f>
        <v>0</v>
      </c>
      <c r="K278" s="231" t="str">
        <f t="shared" si="21"/>
        <v>F</v>
      </c>
      <c r="L278" s="231">
        <f>IF('Pricing + Order Summary'!$O$13&gt;=8000,14,
IF('Pricing + Order Summary'!$O$13&gt;=5500,15,
IF('Pricing + Order Summary'!$O$13&gt;=4000,16,
IF('Pricing + Order Summary'!$O$13&gt;=2000,23,
IF('Pricing + Order Summary'!$O$13&gt;=750,21,
2)))))</f>
        <v>2</v>
      </c>
      <c r="M278" s="231" t="str">
        <f>"SPS20115"&amp;"-"&amp;D278&amp;"-"&amp;'Order Form'!$O$3&amp;"-1"</f>
        <v>SPS20115-0-1-1</v>
      </c>
    </row>
    <row r="279" spans="1:13">
      <c r="A279" s="234">
        <f>'Order Form'!A294</f>
        <v>100736</v>
      </c>
      <c r="B279" s="234">
        <f t="shared" si="18"/>
        <v>100736</v>
      </c>
      <c r="C279" s="235">
        <f t="shared" si="20"/>
        <v>100736</v>
      </c>
      <c r="D279" s="231">
        <f>'Order Form'!$M$2</f>
        <v>0</v>
      </c>
      <c r="E279" s="232">
        <f>'Order Form'!$J$11</f>
        <v>0</v>
      </c>
      <c r="F279" s="232" t="str">
        <f>IF(ISBLANK('Order Form'!$J$12),"",'Order Form'!$J$12)</f>
        <v/>
      </c>
      <c r="G279" s="232">
        <f t="shared" ca="1" si="19"/>
        <v>41887</v>
      </c>
      <c r="H279" s="233">
        <f>'Order Form'!$J$13</f>
        <v>0</v>
      </c>
      <c r="I279" s="236">
        <f>'Order Form'!E294</f>
        <v>10</v>
      </c>
      <c r="J279" s="231">
        <f>'Order Form'!J294</f>
        <v>0</v>
      </c>
      <c r="K279" s="231" t="str">
        <f t="shared" si="21"/>
        <v>F</v>
      </c>
      <c r="L279" s="231">
        <f>IF('Pricing + Order Summary'!$O$13&gt;=8000,14,
IF('Pricing + Order Summary'!$O$13&gt;=5500,15,
IF('Pricing + Order Summary'!$O$13&gt;=4000,16,
IF('Pricing + Order Summary'!$O$13&gt;=2000,23,
IF('Pricing + Order Summary'!$O$13&gt;=750,21,
2)))))</f>
        <v>2</v>
      </c>
      <c r="M279" s="231" t="str">
        <f>"SPS20115"&amp;"-"&amp;D279&amp;"-"&amp;'Order Form'!$O$3&amp;"-1"</f>
        <v>SPS20115-0-1-1</v>
      </c>
    </row>
    <row r="280" spans="1:13">
      <c r="A280" s="234">
        <f>'Order Form'!A295</f>
        <v>100743</v>
      </c>
      <c r="B280" s="234">
        <f t="shared" si="18"/>
        <v>100743</v>
      </c>
      <c r="C280" s="235">
        <f t="shared" si="20"/>
        <v>100743</v>
      </c>
      <c r="D280" s="231">
        <f>'Order Form'!$M$2</f>
        <v>0</v>
      </c>
      <c r="E280" s="232">
        <f>'Order Form'!$J$11</f>
        <v>0</v>
      </c>
      <c r="F280" s="232" t="str">
        <f>IF(ISBLANK('Order Form'!$J$12),"",'Order Form'!$J$12)</f>
        <v/>
      </c>
      <c r="G280" s="232">
        <f t="shared" ca="1" si="19"/>
        <v>41887</v>
      </c>
      <c r="H280" s="233">
        <f>'Order Form'!$J$13</f>
        <v>0</v>
      </c>
      <c r="I280" s="236">
        <f>'Order Form'!E295</f>
        <v>10</v>
      </c>
      <c r="J280" s="231">
        <f>'Order Form'!J295</f>
        <v>0</v>
      </c>
      <c r="K280" s="231" t="str">
        <f t="shared" si="21"/>
        <v>F</v>
      </c>
      <c r="L280" s="231">
        <f>IF('Pricing + Order Summary'!$O$13&gt;=8000,14,
IF('Pricing + Order Summary'!$O$13&gt;=5500,15,
IF('Pricing + Order Summary'!$O$13&gt;=4000,16,
IF('Pricing + Order Summary'!$O$13&gt;=2000,23,
IF('Pricing + Order Summary'!$O$13&gt;=750,21,
2)))))</f>
        <v>2</v>
      </c>
      <c r="M280" s="231" t="str">
        <f>"SPS20115"&amp;"-"&amp;D280&amp;"-"&amp;'Order Form'!$O$3&amp;"-1"</f>
        <v>SPS20115-0-1-1</v>
      </c>
    </row>
    <row r="281" spans="1:13">
      <c r="A281" s="234">
        <f>'Order Form'!A296</f>
        <v>105752</v>
      </c>
      <c r="B281" s="234">
        <f t="shared" si="18"/>
        <v>105752</v>
      </c>
      <c r="C281" s="235">
        <f t="shared" si="20"/>
        <v>105752</v>
      </c>
      <c r="D281" s="231">
        <f>'Order Form'!$M$2</f>
        <v>0</v>
      </c>
      <c r="E281" s="232">
        <f>'Order Form'!$J$11</f>
        <v>0</v>
      </c>
      <c r="F281" s="232" t="str">
        <f>IF(ISBLANK('Order Form'!$J$12),"",'Order Form'!$J$12)</f>
        <v/>
      </c>
      <c r="G281" s="232">
        <f t="shared" ca="1" si="19"/>
        <v>41887</v>
      </c>
      <c r="H281" s="233">
        <f>'Order Form'!$J$13</f>
        <v>0</v>
      </c>
      <c r="I281" s="236">
        <f>'Order Form'!E296</f>
        <v>10</v>
      </c>
      <c r="J281" s="231">
        <f>'Order Form'!J296</f>
        <v>0</v>
      </c>
      <c r="K281" s="231" t="str">
        <f t="shared" si="21"/>
        <v>F</v>
      </c>
      <c r="L281" s="231">
        <f>IF('Pricing + Order Summary'!$O$13&gt;=8000,14,
IF('Pricing + Order Summary'!$O$13&gt;=5500,15,
IF('Pricing + Order Summary'!$O$13&gt;=4000,16,
IF('Pricing + Order Summary'!$O$13&gt;=2000,23,
IF('Pricing + Order Summary'!$O$13&gt;=750,21,
2)))))</f>
        <v>2</v>
      </c>
      <c r="M281" s="231" t="str">
        <f>"SPS20115"&amp;"-"&amp;D281&amp;"-"&amp;'Order Form'!$O$3&amp;"-1"</f>
        <v>SPS20115-0-1-1</v>
      </c>
    </row>
    <row r="282" spans="1:13">
      <c r="A282" s="234">
        <f>'Order Form'!A297</f>
        <v>105734</v>
      </c>
      <c r="B282" s="234">
        <f t="shared" si="18"/>
        <v>105734</v>
      </c>
      <c r="C282" s="235">
        <f t="shared" si="20"/>
        <v>105734</v>
      </c>
      <c r="D282" s="231">
        <f>'Order Form'!$M$2</f>
        <v>0</v>
      </c>
      <c r="E282" s="232">
        <f>'Order Form'!$J$11</f>
        <v>0</v>
      </c>
      <c r="F282" s="232" t="str">
        <f>IF(ISBLANK('Order Form'!$J$12),"",'Order Form'!$J$12)</f>
        <v/>
      </c>
      <c r="G282" s="232">
        <f t="shared" ca="1" si="19"/>
        <v>41887</v>
      </c>
      <c r="H282" s="233">
        <f>'Order Form'!$J$13</f>
        <v>0</v>
      </c>
      <c r="I282" s="236">
        <f>'Order Form'!E297</f>
        <v>10</v>
      </c>
      <c r="J282" s="231">
        <f>'Order Form'!J297</f>
        <v>0</v>
      </c>
      <c r="K282" s="231" t="str">
        <f t="shared" si="21"/>
        <v>F</v>
      </c>
      <c r="L282" s="231">
        <f>IF('Pricing + Order Summary'!$O$13&gt;=8000,14,
IF('Pricing + Order Summary'!$O$13&gt;=5500,15,
IF('Pricing + Order Summary'!$O$13&gt;=4000,16,
IF('Pricing + Order Summary'!$O$13&gt;=2000,23,
IF('Pricing + Order Summary'!$O$13&gt;=750,21,
2)))))</f>
        <v>2</v>
      </c>
      <c r="M282" s="231" t="str">
        <f>"SPS20115"&amp;"-"&amp;D282&amp;"-"&amp;'Order Form'!$O$3&amp;"-1"</f>
        <v>SPS20115-0-1-1</v>
      </c>
    </row>
    <row r="283" spans="1:13">
      <c r="A283" s="234">
        <f>'Order Form'!A298</f>
        <v>105750</v>
      </c>
      <c r="B283" s="234">
        <f t="shared" si="18"/>
        <v>105750</v>
      </c>
      <c r="C283" s="235">
        <f t="shared" si="20"/>
        <v>105750</v>
      </c>
      <c r="D283" s="231">
        <f>'Order Form'!$M$2</f>
        <v>0</v>
      </c>
      <c r="E283" s="232">
        <f>'Order Form'!$J$11</f>
        <v>0</v>
      </c>
      <c r="F283" s="232" t="str">
        <f>IF(ISBLANK('Order Form'!$J$12),"",'Order Form'!$J$12)</f>
        <v/>
      </c>
      <c r="G283" s="232">
        <f t="shared" ca="1" si="19"/>
        <v>41887</v>
      </c>
      <c r="H283" s="233">
        <f>'Order Form'!$J$13</f>
        <v>0</v>
      </c>
      <c r="I283" s="236">
        <f>'Order Form'!E298</f>
        <v>10</v>
      </c>
      <c r="J283" s="231">
        <f>'Order Form'!J298</f>
        <v>0</v>
      </c>
      <c r="K283" s="231" t="str">
        <f t="shared" si="21"/>
        <v>F</v>
      </c>
      <c r="L283" s="231">
        <f>IF('Pricing + Order Summary'!$O$13&gt;=8000,14,
IF('Pricing + Order Summary'!$O$13&gt;=5500,15,
IF('Pricing + Order Summary'!$O$13&gt;=4000,16,
IF('Pricing + Order Summary'!$O$13&gt;=2000,23,
IF('Pricing + Order Summary'!$O$13&gt;=750,21,
2)))))</f>
        <v>2</v>
      </c>
      <c r="M283" s="231" t="str">
        <f>"SPS20115"&amp;"-"&amp;D283&amp;"-"&amp;'Order Form'!$O$3&amp;"-1"</f>
        <v>SPS20115-0-1-1</v>
      </c>
    </row>
    <row r="284" spans="1:13">
      <c r="A284" s="234">
        <f>'Order Form'!A299</f>
        <v>100405</v>
      </c>
      <c r="B284" s="234">
        <f t="shared" si="18"/>
        <v>100405</v>
      </c>
      <c r="C284" s="235">
        <f t="shared" si="20"/>
        <v>100405</v>
      </c>
      <c r="D284" s="231">
        <f>'Order Form'!$M$2</f>
        <v>0</v>
      </c>
      <c r="E284" s="232">
        <f>'Order Form'!$J$11</f>
        <v>0</v>
      </c>
      <c r="F284" s="232" t="str">
        <f>IF(ISBLANK('Order Form'!$J$12),"",'Order Form'!$J$12)</f>
        <v/>
      </c>
      <c r="G284" s="232">
        <f t="shared" ca="1" si="19"/>
        <v>41887</v>
      </c>
      <c r="H284" s="233">
        <f>'Order Form'!$J$13</f>
        <v>0</v>
      </c>
      <c r="I284" s="236">
        <f>'Order Form'!E299</f>
        <v>10</v>
      </c>
      <c r="J284" s="231">
        <f>'Order Form'!J299</f>
        <v>0</v>
      </c>
      <c r="K284" s="231" t="str">
        <f t="shared" si="21"/>
        <v>F</v>
      </c>
      <c r="L284" s="231">
        <f>IF('Pricing + Order Summary'!$O$13&gt;=8000,14,
IF('Pricing + Order Summary'!$O$13&gt;=5500,15,
IF('Pricing + Order Summary'!$O$13&gt;=4000,16,
IF('Pricing + Order Summary'!$O$13&gt;=2000,23,
IF('Pricing + Order Summary'!$O$13&gt;=750,21,
2)))))</f>
        <v>2</v>
      </c>
      <c r="M284" s="231" t="str">
        <f>"SPS20115"&amp;"-"&amp;D284&amp;"-"&amp;'Order Form'!$O$3&amp;"-1"</f>
        <v>SPS20115-0-1-1</v>
      </c>
    </row>
    <row r="285" spans="1:13">
      <c r="A285" s="234">
        <f>'Order Form'!A300</f>
        <v>102479</v>
      </c>
      <c r="B285" s="234">
        <f t="shared" si="18"/>
        <v>102479</v>
      </c>
      <c r="C285" s="235">
        <f t="shared" si="20"/>
        <v>102479</v>
      </c>
      <c r="D285" s="231">
        <f>'Order Form'!$M$2</f>
        <v>0</v>
      </c>
      <c r="E285" s="232">
        <f>'Order Form'!$J$11</f>
        <v>0</v>
      </c>
      <c r="F285" s="232" t="str">
        <f>IF(ISBLANK('Order Form'!$J$12),"",'Order Form'!$J$12)</f>
        <v/>
      </c>
      <c r="G285" s="232">
        <f t="shared" ca="1" si="19"/>
        <v>41887</v>
      </c>
      <c r="H285" s="233">
        <f>'Order Form'!$J$13</f>
        <v>0</v>
      </c>
      <c r="I285" s="236">
        <f>'Order Form'!E300</f>
        <v>10</v>
      </c>
      <c r="J285" s="231">
        <f>'Order Form'!J300</f>
        <v>0</v>
      </c>
      <c r="K285" s="231" t="str">
        <f t="shared" si="21"/>
        <v>F</v>
      </c>
      <c r="L285" s="231">
        <f>IF('Pricing + Order Summary'!$O$13&gt;=8000,14,
IF('Pricing + Order Summary'!$O$13&gt;=5500,15,
IF('Pricing + Order Summary'!$O$13&gt;=4000,16,
IF('Pricing + Order Summary'!$O$13&gt;=2000,23,
IF('Pricing + Order Summary'!$O$13&gt;=750,21,
2)))))</f>
        <v>2</v>
      </c>
      <c r="M285" s="231" t="str">
        <f>"SPS20115"&amp;"-"&amp;D285&amp;"-"&amp;'Order Form'!$O$3&amp;"-1"</f>
        <v>SPS20115-0-1-1</v>
      </c>
    </row>
    <row r="286" spans="1:13">
      <c r="A286" s="234">
        <f>'Order Form'!A301</f>
        <v>105589</v>
      </c>
      <c r="B286" s="234">
        <f t="shared" si="18"/>
        <v>105589</v>
      </c>
      <c r="C286" s="235">
        <f t="shared" si="20"/>
        <v>105589</v>
      </c>
      <c r="D286" s="231">
        <f>'Order Form'!$M$2</f>
        <v>0</v>
      </c>
      <c r="E286" s="232">
        <f>'Order Form'!$J$11</f>
        <v>0</v>
      </c>
      <c r="F286" s="232" t="str">
        <f>IF(ISBLANK('Order Form'!$J$12),"",'Order Form'!$J$12)</f>
        <v/>
      </c>
      <c r="G286" s="232">
        <f t="shared" ca="1" si="19"/>
        <v>41887</v>
      </c>
      <c r="H286" s="233">
        <f>'Order Form'!$J$13</f>
        <v>0</v>
      </c>
      <c r="I286" s="236">
        <f>'Order Form'!E301</f>
        <v>10</v>
      </c>
      <c r="J286" s="231">
        <f>'Order Form'!J301</f>
        <v>0</v>
      </c>
      <c r="K286" s="231" t="str">
        <f t="shared" si="21"/>
        <v>F</v>
      </c>
      <c r="L286" s="231">
        <f>IF('Pricing + Order Summary'!$O$13&gt;=8000,14,
IF('Pricing + Order Summary'!$O$13&gt;=5500,15,
IF('Pricing + Order Summary'!$O$13&gt;=4000,16,
IF('Pricing + Order Summary'!$O$13&gt;=2000,23,
IF('Pricing + Order Summary'!$O$13&gt;=750,21,
2)))))</f>
        <v>2</v>
      </c>
      <c r="M286" s="231" t="str">
        <f>"SPS20115"&amp;"-"&amp;D286&amp;"-"&amp;'Order Form'!$O$3&amp;"-1"</f>
        <v>SPS20115-0-1-1</v>
      </c>
    </row>
    <row r="287" spans="1:13">
      <c r="A287" s="234">
        <f>'Order Form'!A302</f>
        <v>108382</v>
      </c>
      <c r="B287" s="234">
        <f t="shared" si="18"/>
        <v>108382</v>
      </c>
      <c r="C287" s="235">
        <f t="shared" si="20"/>
        <v>108382</v>
      </c>
      <c r="D287" s="231">
        <f>'Order Form'!$M$2</f>
        <v>0</v>
      </c>
      <c r="E287" s="232">
        <f>'Order Form'!$J$11</f>
        <v>0</v>
      </c>
      <c r="F287" s="232" t="str">
        <f>IF(ISBLANK('Order Form'!$J$12),"",'Order Form'!$J$12)</f>
        <v/>
      </c>
      <c r="G287" s="232">
        <f t="shared" ca="1" si="19"/>
        <v>41887</v>
      </c>
      <c r="H287" s="233">
        <f>'Order Form'!$J$13</f>
        <v>0</v>
      </c>
      <c r="I287" s="236">
        <f>'Order Form'!E302</f>
        <v>10</v>
      </c>
      <c r="J287" s="231">
        <f>'Order Form'!J302</f>
        <v>0</v>
      </c>
      <c r="K287" s="231" t="str">
        <f t="shared" si="21"/>
        <v>F</v>
      </c>
      <c r="L287" s="231">
        <f>IF('Pricing + Order Summary'!$O$13&gt;=8000,14,
IF('Pricing + Order Summary'!$O$13&gt;=5500,15,
IF('Pricing + Order Summary'!$O$13&gt;=4000,16,
IF('Pricing + Order Summary'!$O$13&gt;=2000,23,
IF('Pricing + Order Summary'!$O$13&gt;=750,21,
2)))))</f>
        <v>2</v>
      </c>
      <c r="M287" s="231" t="str">
        <f>"SPS20115"&amp;"-"&amp;D287&amp;"-"&amp;'Order Form'!$O$3&amp;"-1"</f>
        <v>SPS20115-0-1-1</v>
      </c>
    </row>
    <row r="288" spans="1:13">
      <c r="A288" s="234">
        <f>'Order Form'!A303</f>
        <v>108376</v>
      </c>
      <c r="B288" s="234">
        <f t="shared" si="18"/>
        <v>108376</v>
      </c>
      <c r="C288" s="235">
        <f t="shared" si="20"/>
        <v>108376</v>
      </c>
      <c r="D288" s="231">
        <f>'Order Form'!$M$2</f>
        <v>0</v>
      </c>
      <c r="E288" s="232">
        <f>'Order Form'!$J$11</f>
        <v>0</v>
      </c>
      <c r="F288" s="232" t="str">
        <f>IF(ISBLANK('Order Form'!$J$12),"",'Order Form'!$J$12)</f>
        <v/>
      </c>
      <c r="G288" s="232">
        <f t="shared" ca="1" si="19"/>
        <v>41887</v>
      </c>
      <c r="H288" s="233">
        <f>'Order Form'!$J$13</f>
        <v>0</v>
      </c>
      <c r="I288" s="236">
        <f>'Order Form'!E303</f>
        <v>10</v>
      </c>
      <c r="J288" s="231">
        <f>'Order Form'!J303</f>
        <v>0</v>
      </c>
      <c r="K288" s="231" t="str">
        <f t="shared" si="21"/>
        <v>F</v>
      </c>
      <c r="L288" s="231">
        <f>IF('Pricing + Order Summary'!$O$13&gt;=8000,14,
IF('Pricing + Order Summary'!$O$13&gt;=5500,15,
IF('Pricing + Order Summary'!$O$13&gt;=4000,16,
IF('Pricing + Order Summary'!$O$13&gt;=2000,23,
IF('Pricing + Order Summary'!$O$13&gt;=750,21,
2)))))</f>
        <v>2</v>
      </c>
      <c r="M288" s="231" t="str">
        <f>"SPS20115"&amp;"-"&amp;D288&amp;"-"&amp;'Order Form'!$O$3&amp;"-1"</f>
        <v>SPS20115-0-1-1</v>
      </c>
    </row>
    <row r="289" spans="1:13">
      <c r="A289" s="234">
        <f>'Order Form'!A304</f>
        <v>100423</v>
      </c>
      <c r="B289" s="234">
        <f t="shared" si="18"/>
        <v>100423</v>
      </c>
      <c r="C289" s="235">
        <f t="shared" si="20"/>
        <v>100423</v>
      </c>
      <c r="D289" s="231">
        <f>'Order Form'!$M$2</f>
        <v>0</v>
      </c>
      <c r="E289" s="232">
        <f>'Order Form'!$J$11</f>
        <v>0</v>
      </c>
      <c r="F289" s="232" t="str">
        <f>IF(ISBLANK('Order Form'!$J$12),"",'Order Form'!$J$12)</f>
        <v/>
      </c>
      <c r="G289" s="232">
        <f t="shared" ca="1" si="19"/>
        <v>41887</v>
      </c>
      <c r="H289" s="233">
        <f>'Order Form'!$J$13</f>
        <v>0</v>
      </c>
      <c r="I289" s="236">
        <f>'Order Form'!E304</f>
        <v>10</v>
      </c>
      <c r="J289" s="231">
        <f>'Order Form'!J304</f>
        <v>0</v>
      </c>
      <c r="K289" s="231" t="str">
        <f t="shared" si="21"/>
        <v>F</v>
      </c>
      <c r="L289" s="231">
        <f>IF('Pricing + Order Summary'!$O$13&gt;=8000,14,
IF('Pricing + Order Summary'!$O$13&gt;=5500,15,
IF('Pricing + Order Summary'!$O$13&gt;=4000,16,
IF('Pricing + Order Summary'!$O$13&gt;=2000,23,
IF('Pricing + Order Summary'!$O$13&gt;=750,21,
2)))))</f>
        <v>2</v>
      </c>
      <c r="M289" s="231" t="str">
        <f>"SPS20115"&amp;"-"&amp;D289&amp;"-"&amp;'Order Form'!$O$3&amp;"-1"</f>
        <v>SPS20115-0-1-1</v>
      </c>
    </row>
    <row r="290" spans="1:13">
      <c r="A290" s="234">
        <f>'Order Form'!A305</f>
        <v>100427</v>
      </c>
      <c r="B290" s="234">
        <f t="shared" si="18"/>
        <v>100427</v>
      </c>
      <c r="C290" s="235">
        <f t="shared" si="20"/>
        <v>100427</v>
      </c>
      <c r="D290" s="231">
        <f>'Order Form'!$M$2</f>
        <v>0</v>
      </c>
      <c r="E290" s="232">
        <f>'Order Form'!$J$11</f>
        <v>0</v>
      </c>
      <c r="F290" s="232" t="str">
        <f>IF(ISBLANK('Order Form'!$J$12),"",'Order Form'!$J$12)</f>
        <v/>
      </c>
      <c r="G290" s="232">
        <f t="shared" ca="1" si="19"/>
        <v>41887</v>
      </c>
      <c r="H290" s="233">
        <f>'Order Form'!$J$13</f>
        <v>0</v>
      </c>
      <c r="I290" s="236">
        <f>'Order Form'!E305</f>
        <v>10</v>
      </c>
      <c r="J290" s="231">
        <f>'Order Form'!J305</f>
        <v>0</v>
      </c>
      <c r="K290" s="231" t="str">
        <f t="shared" si="21"/>
        <v>F</v>
      </c>
      <c r="L290" s="231">
        <f>IF('Pricing + Order Summary'!$O$13&gt;=8000,14,
IF('Pricing + Order Summary'!$O$13&gt;=5500,15,
IF('Pricing + Order Summary'!$O$13&gt;=4000,16,
IF('Pricing + Order Summary'!$O$13&gt;=2000,23,
IF('Pricing + Order Summary'!$O$13&gt;=750,21,
2)))))</f>
        <v>2</v>
      </c>
      <c r="M290" s="231" t="str">
        <f>"SPS20115"&amp;"-"&amp;D290&amp;"-"&amp;'Order Form'!$O$3&amp;"-1"</f>
        <v>SPS20115-0-1-1</v>
      </c>
    </row>
    <row r="291" spans="1:13">
      <c r="A291" s="234">
        <f>'Order Form'!A306</f>
        <v>100431</v>
      </c>
      <c r="B291" s="234">
        <f t="shared" si="18"/>
        <v>100431</v>
      </c>
      <c r="C291" s="235">
        <f t="shared" si="20"/>
        <v>100431</v>
      </c>
      <c r="D291" s="231">
        <f>'Order Form'!$M$2</f>
        <v>0</v>
      </c>
      <c r="E291" s="232">
        <f>'Order Form'!$J$11</f>
        <v>0</v>
      </c>
      <c r="F291" s="232" t="str">
        <f>IF(ISBLANK('Order Form'!$J$12),"",'Order Form'!$J$12)</f>
        <v/>
      </c>
      <c r="G291" s="232">
        <f t="shared" ca="1" si="19"/>
        <v>41887</v>
      </c>
      <c r="H291" s="233">
        <f>'Order Form'!$J$13</f>
        <v>0</v>
      </c>
      <c r="I291" s="236">
        <f>'Order Form'!E306</f>
        <v>10</v>
      </c>
      <c r="J291" s="231">
        <f>'Order Form'!J306</f>
        <v>0</v>
      </c>
      <c r="K291" s="231" t="str">
        <f t="shared" si="21"/>
        <v>F</v>
      </c>
      <c r="L291" s="231">
        <f>IF('Pricing + Order Summary'!$O$13&gt;=8000,14,
IF('Pricing + Order Summary'!$O$13&gt;=5500,15,
IF('Pricing + Order Summary'!$O$13&gt;=4000,16,
IF('Pricing + Order Summary'!$O$13&gt;=2000,23,
IF('Pricing + Order Summary'!$O$13&gt;=750,21,
2)))))</f>
        <v>2</v>
      </c>
      <c r="M291" s="231" t="str">
        <f>"SPS20115"&amp;"-"&amp;D291&amp;"-"&amp;'Order Form'!$O$3&amp;"-1"</f>
        <v>SPS20115-0-1-1</v>
      </c>
    </row>
    <row r="292" spans="1:13">
      <c r="A292" s="234">
        <f>'Order Form'!A307</f>
        <v>100456</v>
      </c>
      <c r="B292" s="234">
        <f t="shared" si="18"/>
        <v>100456</v>
      </c>
      <c r="C292" s="235">
        <f t="shared" si="20"/>
        <v>100456</v>
      </c>
      <c r="D292" s="231">
        <f>'Order Form'!$M$2</f>
        <v>0</v>
      </c>
      <c r="E292" s="232">
        <f>'Order Form'!$J$11</f>
        <v>0</v>
      </c>
      <c r="F292" s="232" t="str">
        <f>IF(ISBLANK('Order Form'!$J$12),"",'Order Form'!$J$12)</f>
        <v/>
      </c>
      <c r="G292" s="232">
        <f t="shared" ca="1" si="19"/>
        <v>41887</v>
      </c>
      <c r="H292" s="233">
        <f>'Order Form'!$J$13</f>
        <v>0</v>
      </c>
      <c r="I292" s="236">
        <f>'Order Form'!E307</f>
        <v>10</v>
      </c>
      <c r="J292" s="231">
        <f>'Order Form'!J307</f>
        <v>0</v>
      </c>
      <c r="K292" s="231" t="str">
        <f t="shared" si="21"/>
        <v>F</v>
      </c>
      <c r="L292" s="231">
        <f>IF('Pricing + Order Summary'!$O$13&gt;=8000,14,
IF('Pricing + Order Summary'!$O$13&gt;=5500,15,
IF('Pricing + Order Summary'!$O$13&gt;=4000,16,
IF('Pricing + Order Summary'!$O$13&gt;=2000,23,
IF('Pricing + Order Summary'!$O$13&gt;=750,21,
2)))))</f>
        <v>2</v>
      </c>
      <c r="M292" s="231" t="str">
        <f>"SPS20115"&amp;"-"&amp;D292&amp;"-"&amp;'Order Form'!$O$3&amp;"-1"</f>
        <v>SPS20115-0-1-1</v>
      </c>
    </row>
    <row r="293" spans="1:13">
      <c r="A293" s="234">
        <f>'Order Form'!A308</f>
        <v>105751</v>
      </c>
      <c r="B293" s="234">
        <f t="shared" si="18"/>
        <v>105751</v>
      </c>
      <c r="C293" s="235">
        <f t="shared" si="20"/>
        <v>105751</v>
      </c>
      <c r="D293" s="231">
        <f>'Order Form'!$M$2</f>
        <v>0</v>
      </c>
      <c r="E293" s="232">
        <f>'Order Form'!$J$11</f>
        <v>0</v>
      </c>
      <c r="F293" s="232" t="str">
        <f>IF(ISBLANK('Order Form'!$J$12),"",'Order Form'!$J$12)</f>
        <v/>
      </c>
      <c r="G293" s="232">
        <f t="shared" ca="1" si="19"/>
        <v>41887</v>
      </c>
      <c r="H293" s="233">
        <f>'Order Form'!$J$13</f>
        <v>0</v>
      </c>
      <c r="I293" s="236">
        <f>'Order Form'!E308</f>
        <v>10</v>
      </c>
      <c r="J293" s="231">
        <f>'Order Form'!J308</f>
        <v>0</v>
      </c>
      <c r="K293" s="231" t="str">
        <f t="shared" si="21"/>
        <v>F</v>
      </c>
      <c r="L293" s="231">
        <f>IF('Pricing + Order Summary'!$O$13&gt;=8000,14,
IF('Pricing + Order Summary'!$O$13&gt;=5500,15,
IF('Pricing + Order Summary'!$O$13&gt;=4000,16,
IF('Pricing + Order Summary'!$O$13&gt;=2000,23,
IF('Pricing + Order Summary'!$O$13&gt;=750,21,
2)))))</f>
        <v>2</v>
      </c>
      <c r="M293" s="231" t="str">
        <f>"SPS20115"&amp;"-"&amp;D293&amp;"-"&amp;'Order Form'!$O$3&amp;"-1"</f>
        <v>SPS20115-0-1-1</v>
      </c>
    </row>
    <row r="294" spans="1:13">
      <c r="A294" s="234">
        <f>'Order Form'!A309</f>
        <v>108418</v>
      </c>
      <c r="B294" s="234">
        <f t="shared" si="18"/>
        <v>108418</v>
      </c>
      <c r="C294" s="235">
        <f t="shared" si="20"/>
        <v>108418</v>
      </c>
      <c r="D294" s="231">
        <f>'Order Form'!$M$2</f>
        <v>0</v>
      </c>
      <c r="E294" s="232">
        <f>'Order Form'!$J$11</f>
        <v>0</v>
      </c>
      <c r="F294" s="232" t="str">
        <f>IF(ISBLANK('Order Form'!$J$12),"",'Order Form'!$J$12)</f>
        <v/>
      </c>
      <c r="G294" s="232">
        <f t="shared" ca="1" si="19"/>
        <v>41887</v>
      </c>
      <c r="H294" s="233">
        <f>'Order Form'!$J$13</f>
        <v>0</v>
      </c>
      <c r="I294" s="236">
        <f>'Order Form'!E309</f>
        <v>10</v>
      </c>
      <c r="J294" s="231">
        <f>'Order Form'!J309</f>
        <v>0</v>
      </c>
      <c r="K294" s="231" t="str">
        <f t="shared" si="21"/>
        <v>F</v>
      </c>
      <c r="L294" s="231">
        <f>IF('Pricing + Order Summary'!$O$13&gt;=8000,14,
IF('Pricing + Order Summary'!$O$13&gt;=5500,15,
IF('Pricing + Order Summary'!$O$13&gt;=4000,16,
IF('Pricing + Order Summary'!$O$13&gt;=2000,23,
IF('Pricing + Order Summary'!$O$13&gt;=750,21,
2)))))</f>
        <v>2</v>
      </c>
      <c r="M294" s="231" t="str">
        <f>"SPS20115"&amp;"-"&amp;D294&amp;"-"&amp;'Order Form'!$O$3&amp;"-1"</f>
        <v>SPS20115-0-1-1</v>
      </c>
    </row>
    <row r="295" spans="1:13">
      <c r="A295" s="234">
        <f>'Order Form'!A310</f>
        <v>100426</v>
      </c>
      <c r="B295" s="234">
        <f t="shared" si="18"/>
        <v>100426</v>
      </c>
      <c r="C295" s="235">
        <f t="shared" si="20"/>
        <v>100426</v>
      </c>
      <c r="D295" s="231">
        <f>'Order Form'!$M$2</f>
        <v>0</v>
      </c>
      <c r="E295" s="232">
        <f>'Order Form'!$J$11</f>
        <v>0</v>
      </c>
      <c r="F295" s="232" t="str">
        <f>IF(ISBLANK('Order Form'!$J$12),"",'Order Form'!$J$12)</f>
        <v/>
      </c>
      <c r="G295" s="232">
        <f t="shared" ca="1" si="19"/>
        <v>41887</v>
      </c>
      <c r="H295" s="233">
        <f>'Order Form'!$J$13</f>
        <v>0</v>
      </c>
      <c r="I295" s="236">
        <f>'Order Form'!E310</f>
        <v>10</v>
      </c>
      <c r="J295" s="231">
        <f>'Order Form'!J310</f>
        <v>0</v>
      </c>
      <c r="K295" s="231" t="str">
        <f t="shared" si="21"/>
        <v>F</v>
      </c>
      <c r="L295" s="231">
        <f>IF('Pricing + Order Summary'!$O$13&gt;=8000,14,
IF('Pricing + Order Summary'!$O$13&gt;=5500,15,
IF('Pricing + Order Summary'!$O$13&gt;=4000,16,
IF('Pricing + Order Summary'!$O$13&gt;=2000,23,
IF('Pricing + Order Summary'!$O$13&gt;=750,21,
2)))))</f>
        <v>2</v>
      </c>
      <c r="M295" s="231" t="str">
        <f>"SPS20115"&amp;"-"&amp;D295&amp;"-"&amp;'Order Form'!$O$3&amp;"-1"</f>
        <v>SPS20115-0-1-1</v>
      </c>
    </row>
    <row r="296" spans="1:13">
      <c r="A296" s="234">
        <f>'Order Form'!A311</f>
        <v>108413</v>
      </c>
      <c r="B296" s="234">
        <f t="shared" si="18"/>
        <v>108413</v>
      </c>
      <c r="C296" s="235">
        <f t="shared" si="20"/>
        <v>108413</v>
      </c>
      <c r="D296" s="231">
        <f>'Order Form'!$M$2</f>
        <v>0</v>
      </c>
      <c r="E296" s="232">
        <f>'Order Form'!$J$11</f>
        <v>0</v>
      </c>
      <c r="F296" s="232" t="str">
        <f>IF(ISBLANK('Order Form'!$J$12),"",'Order Form'!$J$12)</f>
        <v/>
      </c>
      <c r="G296" s="232">
        <f t="shared" ca="1" si="19"/>
        <v>41887</v>
      </c>
      <c r="H296" s="233">
        <f>'Order Form'!$J$13</f>
        <v>0</v>
      </c>
      <c r="I296" s="236">
        <f>'Order Form'!E311</f>
        <v>10</v>
      </c>
      <c r="J296" s="231">
        <f>'Order Form'!J311</f>
        <v>0</v>
      </c>
      <c r="K296" s="231" t="str">
        <f t="shared" si="21"/>
        <v>F</v>
      </c>
      <c r="L296" s="231">
        <f>IF('Pricing + Order Summary'!$O$13&gt;=8000,14,
IF('Pricing + Order Summary'!$O$13&gt;=5500,15,
IF('Pricing + Order Summary'!$O$13&gt;=4000,16,
IF('Pricing + Order Summary'!$O$13&gt;=2000,23,
IF('Pricing + Order Summary'!$O$13&gt;=750,21,
2)))))</f>
        <v>2</v>
      </c>
      <c r="M296" s="231" t="str">
        <f>"SPS20115"&amp;"-"&amp;D296&amp;"-"&amp;'Order Form'!$O$3&amp;"-1"</f>
        <v>SPS20115-0-1-1</v>
      </c>
    </row>
    <row r="297" spans="1:13">
      <c r="A297" s="234">
        <f>'Order Form'!A312</f>
        <v>100450</v>
      </c>
      <c r="B297" s="234">
        <f t="shared" si="18"/>
        <v>100450</v>
      </c>
      <c r="C297" s="235">
        <f t="shared" si="20"/>
        <v>100450</v>
      </c>
      <c r="D297" s="231">
        <f>'Order Form'!$M$2</f>
        <v>0</v>
      </c>
      <c r="E297" s="232">
        <f>'Order Form'!$J$11</f>
        <v>0</v>
      </c>
      <c r="F297" s="232" t="str">
        <f>IF(ISBLANK('Order Form'!$J$12),"",'Order Form'!$J$12)</f>
        <v/>
      </c>
      <c r="G297" s="232">
        <f t="shared" ca="1" si="19"/>
        <v>41887</v>
      </c>
      <c r="H297" s="233">
        <f>'Order Form'!$J$13</f>
        <v>0</v>
      </c>
      <c r="I297" s="236">
        <f>'Order Form'!E312</f>
        <v>10</v>
      </c>
      <c r="J297" s="231">
        <f>'Order Form'!J312</f>
        <v>0</v>
      </c>
      <c r="K297" s="231" t="str">
        <f t="shared" si="21"/>
        <v>F</v>
      </c>
      <c r="L297" s="231">
        <f>IF('Pricing + Order Summary'!$O$13&gt;=8000,14,
IF('Pricing + Order Summary'!$O$13&gt;=5500,15,
IF('Pricing + Order Summary'!$O$13&gt;=4000,16,
IF('Pricing + Order Summary'!$O$13&gt;=2000,23,
IF('Pricing + Order Summary'!$O$13&gt;=750,21,
2)))))</f>
        <v>2</v>
      </c>
      <c r="M297" s="231" t="str">
        <f>"SPS20115"&amp;"-"&amp;D297&amp;"-"&amp;'Order Form'!$O$3&amp;"-1"</f>
        <v>SPS20115-0-1-1</v>
      </c>
    </row>
    <row r="298" spans="1:13">
      <c r="A298" s="234">
        <f>'Order Form'!A313</f>
        <v>100272</v>
      </c>
      <c r="B298" s="234">
        <f t="shared" si="18"/>
        <v>100272</v>
      </c>
      <c r="C298" s="235">
        <f t="shared" si="20"/>
        <v>100272</v>
      </c>
      <c r="D298" s="231">
        <f>'Order Form'!$M$2</f>
        <v>0</v>
      </c>
      <c r="E298" s="232">
        <f>'Order Form'!$J$11</f>
        <v>0</v>
      </c>
      <c r="F298" s="232" t="str">
        <f>IF(ISBLANK('Order Form'!$J$12),"",'Order Form'!$J$12)</f>
        <v/>
      </c>
      <c r="G298" s="232">
        <f t="shared" ca="1" si="19"/>
        <v>41887</v>
      </c>
      <c r="H298" s="233">
        <f>'Order Form'!$J$13</f>
        <v>0</v>
      </c>
      <c r="I298" s="236">
        <f>'Order Form'!E313</f>
        <v>10</v>
      </c>
      <c r="J298" s="231">
        <f>'Order Form'!J313</f>
        <v>0</v>
      </c>
      <c r="K298" s="231" t="str">
        <f t="shared" si="21"/>
        <v>F</v>
      </c>
      <c r="L298" s="231">
        <f>IF('Pricing + Order Summary'!$O$13&gt;=8000,14,
IF('Pricing + Order Summary'!$O$13&gt;=5500,15,
IF('Pricing + Order Summary'!$O$13&gt;=4000,16,
IF('Pricing + Order Summary'!$O$13&gt;=2000,23,
IF('Pricing + Order Summary'!$O$13&gt;=750,21,
2)))))</f>
        <v>2</v>
      </c>
      <c r="M298" s="231" t="str">
        <f>"SPS20115"&amp;"-"&amp;D298&amp;"-"&amp;'Order Form'!$O$3&amp;"-1"</f>
        <v>SPS20115-0-1-1</v>
      </c>
    </row>
    <row r="299" spans="1:13">
      <c r="A299" s="234">
        <f>'Order Form'!A314</f>
        <v>108417</v>
      </c>
      <c r="B299" s="234">
        <f t="shared" si="18"/>
        <v>108417</v>
      </c>
      <c r="C299" s="235">
        <f t="shared" si="20"/>
        <v>108417</v>
      </c>
      <c r="D299" s="231">
        <f>'Order Form'!$M$2</f>
        <v>0</v>
      </c>
      <c r="E299" s="232">
        <f>'Order Form'!$J$11</f>
        <v>0</v>
      </c>
      <c r="F299" s="232" t="str">
        <f>IF(ISBLANK('Order Form'!$J$12),"",'Order Form'!$J$12)</f>
        <v/>
      </c>
      <c r="G299" s="232">
        <f t="shared" ca="1" si="19"/>
        <v>41887</v>
      </c>
      <c r="H299" s="233">
        <f>'Order Form'!$J$13</f>
        <v>0</v>
      </c>
      <c r="I299" s="236">
        <f>'Order Form'!E314</f>
        <v>10</v>
      </c>
      <c r="J299" s="231">
        <f>'Order Form'!J314</f>
        <v>0</v>
      </c>
      <c r="K299" s="231" t="str">
        <f t="shared" si="21"/>
        <v>F</v>
      </c>
      <c r="L299" s="231">
        <f>IF('Pricing + Order Summary'!$O$13&gt;=8000,14,
IF('Pricing + Order Summary'!$O$13&gt;=5500,15,
IF('Pricing + Order Summary'!$O$13&gt;=4000,16,
IF('Pricing + Order Summary'!$O$13&gt;=2000,23,
IF('Pricing + Order Summary'!$O$13&gt;=750,21,
2)))))</f>
        <v>2</v>
      </c>
      <c r="M299" s="231" t="str">
        <f>"SPS20115"&amp;"-"&amp;D299&amp;"-"&amp;'Order Form'!$O$3&amp;"-1"</f>
        <v>SPS20115-0-1-1</v>
      </c>
    </row>
    <row r="300" spans="1:13">
      <c r="A300" s="234">
        <f>'Order Form'!A315</f>
        <v>108394</v>
      </c>
      <c r="B300" s="234">
        <f t="shared" si="18"/>
        <v>108394</v>
      </c>
      <c r="C300" s="235">
        <f t="shared" si="20"/>
        <v>108394</v>
      </c>
      <c r="D300" s="231">
        <f>'Order Form'!$M$2</f>
        <v>0</v>
      </c>
      <c r="E300" s="232">
        <f>'Order Form'!$J$11</f>
        <v>0</v>
      </c>
      <c r="F300" s="232" t="str">
        <f>IF(ISBLANK('Order Form'!$J$12),"",'Order Form'!$J$12)</f>
        <v/>
      </c>
      <c r="G300" s="232">
        <f t="shared" ca="1" si="19"/>
        <v>41887</v>
      </c>
      <c r="H300" s="233">
        <f>'Order Form'!$J$13</f>
        <v>0</v>
      </c>
      <c r="I300" s="236">
        <f>'Order Form'!E315</f>
        <v>10</v>
      </c>
      <c r="J300" s="231">
        <f>'Order Form'!J315</f>
        <v>0</v>
      </c>
      <c r="K300" s="231" t="str">
        <f t="shared" si="21"/>
        <v>F</v>
      </c>
      <c r="L300" s="231">
        <f>IF('Pricing + Order Summary'!$O$13&gt;=8000,14,
IF('Pricing + Order Summary'!$O$13&gt;=5500,15,
IF('Pricing + Order Summary'!$O$13&gt;=4000,16,
IF('Pricing + Order Summary'!$O$13&gt;=2000,23,
IF('Pricing + Order Summary'!$O$13&gt;=750,21,
2)))))</f>
        <v>2</v>
      </c>
      <c r="M300" s="231" t="str">
        <f>"SPS20115"&amp;"-"&amp;D300&amp;"-"&amp;'Order Form'!$O$3&amp;"-1"</f>
        <v>SPS20115-0-1-1</v>
      </c>
    </row>
    <row r="301" spans="1:13">
      <c r="A301" s="234">
        <f>'Order Form'!A316</f>
        <v>108409</v>
      </c>
      <c r="B301" s="234">
        <f t="shared" si="18"/>
        <v>108409</v>
      </c>
      <c r="C301" s="235">
        <f t="shared" si="20"/>
        <v>108409</v>
      </c>
      <c r="D301" s="231">
        <f>'Order Form'!$M$2</f>
        <v>0</v>
      </c>
      <c r="E301" s="232">
        <f>'Order Form'!$J$11</f>
        <v>0</v>
      </c>
      <c r="F301" s="232" t="str">
        <f>IF(ISBLANK('Order Form'!$J$12),"",'Order Form'!$J$12)</f>
        <v/>
      </c>
      <c r="G301" s="232">
        <f t="shared" ca="1" si="19"/>
        <v>41887</v>
      </c>
      <c r="H301" s="233">
        <f>'Order Form'!$J$13</f>
        <v>0</v>
      </c>
      <c r="I301" s="236">
        <f>'Order Form'!E316</f>
        <v>10</v>
      </c>
      <c r="J301" s="231">
        <f>'Order Form'!J316</f>
        <v>0</v>
      </c>
      <c r="K301" s="231" t="str">
        <f t="shared" si="21"/>
        <v>F</v>
      </c>
      <c r="L301" s="231">
        <f>IF('Pricing + Order Summary'!$O$13&gt;=8000,14,
IF('Pricing + Order Summary'!$O$13&gt;=5500,15,
IF('Pricing + Order Summary'!$O$13&gt;=4000,16,
IF('Pricing + Order Summary'!$O$13&gt;=2000,23,
IF('Pricing + Order Summary'!$O$13&gt;=750,21,
2)))))</f>
        <v>2</v>
      </c>
      <c r="M301" s="231" t="str">
        <f>"SPS20115"&amp;"-"&amp;D301&amp;"-"&amp;'Order Form'!$O$3&amp;"-1"</f>
        <v>SPS20115-0-1-1</v>
      </c>
    </row>
    <row r="302" spans="1:13">
      <c r="A302" s="234">
        <f>'Order Form'!A317</f>
        <v>108396</v>
      </c>
      <c r="B302" s="234">
        <f t="shared" si="18"/>
        <v>108396</v>
      </c>
      <c r="C302" s="235">
        <f t="shared" si="20"/>
        <v>108396</v>
      </c>
      <c r="D302" s="231">
        <f>'Order Form'!$M$2</f>
        <v>0</v>
      </c>
      <c r="E302" s="232">
        <f>'Order Form'!$J$11</f>
        <v>0</v>
      </c>
      <c r="F302" s="232" t="str">
        <f>IF(ISBLANK('Order Form'!$J$12),"",'Order Form'!$J$12)</f>
        <v/>
      </c>
      <c r="G302" s="232">
        <f t="shared" ca="1" si="19"/>
        <v>41887</v>
      </c>
      <c r="H302" s="233">
        <f>'Order Form'!$J$13</f>
        <v>0</v>
      </c>
      <c r="I302" s="236">
        <f>'Order Form'!E317</f>
        <v>10</v>
      </c>
      <c r="J302" s="231">
        <f>'Order Form'!J317</f>
        <v>0</v>
      </c>
      <c r="K302" s="231" t="str">
        <f t="shared" si="21"/>
        <v>F</v>
      </c>
      <c r="L302" s="231">
        <f>IF('Pricing + Order Summary'!$O$13&gt;=8000,14,
IF('Pricing + Order Summary'!$O$13&gt;=5500,15,
IF('Pricing + Order Summary'!$O$13&gt;=4000,16,
IF('Pricing + Order Summary'!$O$13&gt;=2000,23,
IF('Pricing + Order Summary'!$O$13&gt;=750,21,
2)))))</f>
        <v>2</v>
      </c>
      <c r="M302" s="231" t="str">
        <f>"SPS20115"&amp;"-"&amp;D302&amp;"-"&amp;'Order Form'!$O$3&amp;"-1"</f>
        <v>SPS20115-0-1-1</v>
      </c>
    </row>
    <row r="303" spans="1:13">
      <c r="A303" s="234">
        <f>'Order Form'!A318</f>
        <v>108400</v>
      </c>
      <c r="B303" s="234">
        <f t="shared" si="18"/>
        <v>108400</v>
      </c>
      <c r="C303" s="235">
        <f t="shared" si="20"/>
        <v>108400</v>
      </c>
      <c r="D303" s="231">
        <f>'Order Form'!$M$2</f>
        <v>0</v>
      </c>
      <c r="E303" s="232">
        <f>'Order Form'!$J$11</f>
        <v>0</v>
      </c>
      <c r="F303" s="232" t="str">
        <f>IF(ISBLANK('Order Form'!$J$12),"",'Order Form'!$J$12)</f>
        <v/>
      </c>
      <c r="G303" s="232">
        <f t="shared" ca="1" si="19"/>
        <v>41887</v>
      </c>
      <c r="H303" s="233">
        <f>'Order Form'!$J$13</f>
        <v>0</v>
      </c>
      <c r="I303" s="236">
        <f>'Order Form'!E318</f>
        <v>10</v>
      </c>
      <c r="J303" s="231">
        <f>'Order Form'!J318</f>
        <v>0</v>
      </c>
      <c r="K303" s="231" t="str">
        <f t="shared" si="21"/>
        <v>F</v>
      </c>
      <c r="L303" s="231">
        <f>IF('Pricing + Order Summary'!$O$13&gt;=8000,14,
IF('Pricing + Order Summary'!$O$13&gt;=5500,15,
IF('Pricing + Order Summary'!$O$13&gt;=4000,16,
IF('Pricing + Order Summary'!$O$13&gt;=2000,23,
IF('Pricing + Order Summary'!$O$13&gt;=750,21,
2)))))</f>
        <v>2</v>
      </c>
      <c r="M303" s="231" t="str">
        <f>"SPS20115"&amp;"-"&amp;D303&amp;"-"&amp;'Order Form'!$O$3&amp;"-1"</f>
        <v>SPS20115-0-1-1</v>
      </c>
    </row>
    <row r="304" spans="1:13">
      <c r="A304" s="234">
        <f>'Order Form'!A319</f>
        <v>100420</v>
      </c>
      <c r="B304" s="234">
        <f t="shared" si="18"/>
        <v>100420</v>
      </c>
      <c r="C304" s="235">
        <f t="shared" si="20"/>
        <v>100420</v>
      </c>
      <c r="D304" s="231">
        <f>'Order Form'!$M$2</f>
        <v>0</v>
      </c>
      <c r="E304" s="232">
        <f>'Order Form'!$J$11</f>
        <v>0</v>
      </c>
      <c r="F304" s="232" t="str">
        <f>IF(ISBLANK('Order Form'!$J$12),"",'Order Form'!$J$12)</f>
        <v/>
      </c>
      <c r="G304" s="232">
        <f t="shared" ca="1" si="19"/>
        <v>41887</v>
      </c>
      <c r="H304" s="233">
        <f>'Order Form'!$J$13</f>
        <v>0</v>
      </c>
      <c r="I304" s="236">
        <f>'Order Form'!E319</f>
        <v>10</v>
      </c>
      <c r="J304" s="231">
        <f>'Order Form'!J319</f>
        <v>0</v>
      </c>
      <c r="K304" s="231" t="str">
        <f t="shared" si="21"/>
        <v>F</v>
      </c>
      <c r="L304" s="231">
        <f>IF('Pricing + Order Summary'!$O$13&gt;=8000,14,
IF('Pricing + Order Summary'!$O$13&gt;=5500,15,
IF('Pricing + Order Summary'!$O$13&gt;=4000,16,
IF('Pricing + Order Summary'!$O$13&gt;=2000,23,
IF('Pricing + Order Summary'!$O$13&gt;=750,21,
2)))))</f>
        <v>2</v>
      </c>
      <c r="M304" s="231" t="str">
        <f>"SPS20115"&amp;"-"&amp;D304&amp;"-"&amp;'Order Form'!$O$3&amp;"-1"</f>
        <v>SPS20115-0-1-1</v>
      </c>
    </row>
    <row r="305" spans="1:13">
      <c r="A305" s="234">
        <f>'Order Form'!A320</f>
        <v>100411</v>
      </c>
      <c r="B305" s="234">
        <f t="shared" si="18"/>
        <v>100411</v>
      </c>
      <c r="C305" s="235">
        <f t="shared" si="20"/>
        <v>100411</v>
      </c>
      <c r="D305" s="231">
        <f>'Order Form'!$M$2</f>
        <v>0</v>
      </c>
      <c r="E305" s="232">
        <f>'Order Form'!$J$11</f>
        <v>0</v>
      </c>
      <c r="F305" s="232" t="str">
        <f>IF(ISBLANK('Order Form'!$J$12),"",'Order Form'!$J$12)</f>
        <v/>
      </c>
      <c r="G305" s="232">
        <f t="shared" ca="1" si="19"/>
        <v>41887</v>
      </c>
      <c r="H305" s="233">
        <f>'Order Form'!$J$13</f>
        <v>0</v>
      </c>
      <c r="I305" s="236">
        <f>'Order Form'!E320</f>
        <v>10</v>
      </c>
      <c r="J305" s="231">
        <f>'Order Form'!J320</f>
        <v>0</v>
      </c>
      <c r="K305" s="231" t="str">
        <f t="shared" si="21"/>
        <v>F</v>
      </c>
      <c r="L305" s="231">
        <f>IF('Pricing + Order Summary'!$O$13&gt;=8000,14,
IF('Pricing + Order Summary'!$O$13&gt;=5500,15,
IF('Pricing + Order Summary'!$O$13&gt;=4000,16,
IF('Pricing + Order Summary'!$O$13&gt;=2000,23,
IF('Pricing + Order Summary'!$O$13&gt;=750,21,
2)))))</f>
        <v>2</v>
      </c>
      <c r="M305" s="231" t="str">
        <f>"SPS20115"&amp;"-"&amp;D305&amp;"-"&amp;'Order Form'!$O$3&amp;"-1"</f>
        <v>SPS20115-0-1-1</v>
      </c>
    </row>
    <row r="306" spans="1:13">
      <c r="A306" s="234">
        <f>'Order Form'!A321</f>
        <v>100670</v>
      </c>
      <c r="B306" s="234">
        <f t="shared" si="18"/>
        <v>100670</v>
      </c>
      <c r="C306" s="235">
        <f t="shared" si="20"/>
        <v>100670</v>
      </c>
      <c r="D306" s="231">
        <f>'Order Form'!$M$2</f>
        <v>0</v>
      </c>
      <c r="E306" s="232">
        <f>'Order Form'!$J$11</f>
        <v>0</v>
      </c>
      <c r="F306" s="232" t="str">
        <f>IF(ISBLANK('Order Form'!$J$12),"",'Order Form'!$J$12)</f>
        <v/>
      </c>
      <c r="G306" s="232">
        <f t="shared" ca="1" si="19"/>
        <v>41887</v>
      </c>
      <c r="H306" s="233">
        <f>'Order Form'!$J$13</f>
        <v>0</v>
      </c>
      <c r="I306" s="236">
        <f>'Order Form'!E321</f>
        <v>10</v>
      </c>
      <c r="J306" s="231">
        <f>'Order Form'!J321</f>
        <v>0</v>
      </c>
      <c r="K306" s="231" t="str">
        <f t="shared" si="21"/>
        <v>F</v>
      </c>
      <c r="L306" s="231">
        <f>IF('Pricing + Order Summary'!$O$13&gt;=8000,14,
IF('Pricing + Order Summary'!$O$13&gt;=5500,15,
IF('Pricing + Order Summary'!$O$13&gt;=4000,16,
IF('Pricing + Order Summary'!$O$13&gt;=2000,23,
IF('Pricing + Order Summary'!$O$13&gt;=750,21,
2)))))</f>
        <v>2</v>
      </c>
      <c r="M306" s="231" t="str">
        <f>"SPS20115"&amp;"-"&amp;D306&amp;"-"&amp;'Order Form'!$O$3&amp;"-1"</f>
        <v>SPS20115-0-1-1</v>
      </c>
    </row>
    <row r="307" spans="1:13">
      <c r="A307" s="234">
        <f>'Order Form'!A322</f>
        <v>100679</v>
      </c>
      <c r="B307" s="234">
        <f t="shared" si="18"/>
        <v>100679</v>
      </c>
      <c r="C307" s="235">
        <f t="shared" si="20"/>
        <v>100679</v>
      </c>
      <c r="D307" s="231">
        <f>'Order Form'!$M$2</f>
        <v>0</v>
      </c>
      <c r="E307" s="232">
        <f>'Order Form'!$J$11</f>
        <v>0</v>
      </c>
      <c r="F307" s="232" t="str">
        <f>IF(ISBLANK('Order Form'!$J$12),"",'Order Form'!$J$12)</f>
        <v/>
      </c>
      <c r="G307" s="232">
        <f t="shared" ca="1" si="19"/>
        <v>41887</v>
      </c>
      <c r="H307" s="233">
        <f>'Order Form'!$J$13</f>
        <v>0</v>
      </c>
      <c r="I307" s="236">
        <f>'Order Form'!E322</f>
        <v>10</v>
      </c>
      <c r="J307" s="231">
        <f>'Order Form'!J322</f>
        <v>0</v>
      </c>
      <c r="K307" s="231" t="str">
        <f t="shared" si="21"/>
        <v>F</v>
      </c>
      <c r="L307" s="231">
        <f>IF('Pricing + Order Summary'!$O$13&gt;=8000,14,
IF('Pricing + Order Summary'!$O$13&gt;=5500,15,
IF('Pricing + Order Summary'!$O$13&gt;=4000,16,
IF('Pricing + Order Summary'!$O$13&gt;=2000,23,
IF('Pricing + Order Summary'!$O$13&gt;=750,21,
2)))))</f>
        <v>2</v>
      </c>
      <c r="M307" s="231" t="str">
        <f>"SPS20115"&amp;"-"&amp;D307&amp;"-"&amp;'Order Form'!$O$3&amp;"-1"</f>
        <v>SPS20115-0-1-1</v>
      </c>
    </row>
    <row r="308" spans="1:13">
      <c r="A308" s="234">
        <f>'Order Form'!A323</f>
        <v>107798</v>
      </c>
      <c r="B308" s="234">
        <f t="shared" si="18"/>
        <v>107798</v>
      </c>
      <c r="C308" s="235">
        <f t="shared" si="20"/>
        <v>107798</v>
      </c>
      <c r="D308" s="231">
        <f>'Order Form'!$M$2</f>
        <v>0</v>
      </c>
      <c r="E308" s="232">
        <f>'Order Form'!$J$11</f>
        <v>0</v>
      </c>
      <c r="F308" s="232" t="str">
        <f>IF(ISBLANK('Order Form'!$J$12),"",'Order Form'!$J$12)</f>
        <v/>
      </c>
      <c r="G308" s="232">
        <f t="shared" ca="1" si="19"/>
        <v>41887</v>
      </c>
      <c r="H308" s="233">
        <f>'Order Form'!$J$13</f>
        <v>0</v>
      </c>
      <c r="I308" s="236">
        <f>'Order Form'!E323</f>
        <v>10</v>
      </c>
      <c r="J308" s="231">
        <f>'Order Form'!J323</f>
        <v>0</v>
      </c>
      <c r="K308" s="231" t="str">
        <f t="shared" si="21"/>
        <v>F</v>
      </c>
      <c r="L308" s="231">
        <f>IF('Pricing + Order Summary'!$O$13&gt;=8000,14,
IF('Pricing + Order Summary'!$O$13&gt;=5500,15,
IF('Pricing + Order Summary'!$O$13&gt;=4000,16,
IF('Pricing + Order Summary'!$O$13&gt;=2000,23,
IF('Pricing + Order Summary'!$O$13&gt;=750,21,
2)))))</f>
        <v>2</v>
      </c>
      <c r="M308" s="231" t="str">
        <f>"SPS20115"&amp;"-"&amp;D308&amp;"-"&amp;'Order Form'!$O$3&amp;"-1"</f>
        <v>SPS20115-0-1-1</v>
      </c>
    </row>
    <row r="309" spans="1:13">
      <c r="A309" s="234">
        <f>'Order Form'!A324</f>
        <v>108303</v>
      </c>
      <c r="B309" s="234">
        <f t="shared" si="18"/>
        <v>108303</v>
      </c>
      <c r="C309" s="235">
        <f t="shared" si="20"/>
        <v>108303</v>
      </c>
      <c r="D309" s="231">
        <f>'Order Form'!$M$2</f>
        <v>0</v>
      </c>
      <c r="E309" s="232">
        <f>'Order Form'!$J$11</f>
        <v>0</v>
      </c>
      <c r="F309" s="232" t="str">
        <f>IF(ISBLANK('Order Form'!$J$12),"",'Order Form'!$J$12)</f>
        <v/>
      </c>
      <c r="G309" s="232">
        <f t="shared" ca="1" si="19"/>
        <v>41887</v>
      </c>
      <c r="H309" s="233">
        <f>'Order Form'!$J$13</f>
        <v>0</v>
      </c>
      <c r="I309" s="236">
        <f>'Order Form'!E324</f>
        <v>11</v>
      </c>
      <c r="J309" s="231">
        <f>'Order Form'!J324</f>
        <v>0</v>
      </c>
      <c r="K309" s="231" t="str">
        <f t="shared" si="21"/>
        <v>F</v>
      </c>
      <c r="L309" s="231">
        <f>IF('Pricing + Order Summary'!$O$13&gt;=8000,14,
IF('Pricing + Order Summary'!$O$13&gt;=5500,15,
IF('Pricing + Order Summary'!$O$13&gt;=4000,16,
IF('Pricing + Order Summary'!$O$13&gt;=2000,23,
IF('Pricing + Order Summary'!$O$13&gt;=750,21,
2)))))</f>
        <v>2</v>
      </c>
      <c r="M309" s="231" t="str">
        <f>"SPS20115"&amp;"-"&amp;D309&amp;"-"&amp;'Order Form'!$O$3&amp;"-1"</f>
        <v>SPS20115-0-1-1</v>
      </c>
    </row>
    <row r="310" spans="1:13">
      <c r="A310" s="234">
        <f>'Order Form'!A325</f>
        <v>108304</v>
      </c>
      <c r="B310" s="234">
        <f t="shared" si="18"/>
        <v>108304</v>
      </c>
      <c r="C310" s="235">
        <f t="shared" si="20"/>
        <v>108304</v>
      </c>
      <c r="D310" s="231">
        <f>'Order Form'!$M$2</f>
        <v>0</v>
      </c>
      <c r="E310" s="232">
        <f>'Order Form'!$J$11</f>
        <v>0</v>
      </c>
      <c r="F310" s="232" t="str">
        <f>IF(ISBLANK('Order Form'!$J$12),"",'Order Form'!$J$12)</f>
        <v/>
      </c>
      <c r="G310" s="232">
        <f t="shared" ca="1" si="19"/>
        <v>41887</v>
      </c>
      <c r="H310" s="233">
        <f>'Order Form'!$J$13</f>
        <v>0</v>
      </c>
      <c r="I310" s="236">
        <f>'Order Form'!E325</f>
        <v>11</v>
      </c>
      <c r="J310" s="231">
        <f>'Order Form'!J325</f>
        <v>0</v>
      </c>
      <c r="K310" s="231" t="str">
        <f t="shared" si="21"/>
        <v>F</v>
      </c>
      <c r="L310" s="231">
        <f>IF('Pricing + Order Summary'!$O$13&gt;=8000,14,
IF('Pricing + Order Summary'!$O$13&gt;=5500,15,
IF('Pricing + Order Summary'!$O$13&gt;=4000,16,
IF('Pricing + Order Summary'!$O$13&gt;=2000,23,
IF('Pricing + Order Summary'!$O$13&gt;=750,21,
2)))))</f>
        <v>2</v>
      </c>
      <c r="M310" s="231" t="str">
        <f>"SPS20115"&amp;"-"&amp;D310&amp;"-"&amp;'Order Form'!$O$3&amp;"-1"</f>
        <v>SPS20115-0-1-1</v>
      </c>
    </row>
    <row r="311" spans="1:13">
      <c r="A311" s="234">
        <f>'Order Form'!A326</f>
        <v>108305</v>
      </c>
      <c r="B311" s="234">
        <f t="shared" si="18"/>
        <v>108305</v>
      </c>
      <c r="C311" s="235">
        <f t="shared" si="20"/>
        <v>108305</v>
      </c>
      <c r="D311" s="231">
        <f>'Order Form'!$M$2</f>
        <v>0</v>
      </c>
      <c r="E311" s="232">
        <f>'Order Form'!$J$11</f>
        <v>0</v>
      </c>
      <c r="F311" s="232" t="str">
        <f>IF(ISBLANK('Order Form'!$J$12),"",'Order Form'!$J$12)</f>
        <v/>
      </c>
      <c r="G311" s="232">
        <f t="shared" ca="1" si="19"/>
        <v>41887</v>
      </c>
      <c r="H311" s="233">
        <f>'Order Form'!$J$13</f>
        <v>0</v>
      </c>
      <c r="I311" s="236">
        <f>'Order Form'!E326</f>
        <v>11</v>
      </c>
      <c r="J311" s="231">
        <f>'Order Form'!J326</f>
        <v>0</v>
      </c>
      <c r="K311" s="231" t="str">
        <f t="shared" si="21"/>
        <v>F</v>
      </c>
      <c r="L311" s="231">
        <f>IF('Pricing + Order Summary'!$O$13&gt;=8000,14,
IF('Pricing + Order Summary'!$O$13&gt;=5500,15,
IF('Pricing + Order Summary'!$O$13&gt;=4000,16,
IF('Pricing + Order Summary'!$O$13&gt;=2000,23,
IF('Pricing + Order Summary'!$O$13&gt;=750,21,
2)))))</f>
        <v>2</v>
      </c>
      <c r="M311" s="231" t="str">
        <f>"SPS20115"&amp;"-"&amp;D311&amp;"-"&amp;'Order Form'!$O$3&amp;"-1"</f>
        <v>SPS20115-0-1-1</v>
      </c>
    </row>
    <row r="312" spans="1:13">
      <c r="A312" s="234">
        <f>'Order Form'!A327</f>
        <v>108388</v>
      </c>
      <c r="B312" s="234">
        <f t="shared" si="18"/>
        <v>108388</v>
      </c>
      <c r="C312" s="235">
        <f t="shared" si="20"/>
        <v>108388</v>
      </c>
      <c r="D312" s="231">
        <f>'Order Form'!$M$2</f>
        <v>0</v>
      </c>
      <c r="E312" s="232">
        <f>'Order Form'!$J$11</f>
        <v>0</v>
      </c>
      <c r="F312" s="232" t="str">
        <f>IF(ISBLANK('Order Form'!$J$12),"",'Order Form'!$J$12)</f>
        <v/>
      </c>
      <c r="G312" s="232">
        <f t="shared" ca="1" si="19"/>
        <v>41887</v>
      </c>
      <c r="H312" s="233">
        <f>'Order Form'!$J$13</f>
        <v>0</v>
      </c>
      <c r="I312" s="236">
        <f>'Order Form'!E327</f>
        <v>10</v>
      </c>
      <c r="J312" s="231">
        <f>'Order Form'!J327</f>
        <v>0</v>
      </c>
      <c r="K312" s="231" t="str">
        <f t="shared" si="21"/>
        <v>F</v>
      </c>
      <c r="L312" s="231">
        <f>IF('Pricing + Order Summary'!$O$13&gt;=8000,14,
IF('Pricing + Order Summary'!$O$13&gt;=5500,15,
IF('Pricing + Order Summary'!$O$13&gt;=4000,16,
IF('Pricing + Order Summary'!$O$13&gt;=2000,23,
IF('Pricing + Order Summary'!$O$13&gt;=750,21,
2)))))</f>
        <v>2</v>
      </c>
      <c r="M312" s="231" t="str">
        <f>"SPS20115"&amp;"-"&amp;D312&amp;"-"&amp;'Order Form'!$O$3&amp;"-1"</f>
        <v>SPS20115-0-1-1</v>
      </c>
    </row>
    <row r="313" spans="1:13">
      <c r="A313" s="234">
        <f>'Order Form'!A328</f>
        <v>100684</v>
      </c>
      <c r="B313" s="234">
        <f t="shared" si="18"/>
        <v>100684</v>
      </c>
      <c r="C313" s="235">
        <f t="shared" si="20"/>
        <v>100684</v>
      </c>
      <c r="D313" s="231">
        <f>'Order Form'!$M$2</f>
        <v>0</v>
      </c>
      <c r="E313" s="232">
        <f>'Order Form'!$J$11</f>
        <v>0</v>
      </c>
      <c r="F313" s="232" t="str">
        <f>IF(ISBLANK('Order Form'!$J$12),"",'Order Form'!$J$12)</f>
        <v/>
      </c>
      <c r="G313" s="232">
        <f t="shared" ca="1" si="19"/>
        <v>41887</v>
      </c>
      <c r="H313" s="233">
        <f>'Order Form'!$J$13</f>
        <v>0</v>
      </c>
      <c r="I313" s="236">
        <f>'Order Form'!E328</f>
        <v>10</v>
      </c>
      <c r="J313" s="231">
        <f>'Order Form'!J328</f>
        <v>0</v>
      </c>
      <c r="K313" s="231" t="str">
        <f t="shared" si="21"/>
        <v>F</v>
      </c>
      <c r="L313" s="231">
        <f>IF('Pricing + Order Summary'!$O$13&gt;=8000,14,
IF('Pricing + Order Summary'!$O$13&gt;=5500,15,
IF('Pricing + Order Summary'!$O$13&gt;=4000,16,
IF('Pricing + Order Summary'!$O$13&gt;=2000,23,
IF('Pricing + Order Summary'!$O$13&gt;=750,21,
2)))))</f>
        <v>2</v>
      </c>
      <c r="M313" s="231" t="str">
        <f>"SPS20115"&amp;"-"&amp;D313&amp;"-"&amp;'Order Form'!$O$3&amp;"-1"</f>
        <v>SPS20115-0-1-1</v>
      </c>
    </row>
    <row r="314" spans="1:13">
      <c r="A314" s="234">
        <f>'Order Form'!A329</f>
        <v>108387</v>
      </c>
      <c r="B314" s="234">
        <f t="shared" si="18"/>
        <v>108387</v>
      </c>
      <c r="C314" s="235">
        <f t="shared" si="20"/>
        <v>108387</v>
      </c>
      <c r="D314" s="231">
        <f>'Order Form'!$M$2</f>
        <v>0</v>
      </c>
      <c r="E314" s="232">
        <f>'Order Form'!$J$11</f>
        <v>0</v>
      </c>
      <c r="F314" s="232" t="str">
        <f>IF(ISBLANK('Order Form'!$J$12),"",'Order Form'!$J$12)</f>
        <v/>
      </c>
      <c r="G314" s="232">
        <f t="shared" ca="1" si="19"/>
        <v>41887</v>
      </c>
      <c r="H314" s="233">
        <f>'Order Form'!$J$13</f>
        <v>0</v>
      </c>
      <c r="I314" s="236">
        <f>'Order Form'!E329</f>
        <v>10</v>
      </c>
      <c r="J314" s="231">
        <f>'Order Form'!J329</f>
        <v>0</v>
      </c>
      <c r="K314" s="231" t="str">
        <f t="shared" si="21"/>
        <v>F</v>
      </c>
      <c r="L314" s="231">
        <f>IF('Pricing + Order Summary'!$O$13&gt;=8000,14,
IF('Pricing + Order Summary'!$O$13&gt;=5500,15,
IF('Pricing + Order Summary'!$O$13&gt;=4000,16,
IF('Pricing + Order Summary'!$O$13&gt;=2000,23,
IF('Pricing + Order Summary'!$O$13&gt;=750,21,
2)))))</f>
        <v>2</v>
      </c>
      <c r="M314" s="231" t="str">
        <f>"SPS20115"&amp;"-"&amp;D314&amp;"-"&amp;'Order Form'!$O$3&amp;"-1"</f>
        <v>SPS20115-0-1-1</v>
      </c>
    </row>
    <row r="315" spans="1:13">
      <c r="A315" s="234">
        <f>'Order Form'!A330</f>
        <v>108397</v>
      </c>
      <c r="B315" s="234">
        <f t="shared" si="18"/>
        <v>108397</v>
      </c>
      <c r="C315" s="235">
        <f t="shared" si="20"/>
        <v>108397</v>
      </c>
      <c r="D315" s="231">
        <f>'Order Form'!$M$2</f>
        <v>0</v>
      </c>
      <c r="E315" s="232">
        <f>'Order Form'!$J$11</f>
        <v>0</v>
      </c>
      <c r="F315" s="232" t="str">
        <f>IF(ISBLANK('Order Form'!$J$12),"",'Order Form'!$J$12)</f>
        <v/>
      </c>
      <c r="G315" s="232">
        <f t="shared" ca="1" si="19"/>
        <v>41887</v>
      </c>
      <c r="H315" s="233">
        <f>'Order Form'!$J$13</f>
        <v>0</v>
      </c>
      <c r="I315" s="236">
        <f>'Order Form'!E330</f>
        <v>10</v>
      </c>
      <c r="J315" s="231">
        <f>'Order Form'!J330</f>
        <v>0</v>
      </c>
      <c r="K315" s="231" t="str">
        <f t="shared" si="21"/>
        <v>F</v>
      </c>
      <c r="L315" s="231">
        <f>IF('Pricing + Order Summary'!$O$13&gt;=8000,14,
IF('Pricing + Order Summary'!$O$13&gt;=5500,15,
IF('Pricing + Order Summary'!$O$13&gt;=4000,16,
IF('Pricing + Order Summary'!$O$13&gt;=2000,23,
IF('Pricing + Order Summary'!$O$13&gt;=750,21,
2)))))</f>
        <v>2</v>
      </c>
      <c r="M315" s="231" t="str">
        <f>"SPS20115"&amp;"-"&amp;D315&amp;"-"&amp;'Order Form'!$O$3&amp;"-1"</f>
        <v>SPS20115-0-1-1</v>
      </c>
    </row>
    <row r="316" spans="1:13">
      <c r="A316" s="234">
        <f>'Order Form'!A331</f>
        <v>100410</v>
      </c>
      <c r="B316" s="234">
        <f t="shared" si="18"/>
        <v>100410</v>
      </c>
      <c r="C316" s="235">
        <f t="shared" si="20"/>
        <v>100410</v>
      </c>
      <c r="D316" s="231">
        <f>'Order Form'!$M$2</f>
        <v>0</v>
      </c>
      <c r="E316" s="232">
        <f>'Order Form'!$J$11</f>
        <v>0</v>
      </c>
      <c r="F316" s="232" t="str">
        <f>IF(ISBLANK('Order Form'!$J$12),"",'Order Form'!$J$12)</f>
        <v/>
      </c>
      <c r="G316" s="232">
        <f t="shared" ca="1" si="19"/>
        <v>41887</v>
      </c>
      <c r="H316" s="233">
        <f>'Order Form'!$J$13</f>
        <v>0</v>
      </c>
      <c r="I316" s="236">
        <f>'Order Form'!E331</f>
        <v>10</v>
      </c>
      <c r="J316" s="231">
        <f>'Order Form'!J331</f>
        <v>0</v>
      </c>
      <c r="K316" s="231" t="str">
        <f t="shared" si="21"/>
        <v>F</v>
      </c>
      <c r="L316" s="231">
        <f>IF('Pricing + Order Summary'!$O$13&gt;=8000,14,
IF('Pricing + Order Summary'!$O$13&gt;=5500,15,
IF('Pricing + Order Summary'!$O$13&gt;=4000,16,
IF('Pricing + Order Summary'!$O$13&gt;=2000,23,
IF('Pricing + Order Summary'!$O$13&gt;=750,21,
2)))))</f>
        <v>2</v>
      </c>
      <c r="M316" s="231" t="str">
        <f>"SPS20115"&amp;"-"&amp;D316&amp;"-"&amp;'Order Form'!$O$3&amp;"-1"</f>
        <v>SPS20115-0-1-1</v>
      </c>
    </row>
    <row r="317" spans="1:13">
      <c r="A317" s="234">
        <f>'Order Form'!A332</f>
        <v>108407</v>
      </c>
      <c r="B317" s="234">
        <f t="shared" si="18"/>
        <v>108407</v>
      </c>
      <c r="C317" s="235">
        <f t="shared" si="20"/>
        <v>108407</v>
      </c>
      <c r="D317" s="231">
        <f>'Order Form'!$M$2</f>
        <v>0</v>
      </c>
      <c r="E317" s="232">
        <f>'Order Form'!$J$11</f>
        <v>0</v>
      </c>
      <c r="F317" s="232" t="str">
        <f>IF(ISBLANK('Order Form'!$J$12),"",'Order Form'!$J$12)</f>
        <v/>
      </c>
      <c r="G317" s="232">
        <f t="shared" ca="1" si="19"/>
        <v>41887</v>
      </c>
      <c r="H317" s="233">
        <f>'Order Form'!$J$13</f>
        <v>0</v>
      </c>
      <c r="I317" s="236">
        <f>'Order Form'!E332</f>
        <v>10</v>
      </c>
      <c r="J317" s="231">
        <f>'Order Form'!J332</f>
        <v>0</v>
      </c>
      <c r="K317" s="231" t="str">
        <f t="shared" si="21"/>
        <v>F</v>
      </c>
      <c r="L317" s="231">
        <f>IF('Pricing + Order Summary'!$O$13&gt;=8000,14,
IF('Pricing + Order Summary'!$O$13&gt;=5500,15,
IF('Pricing + Order Summary'!$O$13&gt;=4000,16,
IF('Pricing + Order Summary'!$O$13&gt;=2000,23,
IF('Pricing + Order Summary'!$O$13&gt;=750,21,
2)))))</f>
        <v>2</v>
      </c>
      <c r="M317" s="231" t="str">
        <f>"SPS20115"&amp;"-"&amp;D317&amp;"-"&amp;'Order Form'!$O$3&amp;"-1"</f>
        <v>SPS20115-0-1-1</v>
      </c>
    </row>
    <row r="318" spans="1:13">
      <c r="A318" s="234">
        <f>'Order Form'!A333</f>
        <v>107792</v>
      </c>
      <c r="B318" s="234">
        <f t="shared" si="18"/>
        <v>107792</v>
      </c>
      <c r="C318" s="235">
        <f t="shared" si="20"/>
        <v>107792</v>
      </c>
      <c r="D318" s="231">
        <f>'Order Form'!$M$2</f>
        <v>0</v>
      </c>
      <c r="E318" s="232">
        <f>'Order Form'!$J$11</f>
        <v>0</v>
      </c>
      <c r="F318" s="232" t="str">
        <f>IF(ISBLANK('Order Form'!$J$12),"",'Order Form'!$J$12)</f>
        <v/>
      </c>
      <c r="G318" s="232">
        <f t="shared" ca="1" si="19"/>
        <v>41887</v>
      </c>
      <c r="H318" s="233">
        <f>'Order Form'!$J$13</f>
        <v>0</v>
      </c>
      <c r="I318" s="236">
        <f>'Order Form'!E333</f>
        <v>10</v>
      </c>
      <c r="J318" s="231">
        <f>'Order Form'!J333</f>
        <v>0</v>
      </c>
      <c r="K318" s="231" t="str">
        <f t="shared" si="21"/>
        <v>F</v>
      </c>
      <c r="L318" s="231">
        <f>IF('Pricing + Order Summary'!$O$13&gt;=8000,14,
IF('Pricing + Order Summary'!$O$13&gt;=5500,15,
IF('Pricing + Order Summary'!$O$13&gt;=4000,16,
IF('Pricing + Order Summary'!$O$13&gt;=2000,23,
IF('Pricing + Order Summary'!$O$13&gt;=750,21,
2)))))</f>
        <v>2</v>
      </c>
      <c r="M318" s="231" t="str">
        <f>"SPS20115"&amp;"-"&amp;D318&amp;"-"&amp;'Order Form'!$O$3&amp;"-1"</f>
        <v>SPS20115-0-1-1</v>
      </c>
    </row>
    <row r="319" spans="1:13">
      <c r="A319" s="234">
        <f>'Order Form'!A334</f>
        <v>105743</v>
      </c>
      <c r="B319" s="234">
        <f t="shared" si="18"/>
        <v>105743</v>
      </c>
      <c r="C319" s="235">
        <f t="shared" si="20"/>
        <v>105743</v>
      </c>
      <c r="D319" s="231">
        <f>'Order Form'!$M$2</f>
        <v>0</v>
      </c>
      <c r="E319" s="232">
        <f>'Order Form'!$J$11</f>
        <v>0</v>
      </c>
      <c r="F319" s="232" t="str">
        <f>IF(ISBLANK('Order Form'!$J$12),"",'Order Form'!$J$12)</f>
        <v/>
      </c>
      <c r="G319" s="232">
        <f t="shared" ca="1" si="19"/>
        <v>41887</v>
      </c>
      <c r="H319" s="233">
        <f>'Order Form'!$J$13</f>
        <v>0</v>
      </c>
      <c r="I319" s="236">
        <f>'Order Form'!E334</f>
        <v>10</v>
      </c>
      <c r="J319" s="231">
        <f>'Order Form'!J334</f>
        <v>0</v>
      </c>
      <c r="K319" s="231" t="str">
        <f t="shared" si="21"/>
        <v>F</v>
      </c>
      <c r="L319" s="231">
        <f>IF('Pricing + Order Summary'!$O$13&gt;=8000,14,
IF('Pricing + Order Summary'!$O$13&gt;=5500,15,
IF('Pricing + Order Summary'!$O$13&gt;=4000,16,
IF('Pricing + Order Summary'!$O$13&gt;=2000,23,
IF('Pricing + Order Summary'!$O$13&gt;=750,21,
2)))))</f>
        <v>2</v>
      </c>
      <c r="M319" s="231" t="str">
        <f>"SPS20115"&amp;"-"&amp;D319&amp;"-"&amp;'Order Form'!$O$3&amp;"-1"</f>
        <v>SPS20115-0-1-1</v>
      </c>
    </row>
    <row r="320" spans="1:13">
      <c r="A320" s="234">
        <f>'Order Form'!A335</f>
        <v>108403</v>
      </c>
      <c r="B320" s="234">
        <f t="shared" si="18"/>
        <v>108403</v>
      </c>
      <c r="C320" s="235">
        <f t="shared" si="20"/>
        <v>108403</v>
      </c>
      <c r="D320" s="231">
        <f>'Order Form'!$M$2</f>
        <v>0</v>
      </c>
      <c r="E320" s="232">
        <f>'Order Form'!$J$11</f>
        <v>0</v>
      </c>
      <c r="F320" s="232" t="str">
        <f>IF(ISBLANK('Order Form'!$J$12),"",'Order Form'!$J$12)</f>
        <v/>
      </c>
      <c r="G320" s="232">
        <f t="shared" ca="1" si="19"/>
        <v>41887</v>
      </c>
      <c r="H320" s="233">
        <f>'Order Form'!$J$13</f>
        <v>0</v>
      </c>
      <c r="I320" s="236">
        <f>'Order Form'!E335</f>
        <v>10</v>
      </c>
      <c r="J320" s="231">
        <f>'Order Form'!J335</f>
        <v>0</v>
      </c>
      <c r="K320" s="231" t="str">
        <f t="shared" si="21"/>
        <v>F</v>
      </c>
      <c r="L320" s="231">
        <f>IF('Pricing + Order Summary'!$O$13&gt;=8000,14,
IF('Pricing + Order Summary'!$O$13&gt;=5500,15,
IF('Pricing + Order Summary'!$O$13&gt;=4000,16,
IF('Pricing + Order Summary'!$O$13&gt;=2000,23,
IF('Pricing + Order Summary'!$O$13&gt;=750,21,
2)))))</f>
        <v>2</v>
      </c>
      <c r="M320" s="231" t="str">
        <f>"SPS20115"&amp;"-"&amp;D320&amp;"-"&amp;'Order Form'!$O$3&amp;"-1"</f>
        <v>SPS20115-0-1-1</v>
      </c>
    </row>
    <row r="321" spans="1:13">
      <c r="A321" s="234">
        <f>'Order Form'!A336</f>
        <v>100460</v>
      </c>
      <c r="B321" s="234">
        <f t="shared" si="18"/>
        <v>100460</v>
      </c>
      <c r="C321" s="235">
        <f t="shared" si="20"/>
        <v>100460</v>
      </c>
      <c r="D321" s="231">
        <f>'Order Form'!$M$2</f>
        <v>0</v>
      </c>
      <c r="E321" s="232">
        <f>'Order Form'!$J$11</f>
        <v>0</v>
      </c>
      <c r="F321" s="232" t="str">
        <f>IF(ISBLANK('Order Form'!$J$12),"",'Order Form'!$J$12)</f>
        <v/>
      </c>
      <c r="G321" s="232">
        <f t="shared" ca="1" si="19"/>
        <v>41887</v>
      </c>
      <c r="H321" s="233">
        <f>'Order Form'!$J$13</f>
        <v>0</v>
      </c>
      <c r="I321" s="236">
        <f>'Order Form'!E336</f>
        <v>10</v>
      </c>
      <c r="J321" s="231">
        <f>'Order Form'!J336</f>
        <v>0</v>
      </c>
      <c r="K321" s="231" t="str">
        <f t="shared" si="21"/>
        <v>F</v>
      </c>
      <c r="L321" s="231">
        <f>IF('Pricing + Order Summary'!$O$13&gt;=8000,14,
IF('Pricing + Order Summary'!$O$13&gt;=5500,15,
IF('Pricing + Order Summary'!$O$13&gt;=4000,16,
IF('Pricing + Order Summary'!$O$13&gt;=2000,23,
IF('Pricing + Order Summary'!$O$13&gt;=750,21,
2)))))</f>
        <v>2</v>
      </c>
      <c r="M321" s="231" t="str">
        <f>"SPS20115"&amp;"-"&amp;D321&amp;"-"&amp;'Order Form'!$O$3&amp;"-1"</f>
        <v>SPS20115-0-1-1</v>
      </c>
    </row>
    <row r="322" spans="1:13">
      <c r="A322" s="234">
        <f>'Order Form'!A337</f>
        <v>108377</v>
      </c>
      <c r="B322" s="234">
        <f t="shared" ref="B322:B385" si="22">A322</f>
        <v>108377</v>
      </c>
      <c r="C322" s="235">
        <f t="shared" si="20"/>
        <v>108377</v>
      </c>
      <c r="D322" s="231">
        <f>'Order Form'!$M$2</f>
        <v>0</v>
      </c>
      <c r="E322" s="232">
        <f>'Order Form'!$J$11</f>
        <v>0</v>
      </c>
      <c r="F322" s="232" t="str">
        <f>IF(ISBLANK('Order Form'!$J$12),"",'Order Form'!$J$12)</f>
        <v/>
      </c>
      <c r="G322" s="232">
        <f t="shared" ref="G322:G385" ca="1" si="23">TODAY()</f>
        <v>41887</v>
      </c>
      <c r="H322" s="233">
        <f>'Order Form'!$J$13</f>
        <v>0</v>
      </c>
      <c r="I322" s="236">
        <f>'Order Form'!E337</f>
        <v>10</v>
      </c>
      <c r="J322" s="231">
        <f>'Order Form'!J337</f>
        <v>0</v>
      </c>
      <c r="K322" s="231" t="str">
        <f t="shared" si="21"/>
        <v>F</v>
      </c>
      <c r="L322" s="231">
        <f>IF('Pricing + Order Summary'!$O$13&gt;=8000,14,
IF('Pricing + Order Summary'!$O$13&gt;=5500,15,
IF('Pricing + Order Summary'!$O$13&gt;=4000,16,
IF('Pricing + Order Summary'!$O$13&gt;=2000,23,
IF('Pricing + Order Summary'!$O$13&gt;=750,21,
2)))))</f>
        <v>2</v>
      </c>
      <c r="M322" s="231" t="str">
        <f>"SPS20115"&amp;"-"&amp;D322&amp;"-"&amp;'Order Form'!$O$3&amp;"-1"</f>
        <v>SPS20115-0-1-1</v>
      </c>
    </row>
    <row r="323" spans="1:13">
      <c r="A323" s="234">
        <f>'Order Form'!A338</f>
        <v>100433</v>
      </c>
      <c r="B323" s="234">
        <f t="shared" si="22"/>
        <v>100433</v>
      </c>
      <c r="C323" s="235">
        <f t="shared" ref="C323:C386" si="24">IF(B323=0,A323,B323)</f>
        <v>100433</v>
      </c>
      <c r="D323" s="231">
        <f>'Order Form'!$M$2</f>
        <v>0</v>
      </c>
      <c r="E323" s="232">
        <f>'Order Form'!$J$11</f>
        <v>0</v>
      </c>
      <c r="F323" s="232" t="str">
        <f>IF(ISBLANK('Order Form'!$J$12),"",'Order Form'!$J$12)</f>
        <v/>
      </c>
      <c r="G323" s="232">
        <f t="shared" ca="1" si="23"/>
        <v>41887</v>
      </c>
      <c r="H323" s="233">
        <f>'Order Form'!$J$13</f>
        <v>0</v>
      </c>
      <c r="I323" s="236">
        <f>'Order Form'!E338</f>
        <v>10</v>
      </c>
      <c r="J323" s="231">
        <f>'Order Form'!J338</f>
        <v>0</v>
      </c>
      <c r="K323" s="231" t="str">
        <f t="shared" ref="K323:K386" si="25">IF(J323=0,"F","T")</f>
        <v>F</v>
      </c>
      <c r="L323" s="231">
        <f>IF('Pricing + Order Summary'!$O$13&gt;=8000,14,
IF('Pricing + Order Summary'!$O$13&gt;=5500,15,
IF('Pricing + Order Summary'!$O$13&gt;=4000,16,
IF('Pricing + Order Summary'!$O$13&gt;=2000,23,
IF('Pricing + Order Summary'!$O$13&gt;=750,21,
2)))))</f>
        <v>2</v>
      </c>
      <c r="M323" s="231" t="str">
        <f>"SPS20115"&amp;"-"&amp;D323&amp;"-"&amp;'Order Form'!$O$3&amp;"-1"</f>
        <v>SPS20115-0-1-1</v>
      </c>
    </row>
    <row r="324" spans="1:13">
      <c r="A324" s="234">
        <f>'Order Form'!A339</f>
        <v>108383</v>
      </c>
      <c r="B324" s="234">
        <f t="shared" si="22"/>
        <v>108383</v>
      </c>
      <c r="C324" s="235">
        <f t="shared" si="24"/>
        <v>108383</v>
      </c>
      <c r="D324" s="231">
        <f>'Order Form'!$M$2</f>
        <v>0</v>
      </c>
      <c r="E324" s="232">
        <f>'Order Form'!$J$11</f>
        <v>0</v>
      </c>
      <c r="F324" s="232" t="str">
        <f>IF(ISBLANK('Order Form'!$J$12),"",'Order Form'!$J$12)</f>
        <v/>
      </c>
      <c r="G324" s="232">
        <f t="shared" ca="1" si="23"/>
        <v>41887</v>
      </c>
      <c r="H324" s="233">
        <f>'Order Form'!$J$13</f>
        <v>0</v>
      </c>
      <c r="I324" s="236">
        <f>'Order Form'!E339</f>
        <v>10</v>
      </c>
      <c r="J324" s="231">
        <f>'Order Form'!J339</f>
        <v>0</v>
      </c>
      <c r="K324" s="231" t="str">
        <f t="shared" si="25"/>
        <v>F</v>
      </c>
      <c r="L324" s="231">
        <f>IF('Pricing + Order Summary'!$O$13&gt;=8000,14,
IF('Pricing + Order Summary'!$O$13&gt;=5500,15,
IF('Pricing + Order Summary'!$O$13&gt;=4000,16,
IF('Pricing + Order Summary'!$O$13&gt;=2000,23,
IF('Pricing + Order Summary'!$O$13&gt;=750,21,
2)))))</f>
        <v>2</v>
      </c>
      <c r="M324" s="231" t="str">
        <f>"SPS20115"&amp;"-"&amp;D324&amp;"-"&amp;'Order Form'!$O$3&amp;"-1"</f>
        <v>SPS20115-0-1-1</v>
      </c>
    </row>
    <row r="325" spans="1:13">
      <c r="A325" s="234">
        <f>'Order Form'!A340</f>
        <v>104834</v>
      </c>
      <c r="B325" s="234">
        <f t="shared" si="22"/>
        <v>104834</v>
      </c>
      <c r="C325" s="235">
        <f t="shared" si="24"/>
        <v>104834</v>
      </c>
      <c r="D325" s="231">
        <f>'Order Form'!$M$2</f>
        <v>0</v>
      </c>
      <c r="E325" s="232">
        <f>'Order Form'!$J$11</f>
        <v>0</v>
      </c>
      <c r="F325" s="232" t="str">
        <f>IF(ISBLANK('Order Form'!$J$12),"",'Order Form'!$J$12)</f>
        <v/>
      </c>
      <c r="G325" s="232">
        <f t="shared" ca="1" si="23"/>
        <v>41887</v>
      </c>
      <c r="H325" s="233">
        <f>'Order Form'!$J$13</f>
        <v>0</v>
      </c>
      <c r="I325" s="236">
        <f>'Order Form'!E340</f>
        <v>10</v>
      </c>
      <c r="J325" s="231">
        <f>'Order Form'!J340</f>
        <v>0</v>
      </c>
      <c r="K325" s="231" t="str">
        <f t="shared" si="25"/>
        <v>F</v>
      </c>
      <c r="L325" s="231">
        <f>IF('Pricing + Order Summary'!$O$13&gt;=8000,14,
IF('Pricing + Order Summary'!$O$13&gt;=5500,15,
IF('Pricing + Order Summary'!$O$13&gt;=4000,16,
IF('Pricing + Order Summary'!$O$13&gt;=2000,23,
IF('Pricing + Order Summary'!$O$13&gt;=750,21,
2)))))</f>
        <v>2</v>
      </c>
      <c r="M325" s="231" t="str">
        <f>"SPS20115"&amp;"-"&amp;D325&amp;"-"&amp;'Order Form'!$O$3&amp;"-1"</f>
        <v>SPS20115-0-1-1</v>
      </c>
    </row>
    <row r="326" spans="1:13">
      <c r="A326" s="234">
        <f>'Order Form'!A341</f>
        <v>100441</v>
      </c>
      <c r="B326" s="234">
        <f t="shared" si="22"/>
        <v>100441</v>
      </c>
      <c r="C326" s="235">
        <f t="shared" si="24"/>
        <v>100441</v>
      </c>
      <c r="D326" s="231">
        <f>'Order Form'!$M$2</f>
        <v>0</v>
      </c>
      <c r="E326" s="232">
        <f>'Order Form'!$J$11</f>
        <v>0</v>
      </c>
      <c r="F326" s="232" t="str">
        <f>IF(ISBLANK('Order Form'!$J$12),"",'Order Form'!$J$12)</f>
        <v/>
      </c>
      <c r="G326" s="232">
        <f t="shared" ca="1" si="23"/>
        <v>41887</v>
      </c>
      <c r="H326" s="233">
        <f>'Order Form'!$J$13</f>
        <v>0</v>
      </c>
      <c r="I326" s="236">
        <f>'Order Form'!E341</f>
        <v>10</v>
      </c>
      <c r="J326" s="231">
        <f>'Order Form'!J341</f>
        <v>0</v>
      </c>
      <c r="K326" s="231" t="str">
        <f t="shared" si="25"/>
        <v>F</v>
      </c>
      <c r="L326" s="231">
        <f>IF('Pricing + Order Summary'!$O$13&gt;=8000,14,
IF('Pricing + Order Summary'!$O$13&gt;=5500,15,
IF('Pricing + Order Summary'!$O$13&gt;=4000,16,
IF('Pricing + Order Summary'!$O$13&gt;=2000,23,
IF('Pricing + Order Summary'!$O$13&gt;=750,21,
2)))))</f>
        <v>2</v>
      </c>
      <c r="M326" s="231" t="str">
        <f>"SPS20115"&amp;"-"&amp;D326&amp;"-"&amp;'Order Form'!$O$3&amp;"-1"</f>
        <v>SPS20115-0-1-1</v>
      </c>
    </row>
    <row r="327" spans="1:13">
      <c r="A327" s="234">
        <f>'Order Form'!A342</f>
        <v>108414</v>
      </c>
      <c r="B327" s="234">
        <f t="shared" si="22"/>
        <v>108414</v>
      </c>
      <c r="C327" s="235">
        <f t="shared" si="24"/>
        <v>108414</v>
      </c>
      <c r="D327" s="231">
        <f>'Order Form'!$M$2</f>
        <v>0</v>
      </c>
      <c r="E327" s="232">
        <f>'Order Form'!$J$11</f>
        <v>0</v>
      </c>
      <c r="F327" s="232" t="str">
        <f>IF(ISBLANK('Order Form'!$J$12),"",'Order Form'!$J$12)</f>
        <v/>
      </c>
      <c r="G327" s="232">
        <f t="shared" ca="1" si="23"/>
        <v>41887</v>
      </c>
      <c r="H327" s="233">
        <f>'Order Form'!$J$13</f>
        <v>0</v>
      </c>
      <c r="I327" s="236">
        <f>'Order Form'!E342</f>
        <v>10</v>
      </c>
      <c r="J327" s="231">
        <f>'Order Form'!J342</f>
        <v>0</v>
      </c>
      <c r="K327" s="231" t="str">
        <f t="shared" si="25"/>
        <v>F</v>
      </c>
      <c r="L327" s="231">
        <f>IF('Pricing + Order Summary'!$O$13&gt;=8000,14,
IF('Pricing + Order Summary'!$O$13&gt;=5500,15,
IF('Pricing + Order Summary'!$O$13&gt;=4000,16,
IF('Pricing + Order Summary'!$O$13&gt;=2000,23,
IF('Pricing + Order Summary'!$O$13&gt;=750,21,
2)))))</f>
        <v>2</v>
      </c>
      <c r="M327" s="231" t="str">
        <f>"SPS20115"&amp;"-"&amp;D327&amp;"-"&amp;'Order Form'!$O$3&amp;"-1"</f>
        <v>SPS20115-0-1-1</v>
      </c>
    </row>
    <row r="328" spans="1:13">
      <c r="A328" s="234">
        <f>'Order Form'!A343</f>
        <v>104825</v>
      </c>
      <c r="B328" s="234">
        <f t="shared" si="22"/>
        <v>104825</v>
      </c>
      <c r="C328" s="235">
        <f t="shared" si="24"/>
        <v>104825</v>
      </c>
      <c r="D328" s="231">
        <f>'Order Form'!$M$2</f>
        <v>0</v>
      </c>
      <c r="E328" s="232">
        <f>'Order Form'!$J$11</f>
        <v>0</v>
      </c>
      <c r="F328" s="232" t="str">
        <f>IF(ISBLANK('Order Form'!$J$12),"",'Order Form'!$J$12)</f>
        <v/>
      </c>
      <c r="G328" s="232">
        <f t="shared" ca="1" si="23"/>
        <v>41887</v>
      </c>
      <c r="H328" s="233">
        <f>'Order Form'!$J$13</f>
        <v>0</v>
      </c>
      <c r="I328" s="236">
        <f>'Order Form'!E343</f>
        <v>10</v>
      </c>
      <c r="J328" s="231">
        <f>'Order Form'!J343</f>
        <v>0</v>
      </c>
      <c r="K328" s="231" t="str">
        <f t="shared" si="25"/>
        <v>F</v>
      </c>
      <c r="L328" s="231">
        <f>IF('Pricing + Order Summary'!$O$13&gt;=8000,14,
IF('Pricing + Order Summary'!$O$13&gt;=5500,15,
IF('Pricing + Order Summary'!$O$13&gt;=4000,16,
IF('Pricing + Order Summary'!$O$13&gt;=2000,23,
IF('Pricing + Order Summary'!$O$13&gt;=750,21,
2)))))</f>
        <v>2</v>
      </c>
      <c r="M328" s="231" t="str">
        <f>"SPS20115"&amp;"-"&amp;D328&amp;"-"&amp;'Order Form'!$O$3&amp;"-1"</f>
        <v>SPS20115-0-1-1</v>
      </c>
    </row>
    <row r="329" spans="1:13">
      <c r="A329" s="234">
        <f>'Order Form'!A344</f>
        <v>108392</v>
      </c>
      <c r="B329" s="234">
        <f t="shared" si="22"/>
        <v>108392</v>
      </c>
      <c r="C329" s="235">
        <f t="shared" si="24"/>
        <v>108392</v>
      </c>
      <c r="D329" s="231">
        <f>'Order Form'!$M$2</f>
        <v>0</v>
      </c>
      <c r="E329" s="232">
        <f>'Order Form'!$J$11</f>
        <v>0</v>
      </c>
      <c r="F329" s="232" t="str">
        <f>IF(ISBLANK('Order Form'!$J$12),"",'Order Form'!$J$12)</f>
        <v/>
      </c>
      <c r="G329" s="232">
        <f t="shared" ca="1" si="23"/>
        <v>41887</v>
      </c>
      <c r="H329" s="233">
        <f>'Order Form'!$J$13</f>
        <v>0</v>
      </c>
      <c r="I329" s="236">
        <f>'Order Form'!E344</f>
        <v>10</v>
      </c>
      <c r="J329" s="231">
        <f>'Order Form'!J344</f>
        <v>0</v>
      </c>
      <c r="K329" s="231" t="str">
        <f t="shared" si="25"/>
        <v>F</v>
      </c>
      <c r="L329" s="231">
        <f>IF('Pricing + Order Summary'!$O$13&gt;=8000,14,
IF('Pricing + Order Summary'!$O$13&gt;=5500,15,
IF('Pricing + Order Summary'!$O$13&gt;=4000,16,
IF('Pricing + Order Summary'!$O$13&gt;=2000,23,
IF('Pricing + Order Summary'!$O$13&gt;=750,21,
2)))))</f>
        <v>2</v>
      </c>
      <c r="M329" s="231" t="str">
        <f>"SPS20115"&amp;"-"&amp;D329&amp;"-"&amp;'Order Form'!$O$3&amp;"-1"</f>
        <v>SPS20115-0-1-1</v>
      </c>
    </row>
    <row r="330" spans="1:13">
      <c r="A330" s="234">
        <f>'Order Form'!A345</f>
        <v>100419</v>
      </c>
      <c r="B330" s="234">
        <f t="shared" si="22"/>
        <v>100419</v>
      </c>
      <c r="C330" s="235">
        <f t="shared" si="24"/>
        <v>100419</v>
      </c>
      <c r="D330" s="231">
        <f>'Order Form'!$M$2</f>
        <v>0</v>
      </c>
      <c r="E330" s="232">
        <f>'Order Form'!$J$11</f>
        <v>0</v>
      </c>
      <c r="F330" s="232" t="str">
        <f>IF(ISBLANK('Order Form'!$J$12),"",'Order Form'!$J$12)</f>
        <v/>
      </c>
      <c r="G330" s="232">
        <f t="shared" ca="1" si="23"/>
        <v>41887</v>
      </c>
      <c r="H330" s="233">
        <f>'Order Form'!$J$13</f>
        <v>0</v>
      </c>
      <c r="I330" s="236">
        <f>'Order Form'!E345</f>
        <v>10</v>
      </c>
      <c r="J330" s="231">
        <f>'Order Form'!J345</f>
        <v>0</v>
      </c>
      <c r="K330" s="231" t="str">
        <f t="shared" si="25"/>
        <v>F</v>
      </c>
      <c r="L330" s="231">
        <f>IF('Pricing + Order Summary'!$O$13&gt;=8000,14,
IF('Pricing + Order Summary'!$O$13&gt;=5500,15,
IF('Pricing + Order Summary'!$O$13&gt;=4000,16,
IF('Pricing + Order Summary'!$O$13&gt;=2000,23,
IF('Pricing + Order Summary'!$O$13&gt;=750,21,
2)))))</f>
        <v>2</v>
      </c>
      <c r="M330" s="231" t="str">
        <f>"SPS20115"&amp;"-"&amp;D330&amp;"-"&amp;'Order Form'!$O$3&amp;"-1"</f>
        <v>SPS20115-0-1-1</v>
      </c>
    </row>
    <row r="331" spans="1:13">
      <c r="A331" s="234">
        <f>'Order Form'!A346</f>
        <v>108410</v>
      </c>
      <c r="B331" s="234">
        <f t="shared" si="22"/>
        <v>108410</v>
      </c>
      <c r="C331" s="235">
        <f t="shared" si="24"/>
        <v>108410</v>
      </c>
      <c r="D331" s="231">
        <f>'Order Form'!$M$2</f>
        <v>0</v>
      </c>
      <c r="E331" s="232">
        <f>'Order Form'!$J$11</f>
        <v>0</v>
      </c>
      <c r="F331" s="232" t="str">
        <f>IF(ISBLANK('Order Form'!$J$12),"",'Order Form'!$J$12)</f>
        <v/>
      </c>
      <c r="G331" s="232">
        <f t="shared" ca="1" si="23"/>
        <v>41887</v>
      </c>
      <c r="H331" s="233">
        <f>'Order Form'!$J$13</f>
        <v>0</v>
      </c>
      <c r="I331" s="236">
        <f>'Order Form'!E346</f>
        <v>10</v>
      </c>
      <c r="J331" s="231">
        <f>'Order Form'!J346</f>
        <v>0</v>
      </c>
      <c r="K331" s="231" t="str">
        <f t="shared" si="25"/>
        <v>F</v>
      </c>
      <c r="L331" s="231">
        <f>IF('Pricing + Order Summary'!$O$13&gt;=8000,14,
IF('Pricing + Order Summary'!$O$13&gt;=5500,15,
IF('Pricing + Order Summary'!$O$13&gt;=4000,16,
IF('Pricing + Order Summary'!$O$13&gt;=2000,23,
IF('Pricing + Order Summary'!$O$13&gt;=750,21,
2)))))</f>
        <v>2</v>
      </c>
      <c r="M331" s="231" t="str">
        <f>"SPS20115"&amp;"-"&amp;D331&amp;"-"&amp;'Order Form'!$O$3&amp;"-1"</f>
        <v>SPS20115-0-1-1</v>
      </c>
    </row>
    <row r="332" spans="1:13">
      <c r="A332" s="234">
        <f>'Order Form'!A347</f>
        <v>108379</v>
      </c>
      <c r="B332" s="234">
        <f t="shared" si="22"/>
        <v>108379</v>
      </c>
      <c r="C332" s="235">
        <f t="shared" si="24"/>
        <v>108379</v>
      </c>
      <c r="D332" s="231">
        <f>'Order Form'!$M$2</f>
        <v>0</v>
      </c>
      <c r="E332" s="232">
        <f>'Order Form'!$J$11</f>
        <v>0</v>
      </c>
      <c r="F332" s="232" t="str">
        <f>IF(ISBLANK('Order Form'!$J$12),"",'Order Form'!$J$12)</f>
        <v/>
      </c>
      <c r="G332" s="232">
        <f t="shared" ca="1" si="23"/>
        <v>41887</v>
      </c>
      <c r="H332" s="233">
        <f>'Order Form'!$J$13</f>
        <v>0</v>
      </c>
      <c r="I332" s="236">
        <f>'Order Form'!E347</f>
        <v>10</v>
      </c>
      <c r="J332" s="231">
        <f>'Order Form'!J347</f>
        <v>0</v>
      </c>
      <c r="K332" s="231" t="str">
        <f t="shared" si="25"/>
        <v>F</v>
      </c>
      <c r="L332" s="231">
        <f>IF('Pricing + Order Summary'!$O$13&gt;=8000,14,
IF('Pricing + Order Summary'!$O$13&gt;=5500,15,
IF('Pricing + Order Summary'!$O$13&gt;=4000,16,
IF('Pricing + Order Summary'!$O$13&gt;=2000,23,
IF('Pricing + Order Summary'!$O$13&gt;=750,21,
2)))))</f>
        <v>2</v>
      </c>
      <c r="M332" s="231" t="str">
        <f>"SPS20115"&amp;"-"&amp;D332&amp;"-"&amp;'Order Form'!$O$3&amp;"-1"</f>
        <v>SPS20115-0-1-1</v>
      </c>
    </row>
    <row r="333" spans="1:13">
      <c r="A333" s="234">
        <f>'Order Form'!A348</f>
        <v>100432</v>
      </c>
      <c r="B333" s="234">
        <f t="shared" si="22"/>
        <v>100432</v>
      </c>
      <c r="C333" s="235">
        <f t="shared" si="24"/>
        <v>100432</v>
      </c>
      <c r="D333" s="231">
        <f>'Order Form'!$M$2</f>
        <v>0</v>
      </c>
      <c r="E333" s="232">
        <f>'Order Form'!$J$11</f>
        <v>0</v>
      </c>
      <c r="F333" s="232" t="str">
        <f>IF(ISBLANK('Order Form'!$J$12),"",'Order Form'!$J$12)</f>
        <v/>
      </c>
      <c r="G333" s="232">
        <f t="shared" ca="1" si="23"/>
        <v>41887</v>
      </c>
      <c r="H333" s="233">
        <f>'Order Form'!$J$13</f>
        <v>0</v>
      </c>
      <c r="I333" s="236">
        <f>'Order Form'!E348</f>
        <v>10</v>
      </c>
      <c r="J333" s="231">
        <f>'Order Form'!J348</f>
        <v>0</v>
      </c>
      <c r="K333" s="231" t="str">
        <f t="shared" si="25"/>
        <v>F</v>
      </c>
      <c r="L333" s="231">
        <f>IF('Pricing + Order Summary'!$O$13&gt;=8000,14,
IF('Pricing + Order Summary'!$O$13&gt;=5500,15,
IF('Pricing + Order Summary'!$O$13&gt;=4000,16,
IF('Pricing + Order Summary'!$O$13&gt;=2000,23,
IF('Pricing + Order Summary'!$O$13&gt;=750,21,
2)))))</f>
        <v>2</v>
      </c>
      <c r="M333" s="231" t="str">
        <f>"SPS20115"&amp;"-"&amp;D333&amp;"-"&amp;'Order Form'!$O$3&amp;"-1"</f>
        <v>SPS20115-0-1-1</v>
      </c>
    </row>
    <row r="334" spans="1:13">
      <c r="A334" s="234">
        <f>'Order Form'!A349</f>
        <v>100678</v>
      </c>
      <c r="B334" s="234">
        <f t="shared" si="22"/>
        <v>100678</v>
      </c>
      <c r="C334" s="235">
        <f t="shared" si="24"/>
        <v>100678</v>
      </c>
      <c r="D334" s="231">
        <f>'Order Form'!$M$2</f>
        <v>0</v>
      </c>
      <c r="E334" s="232">
        <f>'Order Form'!$J$11</f>
        <v>0</v>
      </c>
      <c r="F334" s="232" t="str">
        <f>IF(ISBLANK('Order Form'!$J$12),"",'Order Form'!$J$12)</f>
        <v/>
      </c>
      <c r="G334" s="232">
        <f t="shared" ca="1" si="23"/>
        <v>41887</v>
      </c>
      <c r="H334" s="233">
        <f>'Order Form'!$J$13</f>
        <v>0</v>
      </c>
      <c r="I334" s="236">
        <f>'Order Form'!E349</f>
        <v>10</v>
      </c>
      <c r="J334" s="231">
        <f>'Order Form'!J349</f>
        <v>0</v>
      </c>
      <c r="K334" s="231" t="str">
        <f t="shared" si="25"/>
        <v>F</v>
      </c>
      <c r="L334" s="231">
        <f>IF('Pricing + Order Summary'!$O$13&gt;=8000,14,
IF('Pricing + Order Summary'!$O$13&gt;=5500,15,
IF('Pricing + Order Summary'!$O$13&gt;=4000,16,
IF('Pricing + Order Summary'!$O$13&gt;=2000,23,
IF('Pricing + Order Summary'!$O$13&gt;=750,21,
2)))))</f>
        <v>2</v>
      </c>
      <c r="M334" s="231" t="str">
        <f>"SPS20115"&amp;"-"&amp;D334&amp;"-"&amp;'Order Form'!$O$3&amp;"-1"</f>
        <v>SPS20115-0-1-1</v>
      </c>
    </row>
    <row r="335" spans="1:13">
      <c r="A335" s="234">
        <f>'Order Form'!A350</f>
        <v>105745</v>
      </c>
      <c r="B335" s="234">
        <f t="shared" si="22"/>
        <v>105745</v>
      </c>
      <c r="C335" s="235">
        <f t="shared" si="24"/>
        <v>105745</v>
      </c>
      <c r="D335" s="231">
        <f>'Order Form'!$M$2</f>
        <v>0</v>
      </c>
      <c r="E335" s="232">
        <f>'Order Form'!$J$11</f>
        <v>0</v>
      </c>
      <c r="F335" s="232" t="str">
        <f>IF(ISBLANK('Order Form'!$J$12),"",'Order Form'!$J$12)</f>
        <v/>
      </c>
      <c r="G335" s="232">
        <f t="shared" ca="1" si="23"/>
        <v>41887</v>
      </c>
      <c r="H335" s="233">
        <f>'Order Form'!$J$13</f>
        <v>0</v>
      </c>
      <c r="I335" s="236">
        <f>'Order Form'!E350</f>
        <v>10</v>
      </c>
      <c r="J335" s="231">
        <f>'Order Form'!J350</f>
        <v>0</v>
      </c>
      <c r="K335" s="231" t="str">
        <f t="shared" si="25"/>
        <v>F</v>
      </c>
      <c r="L335" s="231">
        <f>IF('Pricing + Order Summary'!$O$13&gt;=8000,14,
IF('Pricing + Order Summary'!$O$13&gt;=5500,15,
IF('Pricing + Order Summary'!$O$13&gt;=4000,16,
IF('Pricing + Order Summary'!$O$13&gt;=2000,23,
IF('Pricing + Order Summary'!$O$13&gt;=750,21,
2)))))</f>
        <v>2</v>
      </c>
      <c r="M335" s="231" t="str">
        <f>"SPS20115"&amp;"-"&amp;D335&amp;"-"&amp;'Order Form'!$O$3&amp;"-1"</f>
        <v>SPS20115-0-1-1</v>
      </c>
    </row>
    <row r="336" spans="1:13">
      <c r="A336" s="234">
        <f>'Order Form'!A351</f>
        <v>102307</v>
      </c>
      <c r="B336" s="234">
        <f t="shared" si="22"/>
        <v>102307</v>
      </c>
      <c r="C336" s="235">
        <f t="shared" si="24"/>
        <v>102307</v>
      </c>
      <c r="D336" s="231">
        <f>'Order Form'!$M$2</f>
        <v>0</v>
      </c>
      <c r="E336" s="232">
        <f>'Order Form'!$J$11</f>
        <v>0</v>
      </c>
      <c r="F336" s="232" t="str">
        <f>IF(ISBLANK('Order Form'!$J$12),"",'Order Form'!$J$12)</f>
        <v/>
      </c>
      <c r="G336" s="232">
        <f t="shared" ca="1" si="23"/>
        <v>41887</v>
      </c>
      <c r="H336" s="233">
        <f>'Order Form'!$J$13</f>
        <v>0</v>
      </c>
      <c r="I336" s="236">
        <f>'Order Form'!E351</f>
        <v>10</v>
      </c>
      <c r="J336" s="231">
        <f>'Order Form'!J351</f>
        <v>0</v>
      </c>
      <c r="K336" s="231" t="str">
        <f t="shared" si="25"/>
        <v>F</v>
      </c>
      <c r="L336" s="231">
        <f>IF('Pricing + Order Summary'!$O$13&gt;=8000,14,
IF('Pricing + Order Summary'!$O$13&gt;=5500,15,
IF('Pricing + Order Summary'!$O$13&gt;=4000,16,
IF('Pricing + Order Summary'!$O$13&gt;=2000,23,
IF('Pricing + Order Summary'!$O$13&gt;=750,21,
2)))))</f>
        <v>2</v>
      </c>
      <c r="M336" s="231" t="str">
        <f>"SPS20115"&amp;"-"&amp;D336&amp;"-"&amp;'Order Form'!$O$3&amp;"-1"</f>
        <v>SPS20115-0-1-1</v>
      </c>
    </row>
    <row r="337" spans="1:13">
      <c r="A337" s="234">
        <f>'Order Form'!A352</f>
        <v>102304</v>
      </c>
      <c r="B337" s="234">
        <f t="shared" si="22"/>
        <v>102304</v>
      </c>
      <c r="C337" s="235">
        <f t="shared" si="24"/>
        <v>102304</v>
      </c>
      <c r="D337" s="231">
        <f>'Order Form'!$M$2</f>
        <v>0</v>
      </c>
      <c r="E337" s="232">
        <f>'Order Form'!$J$11</f>
        <v>0</v>
      </c>
      <c r="F337" s="232" t="str">
        <f>IF(ISBLANK('Order Form'!$J$12),"",'Order Form'!$J$12)</f>
        <v/>
      </c>
      <c r="G337" s="232">
        <f t="shared" ca="1" si="23"/>
        <v>41887</v>
      </c>
      <c r="H337" s="233">
        <f>'Order Form'!$J$13</f>
        <v>0</v>
      </c>
      <c r="I337" s="236">
        <f>'Order Form'!E352</f>
        <v>10</v>
      </c>
      <c r="J337" s="231">
        <f>'Order Form'!J352</f>
        <v>0</v>
      </c>
      <c r="K337" s="231" t="str">
        <f t="shared" si="25"/>
        <v>F</v>
      </c>
      <c r="L337" s="231">
        <f>IF('Pricing + Order Summary'!$O$13&gt;=8000,14,
IF('Pricing + Order Summary'!$O$13&gt;=5500,15,
IF('Pricing + Order Summary'!$O$13&gt;=4000,16,
IF('Pricing + Order Summary'!$O$13&gt;=2000,23,
IF('Pricing + Order Summary'!$O$13&gt;=750,21,
2)))))</f>
        <v>2</v>
      </c>
      <c r="M337" s="231" t="str">
        <f>"SPS20115"&amp;"-"&amp;D337&amp;"-"&amp;'Order Form'!$O$3&amp;"-1"</f>
        <v>SPS20115-0-1-1</v>
      </c>
    </row>
    <row r="338" spans="1:13">
      <c r="A338" s="234">
        <f>'Order Form'!A353</f>
        <v>102305</v>
      </c>
      <c r="B338" s="234">
        <f t="shared" si="22"/>
        <v>102305</v>
      </c>
      <c r="C338" s="235">
        <f t="shared" si="24"/>
        <v>102305</v>
      </c>
      <c r="D338" s="231">
        <f>'Order Form'!$M$2</f>
        <v>0</v>
      </c>
      <c r="E338" s="232">
        <f>'Order Form'!$J$11</f>
        <v>0</v>
      </c>
      <c r="F338" s="232" t="str">
        <f>IF(ISBLANK('Order Form'!$J$12),"",'Order Form'!$J$12)</f>
        <v/>
      </c>
      <c r="G338" s="232">
        <f t="shared" ca="1" si="23"/>
        <v>41887</v>
      </c>
      <c r="H338" s="233">
        <f>'Order Form'!$J$13</f>
        <v>0</v>
      </c>
      <c r="I338" s="236">
        <f>'Order Form'!E353</f>
        <v>10</v>
      </c>
      <c r="J338" s="231">
        <f>'Order Form'!J353</f>
        <v>0</v>
      </c>
      <c r="K338" s="231" t="str">
        <f t="shared" si="25"/>
        <v>F</v>
      </c>
      <c r="L338" s="231">
        <f>IF('Pricing + Order Summary'!$O$13&gt;=8000,14,
IF('Pricing + Order Summary'!$O$13&gt;=5500,15,
IF('Pricing + Order Summary'!$O$13&gt;=4000,16,
IF('Pricing + Order Summary'!$O$13&gt;=2000,23,
IF('Pricing + Order Summary'!$O$13&gt;=750,21,
2)))))</f>
        <v>2</v>
      </c>
      <c r="M338" s="231" t="str">
        <f>"SPS20115"&amp;"-"&amp;D338&amp;"-"&amp;'Order Form'!$O$3&amp;"-1"</f>
        <v>SPS20115-0-1-1</v>
      </c>
    </row>
    <row r="339" spans="1:13">
      <c r="A339" s="234">
        <f>'Order Form'!A354</f>
        <v>100306</v>
      </c>
      <c r="B339" s="234">
        <f t="shared" si="22"/>
        <v>100306</v>
      </c>
      <c r="C339" s="235">
        <f t="shared" si="24"/>
        <v>100306</v>
      </c>
      <c r="D339" s="231">
        <f>'Order Form'!$M$2</f>
        <v>0</v>
      </c>
      <c r="E339" s="232">
        <f>'Order Form'!$J$11</f>
        <v>0</v>
      </c>
      <c r="F339" s="232" t="str">
        <f>IF(ISBLANK('Order Form'!$J$12),"",'Order Form'!$J$12)</f>
        <v/>
      </c>
      <c r="G339" s="232">
        <f t="shared" ca="1" si="23"/>
        <v>41887</v>
      </c>
      <c r="H339" s="233">
        <f>'Order Form'!$J$13</f>
        <v>0</v>
      </c>
      <c r="I339" s="236">
        <f>'Order Form'!E354</f>
        <v>10</v>
      </c>
      <c r="J339" s="231">
        <f>'Order Form'!J354</f>
        <v>0</v>
      </c>
      <c r="K339" s="231" t="str">
        <f t="shared" si="25"/>
        <v>F</v>
      </c>
      <c r="L339" s="231">
        <f>IF('Pricing + Order Summary'!$O$13&gt;=8000,14,
IF('Pricing + Order Summary'!$O$13&gt;=5500,15,
IF('Pricing + Order Summary'!$O$13&gt;=4000,16,
IF('Pricing + Order Summary'!$O$13&gt;=2000,23,
IF('Pricing + Order Summary'!$O$13&gt;=750,21,
2)))))</f>
        <v>2</v>
      </c>
      <c r="M339" s="231" t="str">
        <f>"SPS20115"&amp;"-"&amp;D339&amp;"-"&amp;'Order Form'!$O$3&amp;"-1"</f>
        <v>SPS20115-0-1-1</v>
      </c>
    </row>
    <row r="340" spans="1:13">
      <c r="A340" s="234">
        <f>'Order Form'!A355</f>
        <v>100307</v>
      </c>
      <c r="B340" s="234">
        <f t="shared" si="22"/>
        <v>100307</v>
      </c>
      <c r="C340" s="235">
        <f t="shared" si="24"/>
        <v>100307</v>
      </c>
      <c r="D340" s="231">
        <f>'Order Form'!$M$2</f>
        <v>0</v>
      </c>
      <c r="E340" s="232">
        <f>'Order Form'!$J$11</f>
        <v>0</v>
      </c>
      <c r="F340" s="232" t="str">
        <f>IF(ISBLANK('Order Form'!$J$12),"",'Order Form'!$J$12)</f>
        <v/>
      </c>
      <c r="G340" s="232">
        <f t="shared" ca="1" si="23"/>
        <v>41887</v>
      </c>
      <c r="H340" s="233">
        <f>'Order Form'!$J$13</f>
        <v>0</v>
      </c>
      <c r="I340" s="236">
        <f>'Order Form'!E355</f>
        <v>10</v>
      </c>
      <c r="J340" s="231">
        <f>'Order Form'!J355</f>
        <v>0</v>
      </c>
      <c r="K340" s="231" t="str">
        <f t="shared" si="25"/>
        <v>F</v>
      </c>
      <c r="L340" s="231">
        <f>IF('Pricing + Order Summary'!$O$13&gt;=8000,14,
IF('Pricing + Order Summary'!$O$13&gt;=5500,15,
IF('Pricing + Order Summary'!$O$13&gt;=4000,16,
IF('Pricing + Order Summary'!$O$13&gt;=2000,23,
IF('Pricing + Order Summary'!$O$13&gt;=750,21,
2)))))</f>
        <v>2</v>
      </c>
      <c r="M340" s="231" t="str">
        <f>"SPS20115"&amp;"-"&amp;D340&amp;"-"&amp;'Order Form'!$O$3&amp;"-1"</f>
        <v>SPS20115-0-1-1</v>
      </c>
    </row>
    <row r="341" spans="1:13">
      <c r="A341" s="234">
        <f>'Order Form'!A356</f>
        <v>100309</v>
      </c>
      <c r="B341" s="234">
        <f t="shared" si="22"/>
        <v>100309</v>
      </c>
      <c r="C341" s="235">
        <f t="shared" si="24"/>
        <v>100309</v>
      </c>
      <c r="D341" s="231">
        <f>'Order Form'!$M$2</f>
        <v>0</v>
      </c>
      <c r="E341" s="232">
        <f>'Order Form'!$J$11</f>
        <v>0</v>
      </c>
      <c r="F341" s="232" t="str">
        <f>IF(ISBLANK('Order Form'!$J$12),"",'Order Form'!$J$12)</f>
        <v/>
      </c>
      <c r="G341" s="232">
        <f t="shared" ca="1" si="23"/>
        <v>41887</v>
      </c>
      <c r="H341" s="233">
        <f>'Order Form'!$J$13</f>
        <v>0</v>
      </c>
      <c r="I341" s="236">
        <f>'Order Form'!E356</f>
        <v>10</v>
      </c>
      <c r="J341" s="231">
        <f>'Order Form'!J356</f>
        <v>0</v>
      </c>
      <c r="K341" s="231" t="str">
        <f t="shared" si="25"/>
        <v>F</v>
      </c>
      <c r="L341" s="231">
        <f>IF('Pricing + Order Summary'!$O$13&gt;=8000,14,
IF('Pricing + Order Summary'!$O$13&gt;=5500,15,
IF('Pricing + Order Summary'!$O$13&gt;=4000,16,
IF('Pricing + Order Summary'!$O$13&gt;=2000,23,
IF('Pricing + Order Summary'!$O$13&gt;=750,21,
2)))))</f>
        <v>2</v>
      </c>
      <c r="M341" s="231" t="str">
        <f>"SPS20115"&amp;"-"&amp;D341&amp;"-"&amp;'Order Form'!$O$3&amp;"-1"</f>
        <v>SPS20115-0-1-1</v>
      </c>
    </row>
    <row r="342" spans="1:13">
      <c r="A342" s="234">
        <f>'Order Form'!A357</f>
        <v>102303</v>
      </c>
      <c r="B342" s="234">
        <f t="shared" si="22"/>
        <v>102303</v>
      </c>
      <c r="C342" s="235">
        <f t="shared" si="24"/>
        <v>102303</v>
      </c>
      <c r="D342" s="231">
        <f>'Order Form'!$M$2</f>
        <v>0</v>
      </c>
      <c r="E342" s="232">
        <f>'Order Form'!$J$11</f>
        <v>0</v>
      </c>
      <c r="F342" s="232" t="str">
        <f>IF(ISBLANK('Order Form'!$J$12),"",'Order Form'!$J$12)</f>
        <v/>
      </c>
      <c r="G342" s="232">
        <f t="shared" ca="1" si="23"/>
        <v>41887</v>
      </c>
      <c r="H342" s="233">
        <f>'Order Form'!$J$13</f>
        <v>0</v>
      </c>
      <c r="I342" s="236">
        <f>'Order Form'!E357</f>
        <v>10</v>
      </c>
      <c r="J342" s="231">
        <f>'Order Form'!J357</f>
        <v>0</v>
      </c>
      <c r="K342" s="231" t="str">
        <f t="shared" si="25"/>
        <v>F</v>
      </c>
      <c r="L342" s="231">
        <f>IF('Pricing + Order Summary'!$O$13&gt;=8000,14,
IF('Pricing + Order Summary'!$O$13&gt;=5500,15,
IF('Pricing + Order Summary'!$O$13&gt;=4000,16,
IF('Pricing + Order Summary'!$O$13&gt;=2000,23,
IF('Pricing + Order Summary'!$O$13&gt;=750,21,
2)))))</f>
        <v>2</v>
      </c>
      <c r="M342" s="231" t="str">
        <f>"SPS20115"&amp;"-"&amp;D342&amp;"-"&amp;'Order Form'!$O$3&amp;"-1"</f>
        <v>SPS20115-0-1-1</v>
      </c>
    </row>
    <row r="343" spans="1:13">
      <c r="A343" s="234">
        <f>'Order Form'!A358</f>
        <v>108404</v>
      </c>
      <c r="B343" s="234">
        <f t="shared" si="22"/>
        <v>108404</v>
      </c>
      <c r="C343" s="235">
        <f t="shared" si="24"/>
        <v>108404</v>
      </c>
      <c r="D343" s="231">
        <f>'Order Form'!$M$2</f>
        <v>0</v>
      </c>
      <c r="E343" s="232">
        <f>'Order Form'!$J$11</f>
        <v>0</v>
      </c>
      <c r="F343" s="232" t="str">
        <f>IF(ISBLANK('Order Form'!$J$12),"",'Order Form'!$J$12)</f>
        <v/>
      </c>
      <c r="G343" s="232">
        <f t="shared" ca="1" si="23"/>
        <v>41887</v>
      </c>
      <c r="H343" s="233">
        <f>'Order Form'!$J$13</f>
        <v>0</v>
      </c>
      <c r="I343" s="236">
        <f>'Order Form'!E358</f>
        <v>10</v>
      </c>
      <c r="J343" s="231">
        <f>'Order Form'!J358</f>
        <v>0</v>
      </c>
      <c r="K343" s="231" t="str">
        <f t="shared" si="25"/>
        <v>F</v>
      </c>
      <c r="L343" s="231">
        <f>IF('Pricing + Order Summary'!$O$13&gt;=8000,14,
IF('Pricing + Order Summary'!$O$13&gt;=5500,15,
IF('Pricing + Order Summary'!$O$13&gt;=4000,16,
IF('Pricing + Order Summary'!$O$13&gt;=2000,23,
IF('Pricing + Order Summary'!$O$13&gt;=750,21,
2)))))</f>
        <v>2</v>
      </c>
      <c r="M343" s="231" t="str">
        <f>"SPS20115"&amp;"-"&amp;D343&amp;"-"&amp;'Order Form'!$O$3&amp;"-1"</f>
        <v>SPS20115-0-1-1</v>
      </c>
    </row>
    <row r="344" spans="1:13">
      <c r="A344" s="234">
        <f>'Order Form'!A359</f>
        <v>105759</v>
      </c>
      <c r="B344" s="234">
        <f t="shared" si="22"/>
        <v>105759</v>
      </c>
      <c r="C344" s="235">
        <f t="shared" si="24"/>
        <v>105759</v>
      </c>
      <c r="D344" s="231">
        <f>'Order Form'!$M$2</f>
        <v>0</v>
      </c>
      <c r="E344" s="232">
        <f>'Order Form'!$J$11</f>
        <v>0</v>
      </c>
      <c r="F344" s="232" t="str">
        <f>IF(ISBLANK('Order Form'!$J$12),"",'Order Form'!$J$12)</f>
        <v/>
      </c>
      <c r="G344" s="232">
        <f t="shared" ca="1" si="23"/>
        <v>41887</v>
      </c>
      <c r="H344" s="233">
        <f>'Order Form'!$J$13</f>
        <v>0</v>
      </c>
      <c r="I344" s="236">
        <f>'Order Form'!E359</f>
        <v>10</v>
      </c>
      <c r="J344" s="231">
        <f>'Order Form'!J359</f>
        <v>0</v>
      </c>
      <c r="K344" s="231" t="str">
        <f t="shared" si="25"/>
        <v>F</v>
      </c>
      <c r="L344" s="231">
        <f>IF('Pricing + Order Summary'!$O$13&gt;=8000,14,
IF('Pricing + Order Summary'!$O$13&gt;=5500,15,
IF('Pricing + Order Summary'!$O$13&gt;=4000,16,
IF('Pricing + Order Summary'!$O$13&gt;=2000,23,
IF('Pricing + Order Summary'!$O$13&gt;=750,21,
2)))))</f>
        <v>2</v>
      </c>
      <c r="M344" s="231" t="str">
        <f>"SPS20115"&amp;"-"&amp;D344&amp;"-"&amp;'Order Form'!$O$3&amp;"-1"</f>
        <v>SPS20115-0-1-1</v>
      </c>
    </row>
    <row r="345" spans="1:13">
      <c r="A345" s="234">
        <f>'Order Form'!A360</f>
        <v>108402</v>
      </c>
      <c r="B345" s="234">
        <f t="shared" si="22"/>
        <v>108402</v>
      </c>
      <c r="C345" s="235">
        <f t="shared" si="24"/>
        <v>108402</v>
      </c>
      <c r="D345" s="231">
        <f>'Order Form'!$M$2</f>
        <v>0</v>
      </c>
      <c r="E345" s="232">
        <f>'Order Form'!$J$11</f>
        <v>0</v>
      </c>
      <c r="F345" s="232" t="str">
        <f>IF(ISBLANK('Order Form'!$J$12),"",'Order Form'!$J$12)</f>
        <v/>
      </c>
      <c r="G345" s="232">
        <f t="shared" ca="1" si="23"/>
        <v>41887</v>
      </c>
      <c r="H345" s="233">
        <f>'Order Form'!$J$13</f>
        <v>0</v>
      </c>
      <c r="I345" s="236">
        <f>'Order Form'!E360</f>
        <v>10</v>
      </c>
      <c r="J345" s="231">
        <f>'Order Form'!J360</f>
        <v>0</v>
      </c>
      <c r="K345" s="231" t="str">
        <f t="shared" si="25"/>
        <v>F</v>
      </c>
      <c r="L345" s="231">
        <f>IF('Pricing + Order Summary'!$O$13&gt;=8000,14,
IF('Pricing + Order Summary'!$O$13&gt;=5500,15,
IF('Pricing + Order Summary'!$O$13&gt;=4000,16,
IF('Pricing + Order Summary'!$O$13&gt;=2000,23,
IF('Pricing + Order Summary'!$O$13&gt;=750,21,
2)))))</f>
        <v>2</v>
      </c>
      <c r="M345" s="231" t="str">
        <f>"SPS20115"&amp;"-"&amp;D345&amp;"-"&amp;'Order Form'!$O$3&amp;"-1"</f>
        <v>SPS20115-0-1-1</v>
      </c>
    </row>
    <row r="346" spans="1:13">
      <c r="A346" s="234">
        <f>'Order Form'!A361</f>
        <v>100700</v>
      </c>
      <c r="B346" s="234">
        <f t="shared" si="22"/>
        <v>100700</v>
      </c>
      <c r="C346" s="235">
        <f t="shared" si="24"/>
        <v>100700</v>
      </c>
      <c r="D346" s="231">
        <f>'Order Form'!$M$2</f>
        <v>0</v>
      </c>
      <c r="E346" s="232">
        <f>'Order Form'!$J$11</f>
        <v>0</v>
      </c>
      <c r="F346" s="232" t="str">
        <f>IF(ISBLANK('Order Form'!$J$12),"",'Order Form'!$J$12)</f>
        <v/>
      </c>
      <c r="G346" s="232">
        <f t="shared" ca="1" si="23"/>
        <v>41887</v>
      </c>
      <c r="H346" s="233">
        <f>'Order Form'!$J$13</f>
        <v>0</v>
      </c>
      <c r="I346" s="236">
        <f>'Order Form'!E361</f>
        <v>10</v>
      </c>
      <c r="J346" s="231">
        <f>'Order Form'!J361</f>
        <v>0</v>
      </c>
      <c r="K346" s="231" t="str">
        <f t="shared" si="25"/>
        <v>F</v>
      </c>
      <c r="L346" s="231">
        <f>IF('Pricing + Order Summary'!$O$13&gt;=8000,14,
IF('Pricing + Order Summary'!$O$13&gt;=5500,15,
IF('Pricing + Order Summary'!$O$13&gt;=4000,16,
IF('Pricing + Order Summary'!$O$13&gt;=2000,23,
IF('Pricing + Order Summary'!$O$13&gt;=750,21,
2)))))</f>
        <v>2</v>
      </c>
      <c r="M346" s="231" t="str">
        <f>"SPS20115"&amp;"-"&amp;D346&amp;"-"&amp;'Order Form'!$O$3&amp;"-1"</f>
        <v>SPS20115-0-1-1</v>
      </c>
    </row>
    <row r="347" spans="1:13">
      <c r="A347" s="234">
        <f>'Order Form'!A362</f>
        <v>100421</v>
      </c>
      <c r="B347" s="234">
        <f t="shared" si="22"/>
        <v>100421</v>
      </c>
      <c r="C347" s="235">
        <f t="shared" si="24"/>
        <v>100421</v>
      </c>
      <c r="D347" s="231">
        <f>'Order Form'!$M$2</f>
        <v>0</v>
      </c>
      <c r="E347" s="232">
        <f>'Order Form'!$J$11</f>
        <v>0</v>
      </c>
      <c r="F347" s="232" t="str">
        <f>IF(ISBLANK('Order Form'!$J$12),"",'Order Form'!$J$12)</f>
        <v/>
      </c>
      <c r="G347" s="232">
        <f t="shared" ca="1" si="23"/>
        <v>41887</v>
      </c>
      <c r="H347" s="233">
        <f>'Order Form'!$J$13</f>
        <v>0</v>
      </c>
      <c r="I347" s="236">
        <f>'Order Form'!E362</f>
        <v>10</v>
      </c>
      <c r="J347" s="231">
        <f>'Order Form'!J362</f>
        <v>0</v>
      </c>
      <c r="K347" s="231" t="str">
        <f t="shared" si="25"/>
        <v>F</v>
      </c>
      <c r="L347" s="231">
        <f>IF('Pricing + Order Summary'!$O$13&gt;=8000,14,
IF('Pricing + Order Summary'!$O$13&gt;=5500,15,
IF('Pricing + Order Summary'!$O$13&gt;=4000,16,
IF('Pricing + Order Summary'!$O$13&gt;=2000,23,
IF('Pricing + Order Summary'!$O$13&gt;=750,21,
2)))))</f>
        <v>2</v>
      </c>
      <c r="M347" s="231" t="str">
        <f>"SPS20115"&amp;"-"&amp;D347&amp;"-"&amp;'Order Form'!$O$3&amp;"-1"</f>
        <v>SPS20115-0-1-1</v>
      </c>
    </row>
    <row r="348" spans="1:13">
      <c r="A348" s="234">
        <f>'Order Form'!A363</f>
        <v>100425</v>
      </c>
      <c r="B348" s="234">
        <f t="shared" si="22"/>
        <v>100425</v>
      </c>
      <c r="C348" s="235">
        <f t="shared" si="24"/>
        <v>100425</v>
      </c>
      <c r="D348" s="231">
        <f>'Order Form'!$M$2</f>
        <v>0</v>
      </c>
      <c r="E348" s="232">
        <f>'Order Form'!$J$11</f>
        <v>0</v>
      </c>
      <c r="F348" s="232" t="str">
        <f>IF(ISBLANK('Order Form'!$J$12),"",'Order Form'!$J$12)</f>
        <v/>
      </c>
      <c r="G348" s="232">
        <f t="shared" ca="1" si="23"/>
        <v>41887</v>
      </c>
      <c r="H348" s="233">
        <f>'Order Form'!$J$13</f>
        <v>0</v>
      </c>
      <c r="I348" s="236">
        <f>'Order Form'!E363</f>
        <v>10</v>
      </c>
      <c r="J348" s="231">
        <f>'Order Form'!J363</f>
        <v>0</v>
      </c>
      <c r="K348" s="231" t="str">
        <f t="shared" si="25"/>
        <v>F</v>
      </c>
      <c r="L348" s="231">
        <f>IF('Pricing + Order Summary'!$O$13&gt;=8000,14,
IF('Pricing + Order Summary'!$O$13&gt;=5500,15,
IF('Pricing + Order Summary'!$O$13&gt;=4000,16,
IF('Pricing + Order Summary'!$O$13&gt;=2000,23,
IF('Pricing + Order Summary'!$O$13&gt;=750,21,
2)))))</f>
        <v>2</v>
      </c>
      <c r="M348" s="231" t="str">
        <f>"SPS20115"&amp;"-"&amp;D348&amp;"-"&amp;'Order Form'!$O$3&amp;"-1"</f>
        <v>SPS20115-0-1-1</v>
      </c>
    </row>
    <row r="349" spans="1:13">
      <c r="A349" s="234">
        <f>'Order Form'!A364</f>
        <v>100417</v>
      </c>
      <c r="B349" s="234">
        <f t="shared" si="22"/>
        <v>100417</v>
      </c>
      <c r="C349" s="235">
        <f t="shared" si="24"/>
        <v>100417</v>
      </c>
      <c r="D349" s="231">
        <f>'Order Form'!$M$2</f>
        <v>0</v>
      </c>
      <c r="E349" s="232">
        <f>'Order Form'!$J$11</f>
        <v>0</v>
      </c>
      <c r="F349" s="232" t="str">
        <f>IF(ISBLANK('Order Form'!$J$12),"",'Order Form'!$J$12)</f>
        <v/>
      </c>
      <c r="G349" s="232">
        <f t="shared" ca="1" si="23"/>
        <v>41887</v>
      </c>
      <c r="H349" s="233">
        <f>'Order Form'!$J$13</f>
        <v>0</v>
      </c>
      <c r="I349" s="236">
        <f>'Order Form'!E364</f>
        <v>10</v>
      </c>
      <c r="J349" s="231">
        <f>'Order Form'!J364</f>
        <v>0</v>
      </c>
      <c r="K349" s="231" t="str">
        <f t="shared" si="25"/>
        <v>F</v>
      </c>
      <c r="L349" s="231">
        <f>IF('Pricing + Order Summary'!$O$13&gt;=8000,14,
IF('Pricing + Order Summary'!$O$13&gt;=5500,15,
IF('Pricing + Order Summary'!$O$13&gt;=4000,16,
IF('Pricing + Order Summary'!$O$13&gt;=2000,23,
IF('Pricing + Order Summary'!$O$13&gt;=750,21,
2)))))</f>
        <v>2</v>
      </c>
      <c r="M349" s="231" t="str">
        <f>"SPS20115"&amp;"-"&amp;D349&amp;"-"&amp;'Order Form'!$O$3&amp;"-1"</f>
        <v>SPS20115-0-1-1</v>
      </c>
    </row>
    <row r="350" spans="1:13">
      <c r="A350" s="234">
        <f>'Order Form'!A365</f>
        <v>108398</v>
      </c>
      <c r="B350" s="234">
        <f t="shared" si="22"/>
        <v>108398</v>
      </c>
      <c r="C350" s="235">
        <f t="shared" si="24"/>
        <v>108398</v>
      </c>
      <c r="D350" s="231">
        <f>'Order Form'!$M$2</f>
        <v>0</v>
      </c>
      <c r="E350" s="232">
        <f>'Order Form'!$J$11</f>
        <v>0</v>
      </c>
      <c r="F350" s="232" t="str">
        <f>IF(ISBLANK('Order Form'!$J$12),"",'Order Form'!$J$12)</f>
        <v/>
      </c>
      <c r="G350" s="232">
        <f t="shared" ca="1" si="23"/>
        <v>41887</v>
      </c>
      <c r="H350" s="233">
        <f>'Order Form'!$J$13</f>
        <v>0</v>
      </c>
      <c r="I350" s="236">
        <f>'Order Form'!E365</f>
        <v>10</v>
      </c>
      <c r="J350" s="231">
        <f>'Order Form'!J365</f>
        <v>0</v>
      </c>
      <c r="K350" s="231" t="str">
        <f t="shared" si="25"/>
        <v>F</v>
      </c>
      <c r="L350" s="231">
        <f>IF('Pricing + Order Summary'!$O$13&gt;=8000,14,
IF('Pricing + Order Summary'!$O$13&gt;=5500,15,
IF('Pricing + Order Summary'!$O$13&gt;=4000,16,
IF('Pricing + Order Summary'!$O$13&gt;=2000,23,
IF('Pricing + Order Summary'!$O$13&gt;=750,21,
2)))))</f>
        <v>2</v>
      </c>
      <c r="M350" s="231" t="str">
        <f>"SPS20115"&amp;"-"&amp;D350&amp;"-"&amp;'Order Form'!$O$3&amp;"-1"</f>
        <v>SPS20115-0-1-1</v>
      </c>
    </row>
    <row r="351" spans="1:13">
      <c r="A351" s="234">
        <f>'Order Form'!A366</f>
        <v>100448</v>
      </c>
      <c r="B351" s="234">
        <f t="shared" si="22"/>
        <v>100448</v>
      </c>
      <c r="C351" s="235">
        <f t="shared" si="24"/>
        <v>100448</v>
      </c>
      <c r="D351" s="231">
        <f>'Order Form'!$M$2</f>
        <v>0</v>
      </c>
      <c r="E351" s="232">
        <f>'Order Form'!$J$11</f>
        <v>0</v>
      </c>
      <c r="F351" s="232" t="str">
        <f>IF(ISBLANK('Order Form'!$J$12),"",'Order Form'!$J$12)</f>
        <v/>
      </c>
      <c r="G351" s="232">
        <f t="shared" ca="1" si="23"/>
        <v>41887</v>
      </c>
      <c r="H351" s="233">
        <f>'Order Form'!$J$13</f>
        <v>0</v>
      </c>
      <c r="I351" s="236">
        <f>'Order Form'!E366</f>
        <v>10</v>
      </c>
      <c r="J351" s="231">
        <f>'Order Form'!J366</f>
        <v>0</v>
      </c>
      <c r="K351" s="231" t="str">
        <f t="shared" si="25"/>
        <v>F</v>
      </c>
      <c r="L351" s="231">
        <f>IF('Pricing + Order Summary'!$O$13&gt;=8000,14,
IF('Pricing + Order Summary'!$O$13&gt;=5500,15,
IF('Pricing + Order Summary'!$O$13&gt;=4000,16,
IF('Pricing + Order Summary'!$O$13&gt;=2000,23,
IF('Pricing + Order Summary'!$O$13&gt;=750,21,
2)))))</f>
        <v>2</v>
      </c>
      <c r="M351" s="231" t="str">
        <f>"SPS20115"&amp;"-"&amp;D351&amp;"-"&amp;'Order Form'!$O$3&amp;"-1"</f>
        <v>SPS20115-0-1-1</v>
      </c>
    </row>
    <row r="352" spans="1:13">
      <c r="A352" s="234">
        <f>'Order Form'!A367</f>
        <v>100412</v>
      </c>
      <c r="B352" s="234">
        <f t="shared" si="22"/>
        <v>100412</v>
      </c>
      <c r="C352" s="235">
        <f t="shared" si="24"/>
        <v>100412</v>
      </c>
      <c r="D352" s="231">
        <f>'Order Form'!$M$2</f>
        <v>0</v>
      </c>
      <c r="E352" s="232">
        <f>'Order Form'!$J$11</f>
        <v>0</v>
      </c>
      <c r="F352" s="232" t="str">
        <f>IF(ISBLANK('Order Form'!$J$12),"",'Order Form'!$J$12)</f>
        <v/>
      </c>
      <c r="G352" s="232">
        <f t="shared" ca="1" si="23"/>
        <v>41887</v>
      </c>
      <c r="H352" s="233">
        <f>'Order Form'!$J$13</f>
        <v>0</v>
      </c>
      <c r="I352" s="236">
        <f>'Order Form'!E367</f>
        <v>10</v>
      </c>
      <c r="J352" s="231">
        <f>'Order Form'!J367</f>
        <v>0</v>
      </c>
      <c r="K352" s="231" t="str">
        <f t="shared" si="25"/>
        <v>F</v>
      </c>
      <c r="L352" s="231">
        <f>IF('Pricing + Order Summary'!$O$13&gt;=8000,14,
IF('Pricing + Order Summary'!$O$13&gt;=5500,15,
IF('Pricing + Order Summary'!$O$13&gt;=4000,16,
IF('Pricing + Order Summary'!$O$13&gt;=2000,23,
IF('Pricing + Order Summary'!$O$13&gt;=750,21,
2)))))</f>
        <v>2</v>
      </c>
      <c r="M352" s="231" t="str">
        <f>"SPS20115"&amp;"-"&amp;D352&amp;"-"&amp;'Order Form'!$O$3&amp;"-1"</f>
        <v>SPS20115-0-1-1</v>
      </c>
    </row>
    <row r="353" spans="1:13">
      <c r="A353" s="234">
        <f>'Order Form'!A368</f>
        <v>108386</v>
      </c>
      <c r="B353" s="234">
        <f t="shared" si="22"/>
        <v>108386</v>
      </c>
      <c r="C353" s="235">
        <f t="shared" si="24"/>
        <v>108386</v>
      </c>
      <c r="D353" s="231">
        <f>'Order Form'!$M$2</f>
        <v>0</v>
      </c>
      <c r="E353" s="232">
        <f>'Order Form'!$J$11</f>
        <v>0</v>
      </c>
      <c r="F353" s="232" t="str">
        <f>IF(ISBLANK('Order Form'!$J$12),"",'Order Form'!$J$12)</f>
        <v/>
      </c>
      <c r="G353" s="232">
        <f t="shared" ca="1" si="23"/>
        <v>41887</v>
      </c>
      <c r="H353" s="233">
        <f>'Order Form'!$J$13</f>
        <v>0</v>
      </c>
      <c r="I353" s="236">
        <f>'Order Form'!E368</f>
        <v>10</v>
      </c>
      <c r="J353" s="231">
        <f>'Order Form'!J368</f>
        <v>0</v>
      </c>
      <c r="K353" s="231" t="str">
        <f t="shared" si="25"/>
        <v>F</v>
      </c>
      <c r="L353" s="231">
        <f>IF('Pricing + Order Summary'!$O$13&gt;=8000,14,
IF('Pricing + Order Summary'!$O$13&gt;=5500,15,
IF('Pricing + Order Summary'!$O$13&gt;=4000,16,
IF('Pricing + Order Summary'!$O$13&gt;=2000,23,
IF('Pricing + Order Summary'!$O$13&gt;=750,21,
2)))))</f>
        <v>2</v>
      </c>
      <c r="M353" s="231" t="str">
        <f>"SPS20115"&amp;"-"&amp;D353&amp;"-"&amp;'Order Form'!$O$3&amp;"-1"</f>
        <v>SPS20115-0-1-1</v>
      </c>
    </row>
    <row r="354" spans="1:13">
      <c r="A354" s="234">
        <f>'Order Form'!A369</f>
        <v>100424</v>
      </c>
      <c r="B354" s="234">
        <f t="shared" si="22"/>
        <v>100424</v>
      </c>
      <c r="C354" s="235">
        <f t="shared" si="24"/>
        <v>100424</v>
      </c>
      <c r="D354" s="231">
        <f>'Order Form'!$M$2</f>
        <v>0</v>
      </c>
      <c r="E354" s="232">
        <f>'Order Form'!$J$11</f>
        <v>0</v>
      </c>
      <c r="F354" s="232" t="str">
        <f>IF(ISBLANK('Order Form'!$J$12),"",'Order Form'!$J$12)</f>
        <v/>
      </c>
      <c r="G354" s="232">
        <f t="shared" ca="1" si="23"/>
        <v>41887</v>
      </c>
      <c r="H354" s="233">
        <f>'Order Form'!$J$13</f>
        <v>0</v>
      </c>
      <c r="I354" s="236">
        <f>'Order Form'!E369</f>
        <v>10</v>
      </c>
      <c r="J354" s="231">
        <f>'Order Form'!J369</f>
        <v>0</v>
      </c>
      <c r="K354" s="231" t="str">
        <f t="shared" si="25"/>
        <v>F</v>
      </c>
      <c r="L354" s="231">
        <f>IF('Pricing + Order Summary'!$O$13&gt;=8000,14,
IF('Pricing + Order Summary'!$O$13&gt;=5500,15,
IF('Pricing + Order Summary'!$O$13&gt;=4000,16,
IF('Pricing + Order Summary'!$O$13&gt;=2000,23,
IF('Pricing + Order Summary'!$O$13&gt;=750,21,
2)))))</f>
        <v>2</v>
      </c>
      <c r="M354" s="231" t="str">
        <f>"SPS20115"&amp;"-"&amp;D354&amp;"-"&amp;'Order Form'!$O$3&amp;"-1"</f>
        <v>SPS20115-0-1-1</v>
      </c>
    </row>
    <row r="355" spans="1:13">
      <c r="A355" s="234">
        <f>'Order Form'!A370</f>
        <v>108411</v>
      </c>
      <c r="B355" s="234">
        <f t="shared" si="22"/>
        <v>108411</v>
      </c>
      <c r="C355" s="235">
        <f t="shared" si="24"/>
        <v>108411</v>
      </c>
      <c r="D355" s="231">
        <f>'Order Form'!$M$2</f>
        <v>0</v>
      </c>
      <c r="E355" s="232">
        <f>'Order Form'!$J$11</f>
        <v>0</v>
      </c>
      <c r="F355" s="232" t="str">
        <f>IF(ISBLANK('Order Form'!$J$12),"",'Order Form'!$J$12)</f>
        <v/>
      </c>
      <c r="G355" s="232">
        <f t="shared" ca="1" si="23"/>
        <v>41887</v>
      </c>
      <c r="H355" s="233">
        <f>'Order Form'!$J$13</f>
        <v>0</v>
      </c>
      <c r="I355" s="236">
        <f>'Order Form'!E370</f>
        <v>10</v>
      </c>
      <c r="J355" s="231">
        <f>'Order Form'!J370</f>
        <v>0</v>
      </c>
      <c r="K355" s="231" t="str">
        <f t="shared" si="25"/>
        <v>F</v>
      </c>
      <c r="L355" s="231">
        <f>IF('Pricing + Order Summary'!$O$13&gt;=8000,14,
IF('Pricing + Order Summary'!$O$13&gt;=5500,15,
IF('Pricing + Order Summary'!$O$13&gt;=4000,16,
IF('Pricing + Order Summary'!$O$13&gt;=2000,23,
IF('Pricing + Order Summary'!$O$13&gt;=750,21,
2)))))</f>
        <v>2</v>
      </c>
      <c r="M355" s="231" t="str">
        <f>"SPS20115"&amp;"-"&amp;D355&amp;"-"&amp;'Order Form'!$O$3&amp;"-1"</f>
        <v>SPS20115-0-1-1</v>
      </c>
    </row>
    <row r="356" spans="1:13">
      <c r="A356" s="234">
        <f>'Order Form'!A371</f>
        <v>108412</v>
      </c>
      <c r="B356" s="234">
        <f t="shared" si="22"/>
        <v>108412</v>
      </c>
      <c r="C356" s="235">
        <f t="shared" si="24"/>
        <v>108412</v>
      </c>
      <c r="D356" s="231">
        <f>'Order Form'!$M$2</f>
        <v>0</v>
      </c>
      <c r="E356" s="232">
        <f>'Order Form'!$J$11</f>
        <v>0</v>
      </c>
      <c r="F356" s="232" t="str">
        <f>IF(ISBLANK('Order Form'!$J$12),"",'Order Form'!$J$12)</f>
        <v/>
      </c>
      <c r="G356" s="232">
        <f t="shared" ca="1" si="23"/>
        <v>41887</v>
      </c>
      <c r="H356" s="233">
        <f>'Order Form'!$J$13</f>
        <v>0</v>
      </c>
      <c r="I356" s="236">
        <f>'Order Form'!E371</f>
        <v>10</v>
      </c>
      <c r="J356" s="231">
        <f>'Order Form'!J371</f>
        <v>0</v>
      </c>
      <c r="K356" s="231" t="str">
        <f t="shared" si="25"/>
        <v>F</v>
      </c>
      <c r="L356" s="231">
        <f>IF('Pricing + Order Summary'!$O$13&gt;=8000,14,
IF('Pricing + Order Summary'!$O$13&gt;=5500,15,
IF('Pricing + Order Summary'!$O$13&gt;=4000,16,
IF('Pricing + Order Summary'!$O$13&gt;=2000,23,
IF('Pricing + Order Summary'!$O$13&gt;=750,21,
2)))))</f>
        <v>2</v>
      </c>
      <c r="M356" s="231" t="str">
        <f>"SPS20115"&amp;"-"&amp;D356&amp;"-"&amp;'Order Form'!$O$3&amp;"-1"</f>
        <v>SPS20115-0-1-1</v>
      </c>
    </row>
    <row r="357" spans="1:13">
      <c r="A357" s="234">
        <f>'Order Form'!A372</f>
        <v>107814</v>
      </c>
      <c r="B357" s="234">
        <f t="shared" si="22"/>
        <v>107814</v>
      </c>
      <c r="C357" s="235">
        <f t="shared" si="24"/>
        <v>107814</v>
      </c>
      <c r="D357" s="231">
        <f>'Order Form'!$M$2</f>
        <v>0</v>
      </c>
      <c r="E357" s="232">
        <f>'Order Form'!$J$11</f>
        <v>0</v>
      </c>
      <c r="F357" s="232" t="str">
        <f>IF(ISBLANK('Order Form'!$J$12),"",'Order Form'!$J$12)</f>
        <v/>
      </c>
      <c r="G357" s="232">
        <f t="shared" ca="1" si="23"/>
        <v>41887</v>
      </c>
      <c r="H357" s="233">
        <f>'Order Form'!$J$13</f>
        <v>0</v>
      </c>
      <c r="I357" s="236">
        <f>'Order Form'!E372</f>
        <v>10</v>
      </c>
      <c r="J357" s="231">
        <f>'Order Form'!J372</f>
        <v>0</v>
      </c>
      <c r="K357" s="231" t="str">
        <f t="shared" si="25"/>
        <v>F</v>
      </c>
      <c r="L357" s="231">
        <f>IF('Pricing + Order Summary'!$O$13&gt;=8000,14,
IF('Pricing + Order Summary'!$O$13&gt;=5500,15,
IF('Pricing + Order Summary'!$O$13&gt;=4000,16,
IF('Pricing + Order Summary'!$O$13&gt;=2000,23,
IF('Pricing + Order Summary'!$O$13&gt;=750,21,
2)))))</f>
        <v>2</v>
      </c>
      <c r="M357" s="231" t="str">
        <f>"SPS20115"&amp;"-"&amp;D357&amp;"-"&amp;'Order Form'!$O$3&amp;"-1"</f>
        <v>SPS20115-0-1-1</v>
      </c>
    </row>
    <row r="358" spans="1:13">
      <c r="A358" s="234">
        <f>'Order Form'!A373</f>
        <v>108406</v>
      </c>
      <c r="B358" s="234">
        <f t="shared" si="22"/>
        <v>108406</v>
      </c>
      <c r="C358" s="235">
        <f t="shared" si="24"/>
        <v>108406</v>
      </c>
      <c r="D358" s="231">
        <f>'Order Form'!$M$2</f>
        <v>0</v>
      </c>
      <c r="E358" s="232">
        <f>'Order Form'!$J$11</f>
        <v>0</v>
      </c>
      <c r="F358" s="232" t="str">
        <f>IF(ISBLANK('Order Form'!$J$12),"",'Order Form'!$J$12)</f>
        <v/>
      </c>
      <c r="G358" s="232">
        <f t="shared" ca="1" si="23"/>
        <v>41887</v>
      </c>
      <c r="H358" s="233">
        <f>'Order Form'!$J$13</f>
        <v>0</v>
      </c>
      <c r="I358" s="236">
        <f>'Order Form'!E373</f>
        <v>10</v>
      </c>
      <c r="J358" s="231">
        <f>'Order Form'!J373</f>
        <v>0</v>
      </c>
      <c r="K358" s="231" t="str">
        <f t="shared" si="25"/>
        <v>F</v>
      </c>
      <c r="L358" s="231">
        <f>IF('Pricing + Order Summary'!$O$13&gt;=8000,14,
IF('Pricing + Order Summary'!$O$13&gt;=5500,15,
IF('Pricing + Order Summary'!$O$13&gt;=4000,16,
IF('Pricing + Order Summary'!$O$13&gt;=2000,23,
IF('Pricing + Order Summary'!$O$13&gt;=750,21,
2)))))</f>
        <v>2</v>
      </c>
      <c r="M358" s="231" t="str">
        <f>"SPS20115"&amp;"-"&amp;D358&amp;"-"&amp;'Order Form'!$O$3&amp;"-1"</f>
        <v>SPS20115-0-1-1</v>
      </c>
    </row>
    <row r="359" spans="1:13">
      <c r="A359" s="234">
        <f>'Order Form'!A374</f>
        <v>108405</v>
      </c>
      <c r="B359" s="234">
        <f t="shared" si="22"/>
        <v>108405</v>
      </c>
      <c r="C359" s="235">
        <f t="shared" si="24"/>
        <v>108405</v>
      </c>
      <c r="D359" s="231">
        <f>'Order Form'!$M$2</f>
        <v>0</v>
      </c>
      <c r="E359" s="232">
        <f>'Order Form'!$J$11</f>
        <v>0</v>
      </c>
      <c r="F359" s="232" t="str">
        <f>IF(ISBLANK('Order Form'!$J$12),"",'Order Form'!$J$12)</f>
        <v/>
      </c>
      <c r="G359" s="232">
        <f t="shared" ca="1" si="23"/>
        <v>41887</v>
      </c>
      <c r="H359" s="233">
        <f>'Order Form'!$J$13</f>
        <v>0</v>
      </c>
      <c r="I359" s="236">
        <f>'Order Form'!E374</f>
        <v>10</v>
      </c>
      <c r="J359" s="231">
        <f>'Order Form'!J374</f>
        <v>0</v>
      </c>
      <c r="K359" s="231" t="str">
        <f t="shared" si="25"/>
        <v>F</v>
      </c>
      <c r="L359" s="231">
        <f>IF('Pricing + Order Summary'!$O$13&gt;=8000,14,
IF('Pricing + Order Summary'!$O$13&gt;=5500,15,
IF('Pricing + Order Summary'!$O$13&gt;=4000,16,
IF('Pricing + Order Summary'!$O$13&gt;=2000,23,
IF('Pricing + Order Summary'!$O$13&gt;=750,21,
2)))))</f>
        <v>2</v>
      </c>
      <c r="M359" s="231" t="str">
        <f>"SPS20115"&amp;"-"&amp;D359&amp;"-"&amp;'Order Form'!$O$3&amp;"-1"</f>
        <v>SPS20115-0-1-1</v>
      </c>
    </row>
    <row r="360" spans="1:13">
      <c r="A360" s="234">
        <f>'Order Form'!A375</f>
        <v>108010</v>
      </c>
      <c r="B360" s="234">
        <f t="shared" si="22"/>
        <v>108010</v>
      </c>
      <c r="C360" s="235">
        <f t="shared" si="24"/>
        <v>108010</v>
      </c>
      <c r="D360" s="231">
        <f>'Order Form'!$M$2</f>
        <v>0</v>
      </c>
      <c r="E360" s="232">
        <f>'Order Form'!$J$11</f>
        <v>0</v>
      </c>
      <c r="F360" s="232" t="str">
        <f>IF(ISBLANK('Order Form'!$J$12),"",'Order Form'!$J$12)</f>
        <v/>
      </c>
      <c r="G360" s="232">
        <f t="shared" ca="1" si="23"/>
        <v>41887</v>
      </c>
      <c r="H360" s="233">
        <f>'Order Form'!$J$13</f>
        <v>0</v>
      </c>
      <c r="I360" s="236">
        <f>'Order Form'!E375</f>
        <v>10</v>
      </c>
      <c r="J360" s="231">
        <f>'Order Form'!J375</f>
        <v>0</v>
      </c>
      <c r="K360" s="231" t="str">
        <f t="shared" si="25"/>
        <v>F</v>
      </c>
      <c r="L360" s="231">
        <f>IF('Pricing + Order Summary'!$O$13&gt;=8000,14,
IF('Pricing + Order Summary'!$O$13&gt;=5500,15,
IF('Pricing + Order Summary'!$O$13&gt;=4000,16,
IF('Pricing + Order Summary'!$O$13&gt;=2000,23,
IF('Pricing + Order Summary'!$O$13&gt;=750,21,
2)))))</f>
        <v>2</v>
      </c>
      <c r="M360" s="231" t="str">
        <f>"SPS20115"&amp;"-"&amp;D360&amp;"-"&amp;'Order Form'!$O$3&amp;"-1"</f>
        <v>SPS20115-0-1-1</v>
      </c>
    </row>
    <row r="361" spans="1:13">
      <c r="A361" s="234">
        <f>'Order Form'!A376</f>
        <v>105656</v>
      </c>
      <c r="B361" s="234">
        <f t="shared" si="22"/>
        <v>105656</v>
      </c>
      <c r="C361" s="235">
        <f t="shared" si="24"/>
        <v>105656</v>
      </c>
      <c r="D361" s="231">
        <f>'Order Form'!$M$2</f>
        <v>0</v>
      </c>
      <c r="E361" s="232">
        <f>'Order Form'!$J$11</f>
        <v>0</v>
      </c>
      <c r="F361" s="232" t="str">
        <f>IF(ISBLANK('Order Form'!$J$12),"",'Order Form'!$J$12)</f>
        <v/>
      </c>
      <c r="G361" s="232">
        <f t="shared" ca="1" si="23"/>
        <v>41887</v>
      </c>
      <c r="H361" s="233">
        <f>'Order Form'!$J$13</f>
        <v>0</v>
      </c>
      <c r="I361" s="236">
        <f>'Order Form'!E376</f>
        <v>10</v>
      </c>
      <c r="J361" s="231">
        <f>'Order Form'!J376</f>
        <v>0</v>
      </c>
      <c r="K361" s="231" t="str">
        <f t="shared" si="25"/>
        <v>F</v>
      </c>
      <c r="L361" s="231">
        <f>IF('Pricing + Order Summary'!$O$13&gt;=8000,14,
IF('Pricing + Order Summary'!$O$13&gt;=5500,15,
IF('Pricing + Order Summary'!$O$13&gt;=4000,16,
IF('Pricing + Order Summary'!$O$13&gt;=2000,23,
IF('Pricing + Order Summary'!$O$13&gt;=750,21,
2)))))</f>
        <v>2</v>
      </c>
      <c r="M361" s="231" t="str">
        <f>"SPS20115"&amp;"-"&amp;D361&amp;"-"&amp;'Order Form'!$O$3&amp;"-1"</f>
        <v>SPS20115-0-1-1</v>
      </c>
    </row>
    <row r="362" spans="1:13">
      <c r="A362" s="234">
        <f>'Order Form'!A377</f>
        <v>105658</v>
      </c>
      <c r="B362" s="234">
        <f t="shared" si="22"/>
        <v>105658</v>
      </c>
      <c r="C362" s="235">
        <f t="shared" si="24"/>
        <v>105658</v>
      </c>
      <c r="D362" s="231">
        <f>'Order Form'!$M$2</f>
        <v>0</v>
      </c>
      <c r="E362" s="232">
        <f>'Order Form'!$J$11</f>
        <v>0</v>
      </c>
      <c r="F362" s="232" t="str">
        <f>IF(ISBLANK('Order Form'!$J$12),"",'Order Form'!$J$12)</f>
        <v/>
      </c>
      <c r="G362" s="232">
        <f t="shared" ca="1" si="23"/>
        <v>41887</v>
      </c>
      <c r="H362" s="233">
        <f>'Order Form'!$J$13</f>
        <v>0</v>
      </c>
      <c r="I362" s="236">
        <f>'Order Form'!E377</f>
        <v>10</v>
      </c>
      <c r="J362" s="231">
        <f>'Order Form'!J377</f>
        <v>0</v>
      </c>
      <c r="K362" s="231" t="str">
        <f t="shared" si="25"/>
        <v>F</v>
      </c>
      <c r="L362" s="231">
        <f>IF('Pricing + Order Summary'!$O$13&gt;=8000,14,
IF('Pricing + Order Summary'!$O$13&gt;=5500,15,
IF('Pricing + Order Summary'!$O$13&gt;=4000,16,
IF('Pricing + Order Summary'!$O$13&gt;=2000,23,
IF('Pricing + Order Summary'!$O$13&gt;=750,21,
2)))))</f>
        <v>2</v>
      </c>
      <c r="M362" s="231" t="str">
        <f>"SPS20115"&amp;"-"&amp;D362&amp;"-"&amp;'Order Form'!$O$3&amp;"-1"</f>
        <v>SPS20115-0-1-1</v>
      </c>
    </row>
    <row r="363" spans="1:13">
      <c r="A363" s="234">
        <f>'Order Form'!A378</f>
        <v>108011</v>
      </c>
      <c r="B363" s="234">
        <f t="shared" si="22"/>
        <v>108011</v>
      </c>
      <c r="C363" s="235">
        <f t="shared" si="24"/>
        <v>108011</v>
      </c>
      <c r="D363" s="231">
        <f>'Order Form'!$M$2</f>
        <v>0</v>
      </c>
      <c r="E363" s="232">
        <f>'Order Form'!$J$11</f>
        <v>0</v>
      </c>
      <c r="F363" s="232" t="str">
        <f>IF(ISBLANK('Order Form'!$J$12),"",'Order Form'!$J$12)</f>
        <v/>
      </c>
      <c r="G363" s="232">
        <f t="shared" ca="1" si="23"/>
        <v>41887</v>
      </c>
      <c r="H363" s="233">
        <f>'Order Form'!$J$13</f>
        <v>0</v>
      </c>
      <c r="I363" s="236">
        <f>'Order Form'!E378</f>
        <v>10</v>
      </c>
      <c r="J363" s="231">
        <f>'Order Form'!J378</f>
        <v>0</v>
      </c>
      <c r="K363" s="231" t="str">
        <f t="shared" si="25"/>
        <v>F</v>
      </c>
      <c r="L363" s="231">
        <f>IF('Pricing + Order Summary'!$O$13&gt;=8000,14,
IF('Pricing + Order Summary'!$O$13&gt;=5500,15,
IF('Pricing + Order Summary'!$O$13&gt;=4000,16,
IF('Pricing + Order Summary'!$O$13&gt;=2000,23,
IF('Pricing + Order Summary'!$O$13&gt;=750,21,
2)))))</f>
        <v>2</v>
      </c>
      <c r="M363" s="231" t="str">
        <f>"SPS20115"&amp;"-"&amp;D363&amp;"-"&amp;'Order Form'!$O$3&amp;"-1"</f>
        <v>SPS20115-0-1-1</v>
      </c>
    </row>
    <row r="364" spans="1:13">
      <c r="A364" s="234">
        <f>'Order Form'!A379</f>
        <v>100558</v>
      </c>
      <c r="B364" s="234">
        <f t="shared" si="22"/>
        <v>100558</v>
      </c>
      <c r="C364" s="235">
        <f t="shared" si="24"/>
        <v>100558</v>
      </c>
      <c r="D364" s="231">
        <f>'Order Form'!$M$2</f>
        <v>0</v>
      </c>
      <c r="E364" s="232">
        <f>'Order Form'!$J$11</f>
        <v>0</v>
      </c>
      <c r="F364" s="232" t="str">
        <f>IF(ISBLANK('Order Form'!$J$12),"",'Order Form'!$J$12)</f>
        <v/>
      </c>
      <c r="G364" s="232">
        <f t="shared" ca="1" si="23"/>
        <v>41887</v>
      </c>
      <c r="H364" s="233">
        <f>'Order Form'!$J$13</f>
        <v>0</v>
      </c>
      <c r="I364" s="236">
        <f>'Order Form'!E379</f>
        <v>10</v>
      </c>
      <c r="J364" s="231">
        <f>'Order Form'!J379</f>
        <v>0</v>
      </c>
      <c r="K364" s="231" t="str">
        <f t="shared" si="25"/>
        <v>F</v>
      </c>
      <c r="L364" s="231">
        <f>IF('Pricing + Order Summary'!$O$13&gt;=8000,14,
IF('Pricing + Order Summary'!$O$13&gt;=5500,15,
IF('Pricing + Order Summary'!$O$13&gt;=4000,16,
IF('Pricing + Order Summary'!$O$13&gt;=2000,23,
IF('Pricing + Order Summary'!$O$13&gt;=750,21,
2)))))</f>
        <v>2</v>
      </c>
      <c r="M364" s="231" t="str">
        <f>"SPS20115"&amp;"-"&amp;D364&amp;"-"&amp;'Order Form'!$O$3&amp;"-1"</f>
        <v>SPS20115-0-1-1</v>
      </c>
    </row>
    <row r="365" spans="1:13">
      <c r="A365" s="234">
        <f>'Order Form'!A380</f>
        <v>108705</v>
      </c>
      <c r="B365" s="234">
        <f t="shared" si="22"/>
        <v>108705</v>
      </c>
      <c r="C365" s="235">
        <f t="shared" si="24"/>
        <v>108705</v>
      </c>
      <c r="D365" s="231">
        <f>'Order Form'!$M$2</f>
        <v>0</v>
      </c>
      <c r="E365" s="232">
        <f>'Order Form'!$J$11</f>
        <v>0</v>
      </c>
      <c r="F365" s="232" t="str">
        <f>IF(ISBLANK('Order Form'!$J$12),"",'Order Form'!$J$12)</f>
        <v/>
      </c>
      <c r="G365" s="232">
        <f t="shared" ca="1" si="23"/>
        <v>41887</v>
      </c>
      <c r="H365" s="233">
        <f>'Order Form'!$J$13</f>
        <v>0</v>
      </c>
      <c r="I365" s="236">
        <f>'Order Form'!E380</f>
        <v>10</v>
      </c>
      <c r="J365" s="231">
        <f>'Order Form'!J380</f>
        <v>0</v>
      </c>
      <c r="K365" s="231" t="str">
        <f t="shared" si="25"/>
        <v>F</v>
      </c>
      <c r="L365" s="231">
        <f>IF('Pricing + Order Summary'!$O$13&gt;=8000,14,
IF('Pricing + Order Summary'!$O$13&gt;=5500,15,
IF('Pricing + Order Summary'!$O$13&gt;=4000,16,
IF('Pricing + Order Summary'!$O$13&gt;=2000,23,
IF('Pricing + Order Summary'!$O$13&gt;=750,21,
2)))))</f>
        <v>2</v>
      </c>
      <c r="M365" s="231" t="str">
        <f>"SPS20115"&amp;"-"&amp;D365&amp;"-"&amp;'Order Form'!$O$3&amp;"-1"</f>
        <v>SPS20115-0-1-1</v>
      </c>
    </row>
    <row r="366" spans="1:13">
      <c r="A366" s="234">
        <f>'Order Form'!A381</f>
        <v>104883</v>
      </c>
      <c r="B366" s="234">
        <f t="shared" si="22"/>
        <v>104883</v>
      </c>
      <c r="C366" s="235">
        <f t="shared" si="24"/>
        <v>104883</v>
      </c>
      <c r="D366" s="231">
        <f>'Order Form'!$M$2</f>
        <v>0</v>
      </c>
      <c r="E366" s="232">
        <f>'Order Form'!$J$11</f>
        <v>0</v>
      </c>
      <c r="F366" s="232" t="str">
        <f>IF(ISBLANK('Order Form'!$J$12),"",'Order Form'!$J$12)</f>
        <v/>
      </c>
      <c r="G366" s="232">
        <f t="shared" ca="1" si="23"/>
        <v>41887</v>
      </c>
      <c r="H366" s="233">
        <f>'Order Form'!$J$13</f>
        <v>0</v>
      </c>
      <c r="I366" s="236">
        <f>'Order Form'!E381</f>
        <v>12.5</v>
      </c>
      <c r="J366" s="231">
        <f>'Order Form'!J381</f>
        <v>0</v>
      </c>
      <c r="K366" s="231" t="str">
        <f t="shared" si="25"/>
        <v>F</v>
      </c>
      <c r="L366" s="231">
        <f>IF('Pricing + Order Summary'!$O$13&gt;=8000,14,
IF('Pricing + Order Summary'!$O$13&gt;=5500,15,
IF('Pricing + Order Summary'!$O$13&gt;=4000,16,
IF('Pricing + Order Summary'!$O$13&gt;=2000,23,
IF('Pricing + Order Summary'!$O$13&gt;=750,21,
2)))))</f>
        <v>2</v>
      </c>
      <c r="M366" s="231" t="str">
        <f>"SPS20115"&amp;"-"&amp;D366&amp;"-"&amp;'Order Form'!$O$3&amp;"-1"</f>
        <v>SPS20115-0-1-1</v>
      </c>
    </row>
    <row r="367" spans="1:13">
      <c r="A367" s="234">
        <f>'Order Form'!A382</f>
        <v>105763</v>
      </c>
      <c r="B367" s="234">
        <f t="shared" si="22"/>
        <v>105763</v>
      </c>
      <c r="C367" s="235">
        <f t="shared" si="24"/>
        <v>105763</v>
      </c>
      <c r="D367" s="231">
        <f>'Order Form'!$M$2</f>
        <v>0</v>
      </c>
      <c r="E367" s="232">
        <f>'Order Form'!$J$11</f>
        <v>0</v>
      </c>
      <c r="F367" s="232" t="str">
        <f>IF(ISBLANK('Order Form'!$J$12),"",'Order Form'!$J$12)</f>
        <v/>
      </c>
      <c r="G367" s="232">
        <f t="shared" ca="1" si="23"/>
        <v>41887</v>
      </c>
      <c r="H367" s="233">
        <f>'Order Form'!$J$13</f>
        <v>0</v>
      </c>
      <c r="I367" s="236">
        <f>'Order Form'!E382</f>
        <v>12.5</v>
      </c>
      <c r="J367" s="231">
        <f>'Order Form'!J382</f>
        <v>0</v>
      </c>
      <c r="K367" s="231" t="str">
        <f t="shared" si="25"/>
        <v>F</v>
      </c>
      <c r="L367" s="231">
        <f>IF('Pricing + Order Summary'!$O$13&gt;=8000,14,
IF('Pricing + Order Summary'!$O$13&gt;=5500,15,
IF('Pricing + Order Summary'!$O$13&gt;=4000,16,
IF('Pricing + Order Summary'!$O$13&gt;=2000,23,
IF('Pricing + Order Summary'!$O$13&gt;=750,21,
2)))))</f>
        <v>2</v>
      </c>
      <c r="M367" s="231" t="str">
        <f>"SPS20115"&amp;"-"&amp;D367&amp;"-"&amp;'Order Form'!$O$3&amp;"-1"</f>
        <v>SPS20115-0-1-1</v>
      </c>
    </row>
    <row r="368" spans="1:13">
      <c r="A368" s="234">
        <f>'Order Form'!A383</f>
        <v>105786</v>
      </c>
      <c r="B368" s="234">
        <f t="shared" si="22"/>
        <v>105786</v>
      </c>
      <c r="C368" s="235">
        <f t="shared" si="24"/>
        <v>105786</v>
      </c>
      <c r="D368" s="231">
        <f>'Order Form'!$M$2</f>
        <v>0</v>
      </c>
      <c r="E368" s="232">
        <f>'Order Form'!$J$11</f>
        <v>0</v>
      </c>
      <c r="F368" s="232" t="str">
        <f>IF(ISBLANK('Order Form'!$J$12),"",'Order Form'!$J$12)</f>
        <v/>
      </c>
      <c r="G368" s="232">
        <f t="shared" ca="1" si="23"/>
        <v>41887</v>
      </c>
      <c r="H368" s="233">
        <f>'Order Form'!$J$13</f>
        <v>0</v>
      </c>
      <c r="I368" s="236">
        <f>'Order Form'!E383</f>
        <v>12.5</v>
      </c>
      <c r="J368" s="231">
        <f>'Order Form'!J383</f>
        <v>0</v>
      </c>
      <c r="K368" s="231" t="str">
        <f t="shared" si="25"/>
        <v>F</v>
      </c>
      <c r="L368" s="231">
        <f>IF('Pricing + Order Summary'!$O$13&gt;=8000,14,
IF('Pricing + Order Summary'!$O$13&gt;=5500,15,
IF('Pricing + Order Summary'!$O$13&gt;=4000,16,
IF('Pricing + Order Summary'!$O$13&gt;=2000,23,
IF('Pricing + Order Summary'!$O$13&gt;=750,21,
2)))))</f>
        <v>2</v>
      </c>
      <c r="M368" s="231" t="str">
        <f>"SPS20115"&amp;"-"&amp;D368&amp;"-"&amp;'Order Form'!$O$3&amp;"-1"</f>
        <v>SPS20115-0-1-1</v>
      </c>
    </row>
    <row r="369" spans="1:13">
      <c r="A369" s="234">
        <f>'Order Form'!A384</f>
        <v>104882</v>
      </c>
      <c r="B369" s="234">
        <f t="shared" si="22"/>
        <v>104882</v>
      </c>
      <c r="C369" s="235">
        <f t="shared" si="24"/>
        <v>104882</v>
      </c>
      <c r="D369" s="231">
        <f>'Order Form'!$M$2</f>
        <v>0</v>
      </c>
      <c r="E369" s="232">
        <f>'Order Form'!$J$11</f>
        <v>0</v>
      </c>
      <c r="F369" s="232" t="str">
        <f>IF(ISBLANK('Order Form'!$J$12),"",'Order Form'!$J$12)</f>
        <v/>
      </c>
      <c r="G369" s="232">
        <f t="shared" ca="1" si="23"/>
        <v>41887</v>
      </c>
      <c r="H369" s="233">
        <f>'Order Form'!$J$13</f>
        <v>0</v>
      </c>
      <c r="I369" s="236">
        <f>'Order Form'!E384</f>
        <v>12.5</v>
      </c>
      <c r="J369" s="231">
        <f>'Order Form'!J384</f>
        <v>0</v>
      </c>
      <c r="K369" s="231" t="str">
        <f t="shared" si="25"/>
        <v>F</v>
      </c>
      <c r="L369" s="231">
        <f>IF('Pricing + Order Summary'!$O$13&gt;=8000,14,
IF('Pricing + Order Summary'!$O$13&gt;=5500,15,
IF('Pricing + Order Summary'!$O$13&gt;=4000,16,
IF('Pricing + Order Summary'!$O$13&gt;=2000,23,
IF('Pricing + Order Summary'!$O$13&gt;=750,21,
2)))))</f>
        <v>2</v>
      </c>
      <c r="M369" s="231" t="str">
        <f>"SPS20115"&amp;"-"&amp;D369&amp;"-"&amp;'Order Form'!$O$3&amp;"-1"</f>
        <v>SPS20115-0-1-1</v>
      </c>
    </row>
    <row r="370" spans="1:13">
      <c r="A370" s="234">
        <f>'Order Form'!A385</f>
        <v>105764</v>
      </c>
      <c r="B370" s="234">
        <f t="shared" si="22"/>
        <v>105764</v>
      </c>
      <c r="C370" s="235">
        <f t="shared" si="24"/>
        <v>105764</v>
      </c>
      <c r="D370" s="231">
        <f>'Order Form'!$M$2</f>
        <v>0</v>
      </c>
      <c r="E370" s="232">
        <f>'Order Form'!$J$11</f>
        <v>0</v>
      </c>
      <c r="F370" s="232" t="str">
        <f>IF(ISBLANK('Order Form'!$J$12),"",'Order Form'!$J$12)</f>
        <v/>
      </c>
      <c r="G370" s="232">
        <f t="shared" ca="1" si="23"/>
        <v>41887</v>
      </c>
      <c r="H370" s="233">
        <f>'Order Form'!$J$13</f>
        <v>0</v>
      </c>
      <c r="I370" s="236">
        <f>'Order Form'!E385</f>
        <v>12.5</v>
      </c>
      <c r="J370" s="231">
        <f>'Order Form'!J385</f>
        <v>0</v>
      </c>
      <c r="K370" s="231" t="str">
        <f t="shared" si="25"/>
        <v>F</v>
      </c>
      <c r="L370" s="231">
        <f>IF('Pricing + Order Summary'!$O$13&gt;=8000,14,
IF('Pricing + Order Summary'!$O$13&gt;=5500,15,
IF('Pricing + Order Summary'!$O$13&gt;=4000,16,
IF('Pricing + Order Summary'!$O$13&gt;=2000,23,
IF('Pricing + Order Summary'!$O$13&gt;=750,21,
2)))))</f>
        <v>2</v>
      </c>
      <c r="M370" s="231" t="str">
        <f>"SPS20115"&amp;"-"&amp;D370&amp;"-"&amp;'Order Form'!$O$3&amp;"-1"</f>
        <v>SPS20115-0-1-1</v>
      </c>
    </row>
    <row r="371" spans="1:13">
      <c r="A371" s="234">
        <f>'Order Form'!A386</f>
        <v>105787</v>
      </c>
      <c r="B371" s="234">
        <f t="shared" si="22"/>
        <v>105787</v>
      </c>
      <c r="C371" s="235">
        <f t="shared" si="24"/>
        <v>105787</v>
      </c>
      <c r="D371" s="231">
        <f>'Order Form'!$M$2</f>
        <v>0</v>
      </c>
      <c r="E371" s="232">
        <f>'Order Form'!$J$11</f>
        <v>0</v>
      </c>
      <c r="F371" s="232" t="str">
        <f>IF(ISBLANK('Order Form'!$J$12),"",'Order Form'!$J$12)</f>
        <v/>
      </c>
      <c r="G371" s="232">
        <f t="shared" ca="1" si="23"/>
        <v>41887</v>
      </c>
      <c r="H371" s="233">
        <f>'Order Form'!$J$13</f>
        <v>0</v>
      </c>
      <c r="I371" s="236">
        <f>'Order Form'!E386</f>
        <v>12.5</v>
      </c>
      <c r="J371" s="231">
        <f>'Order Form'!J386</f>
        <v>0</v>
      </c>
      <c r="K371" s="231" t="str">
        <f t="shared" si="25"/>
        <v>F</v>
      </c>
      <c r="L371" s="231">
        <f>IF('Pricing + Order Summary'!$O$13&gt;=8000,14,
IF('Pricing + Order Summary'!$O$13&gt;=5500,15,
IF('Pricing + Order Summary'!$O$13&gt;=4000,16,
IF('Pricing + Order Summary'!$O$13&gt;=2000,23,
IF('Pricing + Order Summary'!$O$13&gt;=750,21,
2)))))</f>
        <v>2</v>
      </c>
      <c r="M371" s="231" t="str">
        <f>"SPS20115"&amp;"-"&amp;D371&amp;"-"&amp;'Order Form'!$O$3&amp;"-1"</f>
        <v>SPS20115-0-1-1</v>
      </c>
    </row>
    <row r="372" spans="1:13">
      <c r="A372" s="234">
        <f>'Order Form'!A387</f>
        <v>108364</v>
      </c>
      <c r="B372" s="234">
        <f t="shared" si="22"/>
        <v>108364</v>
      </c>
      <c r="C372" s="235">
        <f t="shared" si="24"/>
        <v>108364</v>
      </c>
      <c r="D372" s="231">
        <f>'Order Form'!$M$2</f>
        <v>0</v>
      </c>
      <c r="E372" s="232">
        <f>'Order Form'!$J$11</f>
        <v>0</v>
      </c>
      <c r="F372" s="232" t="str">
        <f>IF(ISBLANK('Order Form'!$J$12),"",'Order Form'!$J$12)</f>
        <v/>
      </c>
      <c r="G372" s="232">
        <f t="shared" ca="1" si="23"/>
        <v>41887</v>
      </c>
      <c r="H372" s="233">
        <f>'Order Form'!$J$13</f>
        <v>0</v>
      </c>
      <c r="I372" s="236">
        <f>'Order Form'!E387</f>
        <v>12.5</v>
      </c>
      <c r="J372" s="231">
        <f>'Order Form'!J387</f>
        <v>0</v>
      </c>
      <c r="K372" s="231" t="str">
        <f t="shared" si="25"/>
        <v>F</v>
      </c>
      <c r="L372" s="231">
        <f>IF('Pricing + Order Summary'!$O$13&gt;=8000,14,
IF('Pricing + Order Summary'!$O$13&gt;=5500,15,
IF('Pricing + Order Summary'!$O$13&gt;=4000,16,
IF('Pricing + Order Summary'!$O$13&gt;=2000,23,
IF('Pricing + Order Summary'!$O$13&gt;=750,21,
2)))))</f>
        <v>2</v>
      </c>
      <c r="M372" s="231" t="str">
        <f>"SPS20115"&amp;"-"&amp;D372&amp;"-"&amp;'Order Form'!$O$3&amp;"-1"</f>
        <v>SPS20115-0-1-1</v>
      </c>
    </row>
    <row r="373" spans="1:13">
      <c r="A373" s="234">
        <f>'Order Form'!A388</f>
        <v>104852</v>
      </c>
      <c r="B373" s="234">
        <f t="shared" si="22"/>
        <v>104852</v>
      </c>
      <c r="C373" s="235">
        <f t="shared" si="24"/>
        <v>104852</v>
      </c>
      <c r="D373" s="231">
        <f>'Order Form'!$M$2</f>
        <v>0</v>
      </c>
      <c r="E373" s="232">
        <f>'Order Form'!$J$11</f>
        <v>0</v>
      </c>
      <c r="F373" s="232" t="str">
        <f>IF(ISBLANK('Order Form'!$J$12),"",'Order Form'!$J$12)</f>
        <v/>
      </c>
      <c r="G373" s="232">
        <f t="shared" ca="1" si="23"/>
        <v>41887</v>
      </c>
      <c r="H373" s="233">
        <f>'Order Form'!$J$13</f>
        <v>0</v>
      </c>
      <c r="I373" s="236">
        <f>'Order Form'!E388</f>
        <v>10</v>
      </c>
      <c r="J373" s="231">
        <f>'Order Form'!J388</f>
        <v>0</v>
      </c>
      <c r="K373" s="231" t="str">
        <f t="shared" si="25"/>
        <v>F</v>
      </c>
      <c r="L373" s="231">
        <f>IF('Pricing + Order Summary'!$O$13&gt;=8000,14,
IF('Pricing + Order Summary'!$O$13&gt;=5500,15,
IF('Pricing + Order Summary'!$O$13&gt;=4000,16,
IF('Pricing + Order Summary'!$O$13&gt;=2000,23,
IF('Pricing + Order Summary'!$O$13&gt;=750,21,
2)))))</f>
        <v>2</v>
      </c>
      <c r="M373" s="231" t="str">
        <f>"SPS20115"&amp;"-"&amp;D373&amp;"-"&amp;'Order Form'!$O$3&amp;"-1"</f>
        <v>SPS20115-0-1-1</v>
      </c>
    </row>
    <row r="374" spans="1:13">
      <c r="A374" s="234">
        <f>'Order Form'!A389</f>
        <v>105761</v>
      </c>
      <c r="B374" s="234">
        <f t="shared" si="22"/>
        <v>105761</v>
      </c>
      <c r="C374" s="235">
        <f t="shared" si="24"/>
        <v>105761</v>
      </c>
      <c r="D374" s="231">
        <f>'Order Form'!$M$2</f>
        <v>0</v>
      </c>
      <c r="E374" s="232">
        <f>'Order Form'!$J$11</f>
        <v>0</v>
      </c>
      <c r="F374" s="232" t="str">
        <f>IF(ISBLANK('Order Form'!$J$12),"",'Order Form'!$J$12)</f>
        <v/>
      </c>
      <c r="G374" s="232">
        <f t="shared" ca="1" si="23"/>
        <v>41887</v>
      </c>
      <c r="H374" s="233">
        <f>'Order Form'!$J$13</f>
        <v>0</v>
      </c>
      <c r="I374" s="236">
        <f>'Order Form'!E389</f>
        <v>10</v>
      </c>
      <c r="J374" s="231">
        <f>'Order Form'!J389</f>
        <v>0</v>
      </c>
      <c r="K374" s="231" t="str">
        <f t="shared" si="25"/>
        <v>F</v>
      </c>
      <c r="L374" s="231">
        <f>IF('Pricing + Order Summary'!$O$13&gt;=8000,14,
IF('Pricing + Order Summary'!$O$13&gt;=5500,15,
IF('Pricing + Order Summary'!$O$13&gt;=4000,16,
IF('Pricing + Order Summary'!$O$13&gt;=2000,23,
IF('Pricing + Order Summary'!$O$13&gt;=750,21,
2)))))</f>
        <v>2</v>
      </c>
      <c r="M374" s="231" t="str">
        <f>"SPS20115"&amp;"-"&amp;D374&amp;"-"&amp;'Order Form'!$O$3&amp;"-1"</f>
        <v>SPS20115-0-1-1</v>
      </c>
    </row>
    <row r="375" spans="1:13">
      <c r="A375" s="234">
        <f>'Order Form'!A390</f>
        <v>107831</v>
      </c>
      <c r="B375" s="234">
        <f t="shared" si="22"/>
        <v>107831</v>
      </c>
      <c r="C375" s="235">
        <f t="shared" si="24"/>
        <v>107831</v>
      </c>
      <c r="D375" s="231">
        <f>'Order Form'!$M$2</f>
        <v>0</v>
      </c>
      <c r="E375" s="232">
        <f>'Order Form'!$J$11</f>
        <v>0</v>
      </c>
      <c r="F375" s="232" t="str">
        <f>IF(ISBLANK('Order Form'!$J$12),"",'Order Form'!$J$12)</f>
        <v/>
      </c>
      <c r="G375" s="232">
        <f t="shared" ca="1" si="23"/>
        <v>41887</v>
      </c>
      <c r="H375" s="233">
        <f>'Order Form'!$J$13</f>
        <v>0</v>
      </c>
      <c r="I375" s="236">
        <f>'Order Form'!E390</f>
        <v>10</v>
      </c>
      <c r="J375" s="231">
        <f>'Order Form'!J390</f>
        <v>0</v>
      </c>
      <c r="K375" s="231" t="str">
        <f t="shared" si="25"/>
        <v>F</v>
      </c>
      <c r="L375" s="231">
        <f>IF('Pricing + Order Summary'!$O$13&gt;=8000,14,
IF('Pricing + Order Summary'!$O$13&gt;=5500,15,
IF('Pricing + Order Summary'!$O$13&gt;=4000,16,
IF('Pricing + Order Summary'!$O$13&gt;=2000,23,
IF('Pricing + Order Summary'!$O$13&gt;=750,21,
2)))))</f>
        <v>2</v>
      </c>
      <c r="M375" s="231" t="str">
        <f>"SPS20115"&amp;"-"&amp;D375&amp;"-"&amp;'Order Form'!$O$3&amp;"-1"</f>
        <v>SPS20115-0-1-1</v>
      </c>
    </row>
    <row r="376" spans="1:13">
      <c r="A376" s="234">
        <f>'Order Form'!A391</f>
        <v>100465</v>
      </c>
      <c r="B376" s="234">
        <f t="shared" si="22"/>
        <v>100465</v>
      </c>
      <c r="C376" s="235">
        <f t="shared" si="24"/>
        <v>100465</v>
      </c>
      <c r="D376" s="231">
        <f>'Order Form'!$M$2</f>
        <v>0</v>
      </c>
      <c r="E376" s="232">
        <f>'Order Form'!$J$11</f>
        <v>0</v>
      </c>
      <c r="F376" s="232" t="str">
        <f>IF(ISBLANK('Order Form'!$J$12),"",'Order Form'!$J$12)</f>
        <v/>
      </c>
      <c r="G376" s="232">
        <f t="shared" ca="1" si="23"/>
        <v>41887</v>
      </c>
      <c r="H376" s="233">
        <f>'Order Form'!$J$13</f>
        <v>0</v>
      </c>
      <c r="I376" s="236">
        <f>'Order Form'!E391</f>
        <v>10</v>
      </c>
      <c r="J376" s="231">
        <f>'Order Form'!J391</f>
        <v>0</v>
      </c>
      <c r="K376" s="231" t="str">
        <f t="shared" si="25"/>
        <v>F</v>
      </c>
      <c r="L376" s="231">
        <f>IF('Pricing + Order Summary'!$O$13&gt;=8000,14,
IF('Pricing + Order Summary'!$O$13&gt;=5500,15,
IF('Pricing + Order Summary'!$O$13&gt;=4000,16,
IF('Pricing + Order Summary'!$O$13&gt;=2000,23,
IF('Pricing + Order Summary'!$O$13&gt;=750,21,
2)))))</f>
        <v>2</v>
      </c>
      <c r="M376" s="231" t="str">
        <f>"SPS20115"&amp;"-"&amp;D376&amp;"-"&amp;'Order Form'!$O$3&amp;"-1"</f>
        <v>SPS20115-0-1-1</v>
      </c>
    </row>
    <row r="377" spans="1:13">
      <c r="A377" s="234">
        <f>'Order Form'!A392</f>
        <v>104853</v>
      </c>
      <c r="B377" s="234">
        <f t="shared" si="22"/>
        <v>104853</v>
      </c>
      <c r="C377" s="235">
        <f t="shared" si="24"/>
        <v>104853</v>
      </c>
      <c r="D377" s="231">
        <f>'Order Form'!$M$2</f>
        <v>0</v>
      </c>
      <c r="E377" s="232">
        <f>'Order Form'!$J$11</f>
        <v>0</v>
      </c>
      <c r="F377" s="232" t="str">
        <f>IF(ISBLANK('Order Form'!$J$12),"",'Order Form'!$J$12)</f>
        <v/>
      </c>
      <c r="G377" s="232">
        <f t="shared" ca="1" si="23"/>
        <v>41887</v>
      </c>
      <c r="H377" s="233">
        <f>'Order Form'!$J$13</f>
        <v>0</v>
      </c>
      <c r="I377" s="236">
        <f>'Order Form'!E392</f>
        <v>10</v>
      </c>
      <c r="J377" s="231">
        <f>'Order Form'!J392</f>
        <v>0</v>
      </c>
      <c r="K377" s="231" t="str">
        <f t="shared" si="25"/>
        <v>F</v>
      </c>
      <c r="L377" s="231">
        <f>IF('Pricing + Order Summary'!$O$13&gt;=8000,14,
IF('Pricing + Order Summary'!$O$13&gt;=5500,15,
IF('Pricing + Order Summary'!$O$13&gt;=4000,16,
IF('Pricing + Order Summary'!$O$13&gt;=2000,23,
IF('Pricing + Order Summary'!$O$13&gt;=750,21,
2)))))</f>
        <v>2</v>
      </c>
      <c r="M377" s="231" t="str">
        <f>"SPS20115"&amp;"-"&amp;D377&amp;"-"&amp;'Order Form'!$O$3&amp;"-1"</f>
        <v>SPS20115-0-1-1</v>
      </c>
    </row>
    <row r="378" spans="1:13">
      <c r="A378" s="234">
        <f>'Order Form'!A393</f>
        <v>104850</v>
      </c>
      <c r="B378" s="234">
        <f t="shared" si="22"/>
        <v>104850</v>
      </c>
      <c r="C378" s="235">
        <f t="shared" si="24"/>
        <v>104850</v>
      </c>
      <c r="D378" s="231">
        <f>'Order Form'!$M$2</f>
        <v>0</v>
      </c>
      <c r="E378" s="232">
        <f>'Order Form'!$J$11</f>
        <v>0</v>
      </c>
      <c r="F378" s="232" t="str">
        <f>IF(ISBLANK('Order Form'!$J$12),"",'Order Form'!$J$12)</f>
        <v/>
      </c>
      <c r="G378" s="232">
        <f t="shared" ca="1" si="23"/>
        <v>41887</v>
      </c>
      <c r="H378" s="233">
        <f>'Order Form'!$J$13</f>
        <v>0</v>
      </c>
      <c r="I378" s="236">
        <f>'Order Form'!E393</f>
        <v>10</v>
      </c>
      <c r="J378" s="231">
        <f>'Order Form'!J393</f>
        <v>0</v>
      </c>
      <c r="K378" s="231" t="str">
        <f t="shared" si="25"/>
        <v>F</v>
      </c>
      <c r="L378" s="231">
        <f>IF('Pricing + Order Summary'!$O$13&gt;=8000,14,
IF('Pricing + Order Summary'!$O$13&gt;=5500,15,
IF('Pricing + Order Summary'!$O$13&gt;=4000,16,
IF('Pricing + Order Summary'!$O$13&gt;=2000,23,
IF('Pricing + Order Summary'!$O$13&gt;=750,21,
2)))))</f>
        <v>2</v>
      </c>
      <c r="M378" s="231" t="str">
        <f>"SPS20115"&amp;"-"&amp;D378&amp;"-"&amp;'Order Form'!$O$3&amp;"-1"</f>
        <v>SPS20115-0-1-1</v>
      </c>
    </row>
    <row r="379" spans="1:13">
      <c r="A379" s="234">
        <f>'Order Form'!A394</f>
        <v>104854</v>
      </c>
      <c r="B379" s="234">
        <f t="shared" si="22"/>
        <v>104854</v>
      </c>
      <c r="C379" s="235">
        <f t="shared" si="24"/>
        <v>104854</v>
      </c>
      <c r="D379" s="231">
        <f>'Order Form'!$M$2</f>
        <v>0</v>
      </c>
      <c r="E379" s="232">
        <f>'Order Form'!$J$11</f>
        <v>0</v>
      </c>
      <c r="F379" s="232" t="str">
        <f>IF(ISBLANK('Order Form'!$J$12),"",'Order Form'!$J$12)</f>
        <v/>
      </c>
      <c r="G379" s="232">
        <f t="shared" ca="1" si="23"/>
        <v>41887</v>
      </c>
      <c r="H379" s="233">
        <f>'Order Form'!$J$13</f>
        <v>0</v>
      </c>
      <c r="I379" s="236">
        <f>'Order Form'!E394</f>
        <v>10</v>
      </c>
      <c r="J379" s="231">
        <f>'Order Form'!J394</f>
        <v>0</v>
      </c>
      <c r="K379" s="231" t="str">
        <f t="shared" si="25"/>
        <v>F</v>
      </c>
      <c r="L379" s="231">
        <f>IF('Pricing + Order Summary'!$O$13&gt;=8000,14,
IF('Pricing + Order Summary'!$O$13&gt;=5500,15,
IF('Pricing + Order Summary'!$O$13&gt;=4000,16,
IF('Pricing + Order Summary'!$O$13&gt;=2000,23,
IF('Pricing + Order Summary'!$O$13&gt;=750,21,
2)))))</f>
        <v>2</v>
      </c>
      <c r="M379" s="231" t="str">
        <f>"SPS20115"&amp;"-"&amp;D379&amp;"-"&amp;'Order Form'!$O$3&amp;"-1"</f>
        <v>SPS20115-0-1-1</v>
      </c>
    </row>
    <row r="380" spans="1:13">
      <c r="A380" s="234">
        <f>'Order Form'!A395</f>
        <v>100202</v>
      </c>
      <c r="B380" s="234">
        <f t="shared" si="22"/>
        <v>100202</v>
      </c>
      <c r="C380" s="235">
        <f t="shared" si="24"/>
        <v>100202</v>
      </c>
      <c r="D380" s="231">
        <f>'Order Form'!$M$2</f>
        <v>0</v>
      </c>
      <c r="E380" s="232">
        <f>'Order Form'!$J$11</f>
        <v>0</v>
      </c>
      <c r="F380" s="232" t="str">
        <f>IF(ISBLANK('Order Form'!$J$12),"",'Order Form'!$J$12)</f>
        <v/>
      </c>
      <c r="G380" s="232">
        <f t="shared" ca="1" si="23"/>
        <v>41887</v>
      </c>
      <c r="H380" s="233">
        <f>'Order Form'!$J$13</f>
        <v>0</v>
      </c>
      <c r="I380" s="236">
        <f>'Order Form'!E395</f>
        <v>14.5</v>
      </c>
      <c r="J380" s="231">
        <f>'Order Form'!J395</f>
        <v>0</v>
      </c>
      <c r="K380" s="231" t="str">
        <f t="shared" si="25"/>
        <v>F</v>
      </c>
      <c r="L380" s="231">
        <f>IF('Pricing + Order Summary'!$O$13&gt;=8000,14,
IF('Pricing + Order Summary'!$O$13&gt;=5500,15,
IF('Pricing + Order Summary'!$O$13&gt;=4000,16,
IF('Pricing + Order Summary'!$O$13&gt;=2000,23,
IF('Pricing + Order Summary'!$O$13&gt;=750,21,
2)))))</f>
        <v>2</v>
      </c>
      <c r="M380" s="231" t="str">
        <f>"SPS20115"&amp;"-"&amp;D380&amp;"-"&amp;'Order Form'!$O$3&amp;"-1"</f>
        <v>SPS20115-0-1-1</v>
      </c>
    </row>
    <row r="381" spans="1:13">
      <c r="A381" s="234">
        <f>'Order Form'!A396</f>
        <v>100204</v>
      </c>
      <c r="B381" s="234">
        <f t="shared" si="22"/>
        <v>100204</v>
      </c>
      <c r="C381" s="235">
        <f t="shared" si="24"/>
        <v>100204</v>
      </c>
      <c r="D381" s="231">
        <f>'Order Form'!$M$2</f>
        <v>0</v>
      </c>
      <c r="E381" s="232">
        <f>'Order Form'!$J$11</f>
        <v>0</v>
      </c>
      <c r="F381" s="232" t="str">
        <f>IF(ISBLANK('Order Form'!$J$12),"",'Order Form'!$J$12)</f>
        <v/>
      </c>
      <c r="G381" s="232">
        <f t="shared" ca="1" si="23"/>
        <v>41887</v>
      </c>
      <c r="H381" s="233">
        <f>'Order Form'!$J$13</f>
        <v>0</v>
      </c>
      <c r="I381" s="236">
        <f>'Order Form'!E396</f>
        <v>14.5</v>
      </c>
      <c r="J381" s="231">
        <f>'Order Form'!J396</f>
        <v>0</v>
      </c>
      <c r="K381" s="231" t="str">
        <f t="shared" si="25"/>
        <v>F</v>
      </c>
      <c r="L381" s="231">
        <f>IF('Pricing + Order Summary'!$O$13&gt;=8000,14,
IF('Pricing + Order Summary'!$O$13&gt;=5500,15,
IF('Pricing + Order Summary'!$O$13&gt;=4000,16,
IF('Pricing + Order Summary'!$O$13&gt;=2000,23,
IF('Pricing + Order Summary'!$O$13&gt;=750,21,
2)))))</f>
        <v>2</v>
      </c>
      <c r="M381" s="231" t="str">
        <f>"SPS20115"&amp;"-"&amp;D381&amp;"-"&amp;'Order Form'!$O$3&amp;"-1"</f>
        <v>SPS20115-0-1-1</v>
      </c>
    </row>
    <row r="382" spans="1:13">
      <c r="A382" s="234">
        <f>'Order Form'!A397</f>
        <v>100203</v>
      </c>
      <c r="B382" s="234">
        <f t="shared" si="22"/>
        <v>100203</v>
      </c>
      <c r="C382" s="235">
        <f t="shared" si="24"/>
        <v>100203</v>
      </c>
      <c r="D382" s="231">
        <f>'Order Form'!$M$2</f>
        <v>0</v>
      </c>
      <c r="E382" s="232">
        <f>'Order Form'!$J$11</f>
        <v>0</v>
      </c>
      <c r="F382" s="232" t="str">
        <f>IF(ISBLANK('Order Form'!$J$12),"",'Order Form'!$J$12)</f>
        <v/>
      </c>
      <c r="G382" s="232">
        <f t="shared" ca="1" si="23"/>
        <v>41887</v>
      </c>
      <c r="H382" s="233">
        <f>'Order Form'!$J$13</f>
        <v>0</v>
      </c>
      <c r="I382" s="236">
        <f>'Order Form'!E397</f>
        <v>14.5</v>
      </c>
      <c r="J382" s="231">
        <f>'Order Form'!J397</f>
        <v>0</v>
      </c>
      <c r="K382" s="231" t="str">
        <f t="shared" si="25"/>
        <v>F</v>
      </c>
      <c r="L382" s="231">
        <f>IF('Pricing + Order Summary'!$O$13&gt;=8000,14,
IF('Pricing + Order Summary'!$O$13&gt;=5500,15,
IF('Pricing + Order Summary'!$O$13&gt;=4000,16,
IF('Pricing + Order Summary'!$O$13&gt;=2000,23,
IF('Pricing + Order Summary'!$O$13&gt;=750,21,
2)))))</f>
        <v>2</v>
      </c>
      <c r="M382" s="231" t="str">
        <f>"SPS20115"&amp;"-"&amp;D382&amp;"-"&amp;'Order Form'!$O$3&amp;"-1"</f>
        <v>SPS20115-0-1-1</v>
      </c>
    </row>
    <row r="383" spans="1:13">
      <c r="A383" s="234">
        <f>'Order Form'!A398</f>
        <v>100637</v>
      </c>
      <c r="B383" s="234">
        <f t="shared" si="22"/>
        <v>100637</v>
      </c>
      <c r="C383" s="235">
        <f t="shared" si="24"/>
        <v>100637</v>
      </c>
      <c r="D383" s="231">
        <f>'Order Form'!$M$2</f>
        <v>0</v>
      </c>
      <c r="E383" s="232">
        <f>'Order Form'!$J$11</f>
        <v>0</v>
      </c>
      <c r="F383" s="232" t="str">
        <f>IF(ISBLANK('Order Form'!$J$12),"",'Order Form'!$J$12)</f>
        <v/>
      </c>
      <c r="G383" s="232">
        <f t="shared" ca="1" si="23"/>
        <v>41887</v>
      </c>
      <c r="H383" s="233">
        <f>'Order Form'!$J$13</f>
        <v>0</v>
      </c>
      <c r="I383" s="236">
        <f>'Order Form'!E398</f>
        <v>14.5</v>
      </c>
      <c r="J383" s="231">
        <f>'Order Form'!J398</f>
        <v>0</v>
      </c>
      <c r="K383" s="231" t="str">
        <f t="shared" si="25"/>
        <v>F</v>
      </c>
      <c r="L383" s="231">
        <f>IF('Pricing + Order Summary'!$O$13&gt;=8000,14,
IF('Pricing + Order Summary'!$O$13&gt;=5500,15,
IF('Pricing + Order Summary'!$O$13&gt;=4000,16,
IF('Pricing + Order Summary'!$O$13&gt;=2000,23,
IF('Pricing + Order Summary'!$O$13&gt;=750,21,
2)))))</f>
        <v>2</v>
      </c>
      <c r="M383" s="231" t="str">
        <f>"SPS20115"&amp;"-"&amp;D383&amp;"-"&amp;'Order Form'!$O$3&amp;"-1"</f>
        <v>SPS20115-0-1-1</v>
      </c>
    </row>
    <row r="384" spans="1:13">
      <c r="A384" s="234">
        <f>'Order Form'!A399</f>
        <v>107868</v>
      </c>
      <c r="B384" s="234">
        <f t="shared" si="22"/>
        <v>107868</v>
      </c>
      <c r="C384" s="235">
        <f t="shared" si="24"/>
        <v>107868</v>
      </c>
      <c r="D384" s="231">
        <f>'Order Form'!$M$2</f>
        <v>0</v>
      </c>
      <c r="E384" s="232">
        <f>'Order Form'!$J$11</f>
        <v>0</v>
      </c>
      <c r="F384" s="232" t="str">
        <f>IF(ISBLANK('Order Form'!$J$12),"",'Order Form'!$J$12)</f>
        <v/>
      </c>
      <c r="G384" s="232">
        <f t="shared" ca="1" si="23"/>
        <v>41887</v>
      </c>
      <c r="H384" s="233">
        <f>'Order Form'!$J$13</f>
        <v>0</v>
      </c>
      <c r="I384" s="236">
        <f>'Order Form'!E399</f>
        <v>14.5</v>
      </c>
      <c r="J384" s="231">
        <f>'Order Form'!J399</f>
        <v>0</v>
      </c>
      <c r="K384" s="231" t="str">
        <f t="shared" si="25"/>
        <v>F</v>
      </c>
      <c r="L384" s="231">
        <f>IF('Pricing + Order Summary'!$O$13&gt;=8000,14,
IF('Pricing + Order Summary'!$O$13&gt;=5500,15,
IF('Pricing + Order Summary'!$O$13&gt;=4000,16,
IF('Pricing + Order Summary'!$O$13&gt;=2000,23,
IF('Pricing + Order Summary'!$O$13&gt;=750,21,
2)))))</f>
        <v>2</v>
      </c>
      <c r="M384" s="231" t="str">
        <f>"SPS20115"&amp;"-"&amp;D384&amp;"-"&amp;'Order Form'!$O$3&amp;"-1"</f>
        <v>SPS20115-0-1-1</v>
      </c>
    </row>
    <row r="385" spans="1:13">
      <c r="A385" s="234">
        <f>'Order Form'!A400</f>
        <v>107864</v>
      </c>
      <c r="B385" s="234">
        <f t="shared" si="22"/>
        <v>107864</v>
      </c>
      <c r="C385" s="235">
        <f t="shared" si="24"/>
        <v>107864</v>
      </c>
      <c r="D385" s="231">
        <f>'Order Form'!$M$2</f>
        <v>0</v>
      </c>
      <c r="E385" s="232">
        <f>'Order Form'!$J$11</f>
        <v>0</v>
      </c>
      <c r="F385" s="232" t="str">
        <f>IF(ISBLANK('Order Form'!$J$12),"",'Order Form'!$J$12)</f>
        <v/>
      </c>
      <c r="G385" s="232">
        <f t="shared" ca="1" si="23"/>
        <v>41887</v>
      </c>
      <c r="H385" s="233">
        <f>'Order Form'!$J$13</f>
        <v>0</v>
      </c>
      <c r="I385" s="236">
        <f>'Order Form'!E400</f>
        <v>14.5</v>
      </c>
      <c r="J385" s="231">
        <f>'Order Form'!J400</f>
        <v>0</v>
      </c>
      <c r="K385" s="231" t="str">
        <f t="shared" si="25"/>
        <v>F</v>
      </c>
      <c r="L385" s="231">
        <f>IF('Pricing + Order Summary'!$O$13&gt;=8000,14,
IF('Pricing + Order Summary'!$O$13&gt;=5500,15,
IF('Pricing + Order Summary'!$O$13&gt;=4000,16,
IF('Pricing + Order Summary'!$O$13&gt;=2000,23,
IF('Pricing + Order Summary'!$O$13&gt;=750,21,
2)))))</f>
        <v>2</v>
      </c>
      <c r="M385" s="231" t="str">
        <f>"SPS20115"&amp;"-"&amp;D385&amp;"-"&amp;'Order Form'!$O$3&amp;"-1"</f>
        <v>SPS20115-0-1-1</v>
      </c>
    </row>
    <row r="386" spans="1:13">
      <c r="A386" s="234">
        <f>'Order Form'!A401</f>
        <v>107867</v>
      </c>
      <c r="B386" s="234">
        <f t="shared" ref="B386:B449" si="26">A386</f>
        <v>107867</v>
      </c>
      <c r="C386" s="235">
        <f t="shared" si="24"/>
        <v>107867</v>
      </c>
      <c r="D386" s="231">
        <f>'Order Form'!$M$2</f>
        <v>0</v>
      </c>
      <c r="E386" s="232">
        <f>'Order Form'!$J$11</f>
        <v>0</v>
      </c>
      <c r="F386" s="232" t="str">
        <f>IF(ISBLANK('Order Form'!$J$12),"",'Order Form'!$J$12)</f>
        <v/>
      </c>
      <c r="G386" s="232">
        <f t="shared" ref="G386:G449" ca="1" si="27">TODAY()</f>
        <v>41887</v>
      </c>
      <c r="H386" s="233">
        <f>'Order Form'!$J$13</f>
        <v>0</v>
      </c>
      <c r="I386" s="236">
        <f>'Order Form'!E401</f>
        <v>14.5</v>
      </c>
      <c r="J386" s="231">
        <f>'Order Form'!J401</f>
        <v>0</v>
      </c>
      <c r="K386" s="231" t="str">
        <f t="shared" si="25"/>
        <v>F</v>
      </c>
      <c r="L386" s="231">
        <f>IF('Pricing + Order Summary'!$O$13&gt;=8000,14,
IF('Pricing + Order Summary'!$O$13&gt;=5500,15,
IF('Pricing + Order Summary'!$O$13&gt;=4000,16,
IF('Pricing + Order Summary'!$O$13&gt;=2000,23,
IF('Pricing + Order Summary'!$O$13&gt;=750,21,
2)))))</f>
        <v>2</v>
      </c>
      <c r="M386" s="231" t="str">
        <f>"SPS20115"&amp;"-"&amp;D386&amp;"-"&amp;'Order Form'!$O$3&amp;"-1"</f>
        <v>SPS20115-0-1-1</v>
      </c>
    </row>
    <row r="387" spans="1:13">
      <c r="A387" s="234">
        <f>'Order Form'!A402</f>
        <v>100635</v>
      </c>
      <c r="B387" s="234">
        <f t="shared" si="26"/>
        <v>100635</v>
      </c>
      <c r="C387" s="235">
        <f t="shared" ref="C387:C450" si="28">IF(B387=0,A387,B387)</f>
        <v>100635</v>
      </c>
      <c r="D387" s="231">
        <f>'Order Form'!$M$2</f>
        <v>0</v>
      </c>
      <c r="E387" s="232">
        <f>'Order Form'!$J$11</f>
        <v>0</v>
      </c>
      <c r="F387" s="232" t="str">
        <f>IF(ISBLANK('Order Form'!$J$12),"",'Order Form'!$J$12)</f>
        <v/>
      </c>
      <c r="G387" s="232">
        <f t="shared" ca="1" si="27"/>
        <v>41887</v>
      </c>
      <c r="H387" s="233">
        <f>'Order Form'!$J$13</f>
        <v>0</v>
      </c>
      <c r="I387" s="236">
        <f>'Order Form'!E402</f>
        <v>14.5</v>
      </c>
      <c r="J387" s="231">
        <f>'Order Form'!J402</f>
        <v>0</v>
      </c>
      <c r="K387" s="231" t="str">
        <f t="shared" ref="K387:K450" si="29">IF(J387=0,"F","T")</f>
        <v>F</v>
      </c>
      <c r="L387" s="231">
        <f>IF('Pricing + Order Summary'!$O$13&gt;=8000,14,
IF('Pricing + Order Summary'!$O$13&gt;=5500,15,
IF('Pricing + Order Summary'!$O$13&gt;=4000,16,
IF('Pricing + Order Summary'!$O$13&gt;=2000,23,
IF('Pricing + Order Summary'!$O$13&gt;=750,21,
2)))))</f>
        <v>2</v>
      </c>
      <c r="M387" s="231" t="str">
        <f>"SPS20115"&amp;"-"&amp;D387&amp;"-"&amp;'Order Form'!$O$3&amp;"-1"</f>
        <v>SPS20115-0-1-1</v>
      </c>
    </row>
    <row r="388" spans="1:13">
      <c r="A388" s="234">
        <f>'Order Form'!A403</f>
        <v>107865</v>
      </c>
      <c r="B388" s="234">
        <f t="shared" si="26"/>
        <v>107865</v>
      </c>
      <c r="C388" s="235">
        <f t="shared" si="28"/>
        <v>107865</v>
      </c>
      <c r="D388" s="231">
        <f>'Order Form'!$M$2</f>
        <v>0</v>
      </c>
      <c r="E388" s="232">
        <f>'Order Form'!$J$11</f>
        <v>0</v>
      </c>
      <c r="F388" s="232" t="str">
        <f>IF(ISBLANK('Order Form'!$J$12),"",'Order Form'!$J$12)</f>
        <v/>
      </c>
      <c r="G388" s="232">
        <f t="shared" ca="1" si="27"/>
        <v>41887</v>
      </c>
      <c r="H388" s="233">
        <f>'Order Form'!$J$13</f>
        <v>0</v>
      </c>
      <c r="I388" s="236">
        <f>'Order Form'!E403</f>
        <v>14.5</v>
      </c>
      <c r="J388" s="231">
        <f>'Order Form'!J403</f>
        <v>0</v>
      </c>
      <c r="K388" s="231" t="str">
        <f t="shared" si="29"/>
        <v>F</v>
      </c>
      <c r="L388" s="231">
        <f>IF('Pricing + Order Summary'!$O$13&gt;=8000,14,
IF('Pricing + Order Summary'!$O$13&gt;=5500,15,
IF('Pricing + Order Summary'!$O$13&gt;=4000,16,
IF('Pricing + Order Summary'!$O$13&gt;=2000,23,
IF('Pricing + Order Summary'!$O$13&gt;=750,21,
2)))))</f>
        <v>2</v>
      </c>
      <c r="M388" s="231" t="str">
        <f>"SPS20115"&amp;"-"&amp;D388&amp;"-"&amp;'Order Form'!$O$3&amp;"-1"</f>
        <v>SPS20115-0-1-1</v>
      </c>
    </row>
    <row r="389" spans="1:13">
      <c r="A389" s="234">
        <f>'Order Form'!A404</f>
        <v>108072</v>
      </c>
      <c r="B389" s="234">
        <f t="shared" si="26"/>
        <v>108072</v>
      </c>
      <c r="C389" s="235">
        <f t="shared" si="28"/>
        <v>108072</v>
      </c>
      <c r="D389" s="231">
        <f>'Order Form'!$M$2</f>
        <v>0</v>
      </c>
      <c r="E389" s="232">
        <f>'Order Form'!$J$11</f>
        <v>0</v>
      </c>
      <c r="F389" s="232" t="str">
        <f>IF(ISBLANK('Order Form'!$J$12),"",'Order Form'!$J$12)</f>
        <v/>
      </c>
      <c r="G389" s="232">
        <f t="shared" ca="1" si="27"/>
        <v>41887</v>
      </c>
      <c r="H389" s="233">
        <f>'Order Form'!$J$13</f>
        <v>0</v>
      </c>
      <c r="I389" s="236">
        <f>'Order Form'!E404</f>
        <v>14.5</v>
      </c>
      <c r="J389" s="231">
        <f>'Order Form'!J404</f>
        <v>0</v>
      </c>
      <c r="K389" s="231" t="str">
        <f t="shared" si="29"/>
        <v>F</v>
      </c>
      <c r="L389" s="231">
        <f>IF('Pricing + Order Summary'!$O$13&gt;=8000,14,
IF('Pricing + Order Summary'!$O$13&gt;=5500,15,
IF('Pricing + Order Summary'!$O$13&gt;=4000,16,
IF('Pricing + Order Summary'!$O$13&gt;=2000,23,
IF('Pricing + Order Summary'!$O$13&gt;=750,21,
2)))))</f>
        <v>2</v>
      </c>
      <c r="M389" s="231" t="str">
        <f>"SPS20115"&amp;"-"&amp;D389&amp;"-"&amp;'Order Form'!$O$3&amp;"-1"</f>
        <v>SPS20115-0-1-1</v>
      </c>
    </row>
    <row r="390" spans="1:13">
      <c r="A390" s="234">
        <f>'Order Form'!A405</f>
        <v>15300</v>
      </c>
      <c r="B390" s="234">
        <f t="shared" si="26"/>
        <v>15300</v>
      </c>
      <c r="C390" s="235">
        <f t="shared" si="28"/>
        <v>15300</v>
      </c>
      <c r="D390" s="231">
        <f>'Order Form'!$M$2</f>
        <v>0</v>
      </c>
      <c r="E390" s="232">
        <f>'Order Form'!$J$11</f>
        <v>0</v>
      </c>
      <c r="F390" s="232" t="str">
        <f>IF(ISBLANK('Order Form'!$J$12),"",'Order Form'!$J$12)</f>
        <v/>
      </c>
      <c r="G390" s="232">
        <f t="shared" ca="1" si="27"/>
        <v>41887</v>
      </c>
      <c r="H390" s="233">
        <f>'Order Form'!$J$13</f>
        <v>0</v>
      </c>
      <c r="I390" s="236">
        <f>'Order Form'!E405</f>
        <v>4</v>
      </c>
      <c r="J390" s="231">
        <f>'Order Form'!J405</f>
        <v>0</v>
      </c>
      <c r="K390" s="231" t="str">
        <f t="shared" si="29"/>
        <v>F</v>
      </c>
      <c r="L390" s="231">
        <f>IF('Pricing + Order Summary'!$O$13&gt;=8000,14,
IF('Pricing + Order Summary'!$O$13&gt;=5500,15,
IF('Pricing + Order Summary'!$O$13&gt;=4000,16,
IF('Pricing + Order Summary'!$O$13&gt;=2000,23,
IF('Pricing + Order Summary'!$O$13&gt;=750,21,
2)))))</f>
        <v>2</v>
      </c>
      <c r="M390" s="231" t="str">
        <f>"SPS20115"&amp;"-"&amp;D390&amp;"-"&amp;'Order Form'!$O$3&amp;"-1"</f>
        <v>SPS20115-0-1-1</v>
      </c>
    </row>
    <row r="391" spans="1:13">
      <c r="A391" s="234">
        <f>'Order Form'!A406</f>
        <v>15303</v>
      </c>
      <c r="B391" s="234">
        <f t="shared" si="26"/>
        <v>15303</v>
      </c>
      <c r="C391" s="235">
        <f t="shared" si="28"/>
        <v>15303</v>
      </c>
      <c r="D391" s="231">
        <f>'Order Form'!$M$2</f>
        <v>0</v>
      </c>
      <c r="E391" s="232">
        <f>'Order Form'!$J$11</f>
        <v>0</v>
      </c>
      <c r="F391" s="232" t="str">
        <f>IF(ISBLANK('Order Form'!$J$12),"",'Order Form'!$J$12)</f>
        <v/>
      </c>
      <c r="G391" s="232">
        <f t="shared" ca="1" si="27"/>
        <v>41887</v>
      </c>
      <c r="H391" s="233">
        <f>'Order Form'!$J$13</f>
        <v>0</v>
      </c>
      <c r="I391" s="236">
        <f>'Order Form'!E406</f>
        <v>4</v>
      </c>
      <c r="J391" s="231">
        <f>'Order Form'!J406</f>
        <v>0</v>
      </c>
      <c r="K391" s="231" t="str">
        <f t="shared" si="29"/>
        <v>F</v>
      </c>
      <c r="L391" s="231">
        <f>IF('Pricing + Order Summary'!$O$13&gt;=8000,14,
IF('Pricing + Order Summary'!$O$13&gt;=5500,15,
IF('Pricing + Order Summary'!$O$13&gt;=4000,16,
IF('Pricing + Order Summary'!$O$13&gt;=2000,23,
IF('Pricing + Order Summary'!$O$13&gt;=750,21,
2)))))</f>
        <v>2</v>
      </c>
      <c r="M391" s="231" t="str">
        <f>"SPS20115"&amp;"-"&amp;D391&amp;"-"&amp;'Order Form'!$O$3&amp;"-1"</f>
        <v>SPS20115-0-1-1</v>
      </c>
    </row>
    <row r="392" spans="1:13">
      <c r="A392" s="234">
        <f>'Order Form'!A407</f>
        <v>15299</v>
      </c>
      <c r="B392" s="234">
        <f t="shared" si="26"/>
        <v>15299</v>
      </c>
      <c r="C392" s="235">
        <f t="shared" si="28"/>
        <v>15299</v>
      </c>
      <c r="D392" s="231">
        <f>'Order Form'!$M$2</f>
        <v>0</v>
      </c>
      <c r="E392" s="232">
        <f>'Order Form'!$J$11</f>
        <v>0</v>
      </c>
      <c r="F392" s="232" t="str">
        <f>IF(ISBLANK('Order Form'!$J$12),"",'Order Form'!$J$12)</f>
        <v/>
      </c>
      <c r="G392" s="232">
        <f t="shared" ca="1" si="27"/>
        <v>41887</v>
      </c>
      <c r="H392" s="233">
        <f>'Order Form'!$J$13</f>
        <v>0</v>
      </c>
      <c r="I392" s="236">
        <f>'Order Form'!E407</f>
        <v>4</v>
      </c>
      <c r="J392" s="231">
        <f>'Order Form'!J407</f>
        <v>0</v>
      </c>
      <c r="K392" s="231" t="str">
        <f t="shared" si="29"/>
        <v>F</v>
      </c>
      <c r="L392" s="231">
        <f>IF('Pricing + Order Summary'!$O$13&gt;=8000,14,
IF('Pricing + Order Summary'!$O$13&gt;=5500,15,
IF('Pricing + Order Summary'!$O$13&gt;=4000,16,
IF('Pricing + Order Summary'!$O$13&gt;=2000,23,
IF('Pricing + Order Summary'!$O$13&gt;=750,21,
2)))))</f>
        <v>2</v>
      </c>
      <c r="M392" s="231" t="str">
        <f>"SPS20115"&amp;"-"&amp;D392&amp;"-"&amp;'Order Form'!$O$3&amp;"-1"</f>
        <v>SPS20115-0-1-1</v>
      </c>
    </row>
    <row r="393" spans="1:13">
      <c r="A393" s="234">
        <f>'Order Form'!A408</f>
        <v>15301</v>
      </c>
      <c r="B393" s="234">
        <f t="shared" si="26"/>
        <v>15301</v>
      </c>
      <c r="C393" s="235">
        <f t="shared" si="28"/>
        <v>15301</v>
      </c>
      <c r="D393" s="231">
        <f>'Order Form'!$M$2</f>
        <v>0</v>
      </c>
      <c r="E393" s="232">
        <f>'Order Form'!$J$11</f>
        <v>0</v>
      </c>
      <c r="F393" s="232" t="str">
        <f>IF(ISBLANK('Order Form'!$J$12),"",'Order Form'!$J$12)</f>
        <v/>
      </c>
      <c r="G393" s="232">
        <f t="shared" ca="1" si="27"/>
        <v>41887</v>
      </c>
      <c r="H393" s="233">
        <f>'Order Form'!$J$13</f>
        <v>0</v>
      </c>
      <c r="I393" s="236">
        <f>'Order Form'!E408</f>
        <v>4</v>
      </c>
      <c r="J393" s="231">
        <f>'Order Form'!J408</f>
        <v>0</v>
      </c>
      <c r="K393" s="231" t="str">
        <f t="shared" si="29"/>
        <v>F</v>
      </c>
      <c r="L393" s="231">
        <f>IF('Pricing + Order Summary'!$O$13&gt;=8000,14,
IF('Pricing + Order Summary'!$O$13&gt;=5500,15,
IF('Pricing + Order Summary'!$O$13&gt;=4000,16,
IF('Pricing + Order Summary'!$O$13&gt;=2000,23,
IF('Pricing + Order Summary'!$O$13&gt;=750,21,
2)))))</f>
        <v>2</v>
      </c>
      <c r="M393" s="231" t="str">
        <f>"SPS20115"&amp;"-"&amp;D393&amp;"-"&amp;'Order Form'!$O$3&amp;"-1"</f>
        <v>SPS20115-0-1-1</v>
      </c>
    </row>
    <row r="394" spans="1:13">
      <c r="A394" s="234">
        <f>'Order Form'!A409</f>
        <v>15298</v>
      </c>
      <c r="B394" s="234">
        <f t="shared" si="26"/>
        <v>15298</v>
      </c>
      <c r="C394" s="235">
        <f t="shared" si="28"/>
        <v>15298</v>
      </c>
      <c r="D394" s="231">
        <f>'Order Form'!$M$2</f>
        <v>0</v>
      </c>
      <c r="E394" s="232">
        <f>'Order Form'!$J$11</f>
        <v>0</v>
      </c>
      <c r="F394" s="232" t="str">
        <f>IF(ISBLANK('Order Form'!$J$12),"",'Order Form'!$J$12)</f>
        <v/>
      </c>
      <c r="G394" s="232">
        <f t="shared" ca="1" si="27"/>
        <v>41887</v>
      </c>
      <c r="H394" s="233">
        <f>'Order Form'!$J$13</f>
        <v>0</v>
      </c>
      <c r="I394" s="236">
        <f>'Order Form'!E409</f>
        <v>4</v>
      </c>
      <c r="J394" s="231">
        <f>'Order Form'!J409</f>
        <v>0</v>
      </c>
      <c r="K394" s="231" t="str">
        <f t="shared" si="29"/>
        <v>F</v>
      </c>
      <c r="L394" s="231">
        <f>IF('Pricing + Order Summary'!$O$13&gt;=8000,14,
IF('Pricing + Order Summary'!$O$13&gt;=5500,15,
IF('Pricing + Order Summary'!$O$13&gt;=4000,16,
IF('Pricing + Order Summary'!$O$13&gt;=2000,23,
IF('Pricing + Order Summary'!$O$13&gt;=750,21,
2)))))</f>
        <v>2</v>
      </c>
      <c r="M394" s="231" t="str">
        <f>"SPS20115"&amp;"-"&amp;D394&amp;"-"&amp;'Order Form'!$O$3&amp;"-1"</f>
        <v>SPS20115-0-1-1</v>
      </c>
    </row>
    <row r="395" spans="1:13">
      <c r="A395" s="234">
        <f>'Order Form'!A410</f>
        <v>15302</v>
      </c>
      <c r="B395" s="234">
        <f t="shared" si="26"/>
        <v>15302</v>
      </c>
      <c r="C395" s="235">
        <f t="shared" si="28"/>
        <v>15302</v>
      </c>
      <c r="D395" s="231">
        <f>'Order Form'!$M$2</f>
        <v>0</v>
      </c>
      <c r="E395" s="232">
        <f>'Order Form'!$J$11</f>
        <v>0</v>
      </c>
      <c r="F395" s="232" t="str">
        <f>IF(ISBLANK('Order Form'!$J$12),"",'Order Form'!$J$12)</f>
        <v/>
      </c>
      <c r="G395" s="232">
        <f t="shared" ca="1" si="27"/>
        <v>41887</v>
      </c>
      <c r="H395" s="233">
        <f>'Order Form'!$J$13</f>
        <v>0</v>
      </c>
      <c r="I395" s="236">
        <f>'Order Form'!E410</f>
        <v>4</v>
      </c>
      <c r="J395" s="231">
        <f>'Order Form'!J410</f>
        <v>0</v>
      </c>
      <c r="K395" s="231" t="str">
        <f t="shared" si="29"/>
        <v>F</v>
      </c>
      <c r="L395" s="231">
        <f>IF('Pricing + Order Summary'!$O$13&gt;=8000,14,
IF('Pricing + Order Summary'!$O$13&gt;=5500,15,
IF('Pricing + Order Summary'!$O$13&gt;=4000,16,
IF('Pricing + Order Summary'!$O$13&gt;=2000,23,
IF('Pricing + Order Summary'!$O$13&gt;=750,21,
2)))))</f>
        <v>2</v>
      </c>
      <c r="M395" s="231" t="str">
        <f>"SPS20115"&amp;"-"&amp;D395&amp;"-"&amp;'Order Form'!$O$3&amp;"-1"</f>
        <v>SPS20115-0-1-1</v>
      </c>
    </row>
    <row r="396" spans="1:13">
      <c r="A396" s="234">
        <f>'Order Form'!A411</f>
        <v>15304</v>
      </c>
      <c r="B396" s="234">
        <f t="shared" si="26"/>
        <v>15304</v>
      </c>
      <c r="C396" s="235">
        <f t="shared" si="28"/>
        <v>15304</v>
      </c>
      <c r="D396" s="231">
        <f>'Order Form'!$M$2</f>
        <v>0</v>
      </c>
      <c r="E396" s="232">
        <f>'Order Form'!$J$11</f>
        <v>0</v>
      </c>
      <c r="F396" s="232" t="str">
        <f>IF(ISBLANK('Order Form'!$J$12),"",'Order Form'!$J$12)</f>
        <v/>
      </c>
      <c r="G396" s="232">
        <f t="shared" ca="1" si="27"/>
        <v>41887</v>
      </c>
      <c r="H396" s="233">
        <f>'Order Form'!$J$13</f>
        <v>0</v>
      </c>
      <c r="I396" s="236">
        <f>'Order Form'!E411</f>
        <v>22.5</v>
      </c>
      <c r="J396" s="231">
        <f>'Order Form'!J411</f>
        <v>0</v>
      </c>
      <c r="K396" s="231" t="str">
        <f t="shared" si="29"/>
        <v>F</v>
      </c>
      <c r="L396" s="231">
        <f>IF('Pricing + Order Summary'!$O$13&gt;=8000,14,
IF('Pricing + Order Summary'!$O$13&gt;=5500,15,
IF('Pricing + Order Summary'!$O$13&gt;=4000,16,
IF('Pricing + Order Summary'!$O$13&gt;=2000,23,
IF('Pricing + Order Summary'!$O$13&gt;=750,21,
2)))))</f>
        <v>2</v>
      </c>
      <c r="M396" s="231" t="str">
        <f>"SPS20115"&amp;"-"&amp;D396&amp;"-"&amp;'Order Form'!$O$3&amp;"-1"</f>
        <v>SPS20115-0-1-1</v>
      </c>
    </row>
    <row r="397" spans="1:13">
      <c r="A397" s="234">
        <f>'Order Form'!A412</f>
        <v>15305</v>
      </c>
      <c r="B397" s="234">
        <f t="shared" si="26"/>
        <v>15305</v>
      </c>
      <c r="C397" s="235">
        <f t="shared" si="28"/>
        <v>15305</v>
      </c>
      <c r="D397" s="231">
        <f>'Order Form'!$M$2</f>
        <v>0</v>
      </c>
      <c r="E397" s="232">
        <f>'Order Form'!$J$11</f>
        <v>0</v>
      </c>
      <c r="F397" s="232" t="str">
        <f>IF(ISBLANK('Order Form'!$J$12),"",'Order Form'!$J$12)</f>
        <v/>
      </c>
      <c r="G397" s="232">
        <f t="shared" ca="1" si="27"/>
        <v>41887</v>
      </c>
      <c r="H397" s="233">
        <f>'Order Form'!$J$13</f>
        <v>0</v>
      </c>
      <c r="I397" s="236">
        <f>'Order Form'!E412</f>
        <v>22.5</v>
      </c>
      <c r="J397" s="231">
        <f>'Order Form'!J412</f>
        <v>0</v>
      </c>
      <c r="K397" s="231" t="str">
        <f t="shared" si="29"/>
        <v>F</v>
      </c>
      <c r="L397" s="231">
        <f>IF('Pricing + Order Summary'!$O$13&gt;=8000,14,
IF('Pricing + Order Summary'!$O$13&gt;=5500,15,
IF('Pricing + Order Summary'!$O$13&gt;=4000,16,
IF('Pricing + Order Summary'!$O$13&gt;=2000,23,
IF('Pricing + Order Summary'!$O$13&gt;=750,21,
2)))))</f>
        <v>2</v>
      </c>
      <c r="M397" s="231" t="str">
        <f>"SPS20115"&amp;"-"&amp;D397&amp;"-"&amp;'Order Form'!$O$3&amp;"-1"</f>
        <v>SPS20115-0-1-1</v>
      </c>
    </row>
    <row r="398" spans="1:13">
      <c r="A398" s="234">
        <f>'Order Form'!A413</f>
        <v>15306</v>
      </c>
      <c r="B398" s="234">
        <f t="shared" si="26"/>
        <v>15306</v>
      </c>
      <c r="C398" s="235">
        <f t="shared" si="28"/>
        <v>15306</v>
      </c>
      <c r="D398" s="231">
        <f>'Order Form'!$M$2</f>
        <v>0</v>
      </c>
      <c r="E398" s="232">
        <f>'Order Form'!$J$11</f>
        <v>0</v>
      </c>
      <c r="F398" s="232" t="str">
        <f>IF(ISBLANK('Order Form'!$J$12),"",'Order Form'!$J$12)</f>
        <v/>
      </c>
      <c r="G398" s="232">
        <f t="shared" ca="1" si="27"/>
        <v>41887</v>
      </c>
      <c r="H398" s="233">
        <f>'Order Form'!$J$13</f>
        <v>0</v>
      </c>
      <c r="I398" s="236">
        <f>'Order Form'!E413</f>
        <v>22.5</v>
      </c>
      <c r="J398" s="231">
        <f>'Order Form'!J413</f>
        <v>0</v>
      </c>
      <c r="K398" s="231" t="str">
        <f t="shared" si="29"/>
        <v>F</v>
      </c>
      <c r="L398" s="231">
        <f>IF('Pricing + Order Summary'!$O$13&gt;=8000,14,
IF('Pricing + Order Summary'!$O$13&gt;=5500,15,
IF('Pricing + Order Summary'!$O$13&gt;=4000,16,
IF('Pricing + Order Summary'!$O$13&gt;=2000,23,
IF('Pricing + Order Summary'!$O$13&gt;=750,21,
2)))))</f>
        <v>2</v>
      </c>
      <c r="M398" s="231" t="str">
        <f>"SPS20115"&amp;"-"&amp;D398&amp;"-"&amp;'Order Form'!$O$3&amp;"-1"</f>
        <v>SPS20115-0-1-1</v>
      </c>
    </row>
    <row r="399" spans="1:13">
      <c r="A399" s="234">
        <f>'Order Form'!A414</f>
        <v>15307</v>
      </c>
      <c r="B399" s="234">
        <f t="shared" si="26"/>
        <v>15307</v>
      </c>
      <c r="C399" s="235">
        <f t="shared" si="28"/>
        <v>15307</v>
      </c>
      <c r="D399" s="231">
        <f>'Order Form'!$M$2</f>
        <v>0</v>
      </c>
      <c r="E399" s="232">
        <f>'Order Form'!$J$11</f>
        <v>0</v>
      </c>
      <c r="F399" s="232" t="str">
        <f>IF(ISBLANK('Order Form'!$J$12),"",'Order Form'!$J$12)</f>
        <v/>
      </c>
      <c r="G399" s="232">
        <f t="shared" ca="1" si="27"/>
        <v>41887</v>
      </c>
      <c r="H399" s="233">
        <f>'Order Form'!$J$13</f>
        <v>0</v>
      </c>
      <c r="I399" s="236">
        <f>'Order Form'!E414</f>
        <v>22.5</v>
      </c>
      <c r="J399" s="231">
        <f>'Order Form'!J414</f>
        <v>0</v>
      </c>
      <c r="K399" s="231" t="str">
        <f t="shared" si="29"/>
        <v>F</v>
      </c>
      <c r="L399" s="231">
        <f>IF('Pricing + Order Summary'!$O$13&gt;=8000,14,
IF('Pricing + Order Summary'!$O$13&gt;=5500,15,
IF('Pricing + Order Summary'!$O$13&gt;=4000,16,
IF('Pricing + Order Summary'!$O$13&gt;=2000,23,
IF('Pricing + Order Summary'!$O$13&gt;=750,21,
2)))))</f>
        <v>2</v>
      </c>
      <c r="M399" s="231" t="str">
        <f>"SPS20115"&amp;"-"&amp;D399&amp;"-"&amp;'Order Form'!$O$3&amp;"-1"</f>
        <v>SPS20115-0-1-1</v>
      </c>
    </row>
    <row r="400" spans="1:13">
      <c r="A400" s="234">
        <f>'Order Form'!A415</f>
        <v>15322</v>
      </c>
      <c r="B400" s="234">
        <f t="shared" si="26"/>
        <v>15322</v>
      </c>
      <c r="C400" s="235">
        <f t="shared" si="28"/>
        <v>15322</v>
      </c>
      <c r="D400" s="231">
        <f>'Order Form'!$M$2</f>
        <v>0</v>
      </c>
      <c r="E400" s="232">
        <f>'Order Form'!$J$11</f>
        <v>0</v>
      </c>
      <c r="F400" s="232" t="str">
        <f>IF(ISBLANK('Order Form'!$J$12),"",'Order Form'!$J$12)</f>
        <v/>
      </c>
      <c r="G400" s="232">
        <f t="shared" ca="1" si="27"/>
        <v>41887</v>
      </c>
      <c r="H400" s="233">
        <f>'Order Form'!$J$13</f>
        <v>0</v>
      </c>
      <c r="I400" s="236">
        <f>'Order Form'!E415</f>
        <v>22.5</v>
      </c>
      <c r="J400" s="231">
        <f>'Order Form'!J415</f>
        <v>0</v>
      </c>
      <c r="K400" s="231" t="str">
        <f t="shared" si="29"/>
        <v>F</v>
      </c>
      <c r="L400" s="231">
        <f>IF('Pricing + Order Summary'!$O$13&gt;=8000,14,
IF('Pricing + Order Summary'!$O$13&gt;=5500,15,
IF('Pricing + Order Summary'!$O$13&gt;=4000,16,
IF('Pricing + Order Summary'!$O$13&gt;=2000,23,
IF('Pricing + Order Summary'!$O$13&gt;=750,21,
2)))))</f>
        <v>2</v>
      </c>
      <c r="M400" s="231" t="str">
        <f>"SPS20115"&amp;"-"&amp;D400&amp;"-"&amp;'Order Form'!$O$3&amp;"-1"</f>
        <v>SPS20115-0-1-1</v>
      </c>
    </row>
    <row r="401" spans="1:13">
      <c r="A401" s="234">
        <f>'Order Form'!A416</f>
        <v>15323</v>
      </c>
      <c r="B401" s="234">
        <f t="shared" si="26"/>
        <v>15323</v>
      </c>
      <c r="C401" s="235">
        <f t="shared" si="28"/>
        <v>15323</v>
      </c>
      <c r="D401" s="231">
        <f>'Order Form'!$M$2</f>
        <v>0</v>
      </c>
      <c r="E401" s="232">
        <f>'Order Form'!$J$11</f>
        <v>0</v>
      </c>
      <c r="F401" s="232" t="str">
        <f>IF(ISBLANK('Order Form'!$J$12),"",'Order Form'!$J$12)</f>
        <v/>
      </c>
      <c r="G401" s="232">
        <f t="shared" ca="1" si="27"/>
        <v>41887</v>
      </c>
      <c r="H401" s="233">
        <f>'Order Form'!$J$13</f>
        <v>0</v>
      </c>
      <c r="I401" s="236">
        <f>'Order Form'!E416</f>
        <v>22.5</v>
      </c>
      <c r="J401" s="231">
        <f>'Order Form'!J416</f>
        <v>0</v>
      </c>
      <c r="K401" s="231" t="str">
        <f t="shared" si="29"/>
        <v>F</v>
      </c>
      <c r="L401" s="231">
        <f>IF('Pricing + Order Summary'!$O$13&gt;=8000,14,
IF('Pricing + Order Summary'!$O$13&gt;=5500,15,
IF('Pricing + Order Summary'!$O$13&gt;=4000,16,
IF('Pricing + Order Summary'!$O$13&gt;=2000,23,
IF('Pricing + Order Summary'!$O$13&gt;=750,21,
2)))))</f>
        <v>2</v>
      </c>
      <c r="M401" s="231" t="str">
        <f>"SPS20115"&amp;"-"&amp;D401&amp;"-"&amp;'Order Form'!$O$3&amp;"-1"</f>
        <v>SPS20115-0-1-1</v>
      </c>
    </row>
    <row r="402" spans="1:13">
      <c r="A402" s="234">
        <f>'Order Form'!A417</f>
        <v>15324</v>
      </c>
      <c r="B402" s="234">
        <f t="shared" si="26"/>
        <v>15324</v>
      </c>
      <c r="C402" s="235">
        <f t="shared" si="28"/>
        <v>15324</v>
      </c>
      <c r="D402" s="231">
        <f>'Order Form'!$M$2</f>
        <v>0</v>
      </c>
      <c r="E402" s="232">
        <f>'Order Form'!$J$11</f>
        <v>0</v>
      </c>
      <c r="F402" s="232" t="str">
        <f>IF(ISBLANK('Order Form'!$J$12),"",'Order Form'!$J$12)</f>
        <v/>
      </c>
      <c r="G402" s="232">
        <f t="shared" ca="1" si="27"/>
        <v>41887</v>
      </c>
      <c r="H402" s="233">
        <f>'Order Form'!$J$13</f>
        <v>0</v>
      </c>
      <c r="I402" s="236">
        <f>'Order Form'!E417</f>
        <v>22.5</v>
      </c>
      <c r="J402" s="231">
        <f>'Order Form'!J417</f>
        <v>0</v>
      </c>
      <c r="K402" s="231" t="str">
        <f t="shared" si="29"/>
        <v>F</v>
      </c>
      <c r="L402" s="231">
        <f>IF('Pricing + Order Summary'!$O$13&gt;=8000,14,
IF('Pricing + Order Summary'!$O$13&gt;=5500,15,
IF('Pricing + Order Summary'!$O$13&gt;=4000,16,
IF('Pricing + Order Summary'!$O$13&gt;=2000,23,
IF('Pricing + Order Summary'!$O$13&gt;=750,21,
2)))))</f>
        <v>2</v>
      </c>
      <c r="M402" s="231" t="str">
        <f>"SPS20115"&amp;"-"&amp;D402&amp;"-"&amp;'Order Form'!$O$3&amp;"-1"</f>
        <v>SPS20115-0-1-1</v>
      </c>
    </row>
    <row r="403" spans="1:13">
      <c r="A403" s="234">
        <f>'Order Form'!A418</f>
        <v>15325</v>
      </c>
      <c r="B403" s="234">
        <f t="shared" si="26"/>
        <v>15325</v>
      </c>
      <c r="C403" s="235">
        <f t="shared" si="28"/>
        <v>15325</v>
      </c>
      <c r="D403" s="231">
        <f>'Order Form'!$M$2</f>
        <v>0</v>
      </c>
      <c r="E403" s="232">
        <f>'Order Form'!$J$11</f>
        <v>0</v>
      </c>
      <c r="F403" s="232" t="str">
        <f>IF(ISBLANK('Order Form'!$J$12),"",'Order Form'!$J$12)</f>
        <v/>
      </c>
      <c r="G403" s="232">
        <f t="shared" ca="1" si="27"/>
        <v>41887</v>
      </c>
      <c r="H403" s="233">
        <f>'Order Form'!$J$13</f>
        <v>0</v>
      </c>
      <c r="I403" s="236">
        <f>'Order Form'!E418</f>
        <v>22.5</v>
      </c>
      <c r="J403" s="231">
        <f>'Order Form'!J418</f>
        <v>0</v>
      </c>
      <c r="K403" s="231" t="str">
        <f t="shared" si="29"/>
        <v>F</v>
      </c>
      <c r="L403" s="231">
        <f>IF('Pricing + Order Summary'!$O$13&gt;=8000,14,
IF('Pricing + Order Summary'!$O$13&gt;=5500,15,
IF('Pricing + Order Summary'!$O$13&gt;=4000,16,
IF('Pricing + Order Summary'!$O$13&gt;=2000,23,
IF('Pricing + Order Summary'!$O$13&gt;=750,21,
2)))))</f>
        <v>2</v>
      </c>
      <c r="M403" s="231" t="str">
        <f>"SPS20115"&amp;"-"&amp;D403&amp;"-"&amp;'Order Form'!$O$3&amp;"-1"</f>
        <v>SPS20115-0-1-1</v>
      </c>
    </row>
    <row r="404" spans="1:13">
      <c r="A404" s="234">
        <f>'Order Form'!A419</f>
        <v>15326</v>
      </c>
      <c r="B404" s="234">
        <f t="shared" si="26"/>
        <v>15326</v>
      </c>
      <c r="C404" s="235">
        <f t="shared" si="28"/>
        <v>15326</v>
      </c>
      <c r="D404" s="231">
        <f>'Order Form'!$M$2</f>
        <v>0</v>
      </c>
      <c r="E404" s="232">
        <f>'Order Form'!$J$11</f>
        <v>0</v>
      </c>
      <c r="F404" s="232" t="str">
        <f>IF(ISBLANK('Order Form'!$J$12),"",'Order Form'!$J$12)</f>
        <v/>
      </c>
      <c r="G404" s="232">
        <f t="shared" ca="1" si="27"/>
        <v>41887</v>
      </c>
      <c r="H404" s="233">
        <f>'Order Form'!$J$13</f>
        <v>0</v>
      </c>
      <c r="I404" s="236">
        <f>'Order Form'!E419</f>
        <v>22.5</v>
      </c>
      <c r="J404" s="231">
        <f>'Order Form'!J419</f>
        <v>0</v>
      </c>
      <c r="K404" s="231" t="str">
        <f t="shared" si="29"/>
        <v>F</v>
      </c>
      <c r="L404" s="231">
        <f>IF('Pricing + Order Summary'!$O$13&gt;=8000,14,
IF('Pricing + Order Summary'!$O$13&gt;=5500,15,
IF('Pricing + Order Summary'!$O$13&gt;=4000,16,
IF('Pricing + Order Summary'!$O$13&gt;=2000,23,
IF('Pricing + Order Summary'!$O$13&gt;=750,21,
2)))))</f>
        <v>2</v>
      </c>
      <c r="M404" s="231" t="str">
        <f>"SPS20115"&amp;"-"&amp;D404&amp;"-"&amp;'Order Form'!$O$3&amp;"-1"</f>
        <v>SPS20115-0-1-1</v>
      </c>
    </row>
    <row r="405" spans="1:13">
      <c r="A405" s="234">
        <f>'Order Form'!A420</f>
        <v>15327</v>
      </c>
      <c r="B405" s="234">
        <f t="shared" si="26"/>
        <v>15327</v>
      </c>
      <c r="C405" s="235">
        <f t="shared" si="28"/>
        <v>15327</v>
      </c>
      <c r="D405" s="231">
        <f>'Order Form'!$M$2</f>
        <v>0</v>
      </c>
      <c r="E405" s="232">
        <f>'Order Form'!$J$11</f>
        <v>0</v>
      </c>
      <c r="F405" s="232" t="str">
        <f>IF(ISBLANK('Order Form'!$J$12),"",'Order Form'!$J$12)</f>
        <v/>
      </c>
      <c r="G405" s="232">
        <f t="shared" ca="1" si="27"/>
        <v>41887</v>
      </c>
      <c r="H405" s="233">
        <f>'Order Form'!$J$13</f>
        <v>0</v>
      </c>
      <c r="I405" s="236">
        <f>'Order Form'!E420</f>
        <v>22.5</v>
      </c>
      <c r="J405" s="231">
        <f>'Order Form'!J420</f>
        <v>0</v>
      </c>
      <c r="K405" s="231" t="str">
        <f t="shared" si="29"/>
        <v>F</v>
      </c>
      <c r="L405" s="231">
        <f>IF('Pricing + Order Summary'!$O$13&gt;=8000,14,
IF('Pricing + Order Summary'!$O$13&gt;=5500,15,
IF('Pricing + Order Summary'!$O$13&gt;=4000,16,
IF('Pricing + Order Summary'!$O$13&gt;=2000,23,
IF('Pricing + Order Summary'!$O$13&gt;=750,21,
2)))))</f>
        <v>2</v>
      </c>
      <c r="M405" s="231" t="str">
        <f>"SPS20115"&amp;"-"&amp;D405&amp;"-"&amp;'Order Form'!$O$3&amp;"-1"</f>
        <v>SPS20115-0-1-1</v>
      </c>
    </row>
    <row r="406" spans="1:13">
      <c r="A406" s="234">
        <f>'Order Form'!A421</f>
        <v>15328</v>
      </c>
      <c r="B406" s="234">
        <f t="shared" si="26"/>
        <v>15328</v>
      </c>
      <c r="C406" s="235">
        <f t="shared" si="28"/>
        <v>15328</v>
      </c>
      <c r="D406" s="231">
        <f>'Order Form'!$M$2</f>
        <v>0</v>
      </c>
      <c r="E406" s="232">
        <f>'Order Form'!$J$11</f>
        <v>0</v>
      </c>
      <c r="F406" s="232" t="str">
        <f>IF(ISBLANK('Order Form'!$J$12),"",'Order Form'!$J$12)</f>
        <v/>
      </c>
      <c r="G406" s="232">
        <f t="shared" ca="1" si="27"/>
        <v>41887</v>
      </c>
      <c r="H406" s="233">
        <f>'Order Form'!$J$13</f>
        <v>0</v>
      </c>
      <c r="I406" s="236">
        <f>'Order Form'!E421</f>
        <v>22.5</v>
      </c>
      <c r="J406" s="231">
        <f>'Order Form'!J421</f>
        <v>0</v>
      </c>
      <c r="K406" s="231" t="str">
        <f t="shared" si="29"/>
        <v>F</v>
      </c>
      <c r="L406" s="231">
        <f>IF('Pricing + Order Summary'!$O$13&gt;=8000,14,
IF('Pricing + Order Summary'!$O$13&gt;=5500,15,
IF('Pricing + Order Summary'!$O$13&gt;=4000,16,
IF('Pricing + Order Summary'!$O$13&gt;=2000,23,
IF('Pricing + Order Summary'!$O$13&gt;=750,21,
2)))))</f>
        <v>2</v>
      </c>
      <c r="M406" s="231" t="str">
        <f>"SPS20115"&amp;"-"&amp;D406&amp;"-"&amp;'Order Form'!$O$3&amp;"-1"</f>
        <v>SPS20115-0-1-1</v>
      </c>
    </row>
    <row r="407" spans="1:13">
      <c r="A407" s="234">
        <f>'Order Form'!A422</f>
        <v>15329</v>
      </c>
      <c r="B407" s="234">
        <f t="shared" si="26"/>
        <v>15329</v>
      </c>
      <c r="C407" s="235">
        <f t="shared" si="28"/>
        <v>15329</v>
      </c>
      <c r="D407" s="231">
        <f>'Order Form'!$M$2</f>
        <v>0</v>
      </c>
      <c r="E407" s="232">
        <f>'Order Form'!$J$11</f>
        <v>0</v>
      </c>
      <c r="F407" s="232" t="str">
        <f>IF(ISBLANK('Order Form'!$J$12),"",'Order Form'!$J$12)</f>
        <v/>
      </c>
      <c r="G407" s="232">
        <f t="shared" ca="1" si="27"/>
        <v>41887</v>
      </c>
      <c r="H407" s="233">
        <f>'Order Form'!$J$13</f>
        <v>0</v>
      </c>
      <c r="I407" s="236">
        <f>'Order Form'!E422</f>
        <v>22.5</v>
      </c>
      <c r="J407" s="231">
        <f>'Order Form'!J422</f>
        <v>0</v>
      </c>
      <c r="K407" s="231" t="str">
        <f t="shared" si="29"/>
        <v>F</v>
      </c>
      <c r="L407" s="231">
        <f>IF('Pricing + Order Summary'!$O$13&gt;=8000,14,
IF('Pricing + Order Summary'!$O$13&gt;=5500,15,
IF('Pricing + Order Summary'!$O$13&gt;=4000,16,
IF('Pricing + Order Summary'!$O$13&gt;=2000,23,
IF('Pricing + Order Summary'!$O$13&gt;=750,21,
2)))))</f>
        <v>2</v>
      </c>
      <c r="M407" s="231" t="str">
        <f>"SPS20115"&amp;"-"&amp;D407&amp;"-"&amp;'Order Form'!$O$3&amp;"-1"</f>
        <v>SPS20115-0-1-1</v>
      </c>
    </row>
    <row r="408" spans="1:13">
      <c r="A408" s="234">
        <f>'Order Form'!A423</f>
        <v>15311</v>
      </c>
      <c r="B408" s="234">
        <f t="shared" si="26"/>
        <v>15311</v>
      </c>
      <c r="C408" s="235">
        <f t="shared" si="28"/>
        <v>15311</v>
      </c>
      <c r="D408" s="231">
        <f>'Order Form'!$M$2</f>
        <v>0</v>
      </c>
      <c r="E408" s="232">
        <f>'Order Form'!$J$11</f>
        <v>0</v>
      </c>
      <c r="F408" s="232" t="str">
        <f>IF(ISBLANK('Order Form'!$J$12),"",'Order Form'!$J$12)</f>
        <v/>
      </c>
      <c r="G408" s="232">
        <f t="shared" ca="1" si="27"/>
        <v>41887</v>
      </c>
      <c r="H408" s="233">
        <f>'Order Form'!$J$13</f>
        <v>0</v>
      </c>
      <c r="I408" s="236">
        <f>'Order Form'!E423</f>
        <v>22.5</v>
      </c>
      <c r="J408" s="231">
        <f>'Order Form'!J423</f>
        <v>0</v>
      </c>
      <c r="K408" s="231" t="str">
        <f t="shared" si="29"/>
        <v>F</v>
      </c>
      <c r="L408" s="231">
        <f>IF('Pricing + Order Summary'!$O$13&gt;=8000,14,
IF('Pricing + Order Summary'!$O$13&gt;=5500,15,
IF('Pricing + Order Summary'!$O$13&gt;=4000,16,
IF('Pricing + Order Summary'!$O$13&gt;=2000,23,
IF('Pricing + Order Summary'!$O$13&gt;=750,21,
2)))))</f>
        <v>2</v>
      </c>
      <c r="M408" s="231" t="str">
        <f>"SPS20115"&amp;"-"&amp;D408&amp;"-"&amp;'Order Form'!$O$3&amp;"-1"</f>
        <v>SPS20115-0-1-1</v>
      </c>
    </row>
    <row r="409" spans="1:13">
      <c r="A409" s="234">
        <f>'Order Form'!A424</f>
        <v>15312</v>
      </c>
      <c r="B409" s="234">
        <f t="shared" si="26"/>
        <v>15312</v>
      </c>
      <c r="C409" s="235">
        <f t="shared" si="28"/>
        <v>15312</v>
      </c>
      <c r="D409" s="231">
        <f>'Order Form'!$M$2</f>
        <v>0</v>
      </c>
      <c r="E409" s="232">
        <f>'Order Form'!$J$11</f>
        <v>0</v>
      </c>
      <c r="F409" s="232" t="str">
        <f>IF(ISBLANK('Order Form'!$J$12),"",'Order Form'!$J$12)</f>
        <v/>
      </c>
      <c r="G409" s="232">
        <f t="shared" ca="1" si="27"/>
        <v>41887</v>
      </c>
      <c r="H409" s="233">
        <f>'Order Form'!$J$13</f>
        <v>0</v>
      </c>
      <c r="I409" s="236">
        <f>'Order Form'!E424</f>
        <v>22.5</v>
      </c>
      <c r="J409" s="231">
        <f>'Order Form'!J424</f>
        <v>0</v>
      </c>
      <c r="K409" s="231" t="str">
        <f t="shared" si="29"/>
        <v>F</v>
      </c>
      <c r="L409" s="231">
        <f>IF('Pricing + Order Summary'!$O$13&gt;=8000,14,
IF('Pricing + Order Summary'!$O$13&gt;=5500,15,
IF('Pricing + Order Summary'!$O$13&gt;=4000,16,
IF('Pricing + Order Summary'!$O$13&gt;=2000,23,
IF('Pricing + Order Summary'!$O$13&gt;=750,21,
2)))))</f>
        <v>2</v>
      </c>
      <c r="M409" s="231" t="str">
        <f>"SPS20115"&amp;"-"&amp;D409&amp;"-"&amp;'Order Form'!$O$3&amp;"-1"</f>
        <v>SPS20115-0-1-1</v>
      </c>
    </row>
    <row r="410" spans="1:13">
      <c r="A410" s="234">
        <f>'Order Form'!A425</f>
        <v>15313</v>
      </c>
      <c r="B410" s="234">
        <f t="shared" si="26"/>
        <v>15313</v>
      </c>
      <c r="C410" s="235">
        <f t="shared" si="28"/>
        <v>15313</v>
      </c>
      <c r="D410" s="231">
        <f>'Order Form'!$M$2</f>
        <v>0</v>
      </c>
      <c r="E410" s="232">
        <f>'Order Form'!$J$11</f>
        <v>0</v>
      </c>
      <c r="F410" s="232" t="str">
        <f>IF(ISBLANK('Order Form'!$J$12),"",'Order Form'!$J$12)</f>
        <v/>
      </c>
      <c r="G410" s="232">
        <f t="shared" ca="1" si="27"/>
        <v>41887</v>
      </c>
      <c r="H410" s="233">
        <f>'Order Form'!$J$13</f>
        <v>0</v>
      </c>
      <c r="I410" s="236">
        <f>'Order Form'!E425</f>
        <v>22.5</v>
      </c>
      <c r="J410" s="231">
        <f>'Order Form'!J425</f>
        <v>0</v>
      </c>
      <c r="K410" s="231" t="str">
        <f t="shared" si="29"/>
        <v>F</v>
      </c>
      <c r="L410" s="231">
        <f>IF('Pricing + Order Summary'!$O$13&gt;=8000,14,
IF('Pricing + Order Summary'!$O$13&gt;=5500,15,
IF('Pricing + Order Summary'!$O$13&gt;=4000,16,
IF('Pricing + Order Summary'!$O$13&gt;=2000,23,
IF('Pricing + Order Summary'!$O$13&gt;=750,21,
2)))))</f>
        <v>2</v>
      </c>
      <c r="M410" s="231" t="str">
        <f>"SPS20115"&amp;"-"&amp;D410&amp;"-"&amp;'Order Form'!$O$3&amp;"-1"</f>
        <v>SPS20115-0-1-1</v>
      </c>
    </row>
    <row r="411" spans="1:13">
      <c r="A411" s="234">
        <f>'Order Form'!A426</f>
        <v>15308</v>
      </c>
      <c r="B411" s="234">
        <f t="shared" si="26"/>
        <v>15308</v>
      </c>
      <c r="C411" s="235">
        <f t="shared" si="28"/>
        <v>15308</v>
      </c>
      <c r="D411" s="231">
        <f>'Order Form'!$M$2</f>
        <v>0</v>
      </c>
      <c r="E411" s="232">
        <f>'Order Form'!$J$11</f>
        <v>0</v>
      </c>
      <c r="F411" s="232" t="str">
        <f>IF(ISBLANK('Order Form'!$J$12),"",'Order Form'!$J$12)</f>
        <v/>
      </c>
      <c r="G411" s="232">
        <f t="shared" ca="1" si="27"/>
        <v>41887</v>
      </c>
      <c r="H411" s="233">
        <f>'Order Form'!$J$13</f>
        <v>0</v>
      </c>
      <c r="I411" s="236">
        <f>'Order Form'!E426</f>
        <v>22.5</v>
      </c>
      <c r="J411" s="231">
        <f>'Order Form'!J426</f>
        <v>0</v>
      </c>
      <c r="K411" s="231" t="str">
        <f t="shared" si="29"/>
        <v>F</v>
      </c>
      <c r="L411" s="231">
        <f>IF('Pricing + Order Summary'!$O$13&gt;=8000,14,
IF('Pricing + Order Summary'!$O$13&gt;=5500,15,
IF('Pricing + Order Summary'!$O$13&gt;=4000,16,
IF('Pricing + Order Summary'!$O$13&gt;=2000,23,
IF('Pricing + Order Summary'!$O$13&gt;=750,21,
2)))))</f>
        <v>2</v>
      </c>
      <c r="M411" s="231" t="str">
        <f>"SPS20115"&amp;"-"&amp;D411&amp;"-"&amp;'Order Form'!$O$3&amp;"-1"</f>
        <v>SPS20115-0-1-1</v>
      </c>
    </row>
    <row r="412" spans="1:13">
      <c r="A412" s="234">
        <f>'Order Form'!A427</f>
        <v>15309</v>
      </c>
      <c r="B412" s="234">
        <f t="shared" si="26"/>
        <v>15309</v>
      </c>
      <c r="C412" s="235">
        <f t="shared" si="28"/>
        <v>15309</v>
      </c>
      <c r="D412" s="231">
        <f>'Order Form'!$M$2</f>
        <v>0</v>
      </c>
      <c r="E412" s="232">
        <f>'Order Form'!$J$11</f>
        <v>0</v>
      </c>
      <c r="F412" s="232" t="str">
        <f>IF(ISBLANK('Order Form'!$J$12),"",'Order Form'!$J$12)</f>
        <v/>
      </c>
      <c r="G412" s="232">
        <f t="shared" ca="1" si="27"/>
        <v>41887</v>
      </c>
      <c r="H412" s="233">
        <f>'Order Form'!$J$13</f>
        <v>0</v>
      </c>
      <c r="I412" s="236">
        <f>'Order Form'!E427</f>
        <v>22.5</v>
      </c>
      <c r="J412" s="231">
        <f>'Order Form'!J427</f>
        <v>0</v>
      </c>
      <c r="K412" s="231" t="str">
        <f t="shared" si="29"/>
        <v>F</v>
      </c>
      <c r="L412" s="231">
        <f>IF('Pricing + Order Summary'!$O$13&gt;=8000,14,
IF('Pricing + Order Summary'!$O$13&gt;=5500,15,
IF('Pricing + Order Summary'!$O$13&gt;=4000,16,
IF('Pricing + Order Summary'!$O$13&gt;=2000,23,
IF('Pricing + Order Summary'!$O$13&gt;=750,21,
2)))))</f>
        <v>2</v>
      </c>
      <c r="M412" s="231" t="str">
        <f>"SPS20115"&amp;"-"&amp;D412&amp;"-"&amp;'Order Form'!$O$3&amp;"-1"</f>
        <v>SPS20115-0-1-1</v>
      </c>
    </row>
    <row r="413" spans="1:13">
      <c r="A413" s="234">
        <f>'Order Form'!A428</f>
        <v>15310</v>
      </c>
      <c r="B413" s="234">
        <f t="shared" si="26"/>
        <v>15310</v>
      </c>
      <c r="C413" s="235">
        <f t="shared" si="28"/>
        <v>15310</v>
      </c>
      <c r="D413" s="231">
        <f>'Order Form'!$M$2</f>
        <v>0</v>
      </c>
      <c r="E413" s="232">
        <f>'Order Form'!$J$11</f>
        <v>0</v>
      </c>
      <c r="F413" s="232" t="str">
        <f>IF(ISBLANK('Order Form'!$J$12),"",'Order Form'!$J$12)</f>
        <v/>
      </c>
      <c r="G413" s="232">
        <f t="shared" ca="1" si="27"/>
        <v>41887</v>
      </c>
      <c r="H413" s="233">
        <f>'Order Form'!$J$13</f>
        <v>0</v>
      </c>
      <c r="I413" s="236">
        <f>'Order Form'!E428</f>
        <v>22.5</v>
      </c>
      <c r="J413" s="231">
        <f>'Order Form'!J428</f>
        <v>0</v>
      </c>
      <c r="K413" s="231" t="str">
        <f t="shared" si="29"/>
        <v>F</v>
      </c>
      <c r="L413" s="231">
        <f>IF('Pricing + Order Summary'!$O$13&gt;=8000,14,
IF('Pricing + Order Summary'!$O$13&gt;=5500,15,
IF('Pricing + Order Summary'!$O$13&gt;=4000,16,
IF('Pricing + Order Summary'!$O$13&gt;=2000,23,
IF('Pricing + Order Summary'!$O$13&gt;=750,21,
2)))))</f>
        <v>2</v>
      </c>
      <c r="M413" s="231" t="str">
        <f>"SPS20115"&amp;"-"&amp;D413&amp;"-"&amp;'Order Form'!$O$3&amp;"-1"</f>
        <v>SPS20115-0-1-1</v>
      </c>
    </row>
    <row r="414" spans="1:13">
      <c r="A414" s="234">
        <f>'Order Form'!A429</f>
        <v>15330</v>
      </c>
      <c r="B414" s="234">
        <f t="shared" si="26"/>
        <v>15330</v>
      </c>
      <c r="C414" s="235">
        <f t="shared" si="28"/>
        <v>15330</v>
      </c>
      <c r="D414" s="231">
        <f>'Order Form'!$M$2</f>
        <v>0</v>
      </c>
      <c r="E414" s="232">
        <f>'Order Form'!$J$11</f>
        <v>0</v>
      </c>
      <c r="F414" s="232" t="str">
        <f>IF(ISBLANK('Order Form'!$J$12),"",'Order Form'!$J$12)</f>
        <v/>
      </c>
      <c r="G414" s="232">
        <f t="shared" ca="1" si="27"/>
        <v>41887</v>
      </c>
      <c r="H414" s="233">
        <f>'Order Form'!$J$13</f>
        <v>0</v>
      </c>
      <c r="I414" s="236">
        <f>'Order Form'!E429</f>
        <v>22.5</v>
      </c>
      <c r="J414" s="231">
        <f>'Order Form'!J429</f>
        <v>0</v>
      </c>
      <c r="K414" s="231" t="str">
        <f t="shared" si="29"/>
        <v>F</v>
      </c>
      <c r="L414" s="231">
        <f>IF('Pricing + Order Summary'!$O$13&gt;=8000,14,
IF('Pricing + Order Summary'!$O$13&gt;=5500,15,
IF('Pricing + Order Summary'!$O$13&gt;=4000,16,
IF('Pricing + Order Summary'!$O$13&gt;=2000,23,
IF('Pricing + Order Summary'!$O$13&gt;=750,21,
2)))))</f>
        <v>2</v>
      </c>
      <c r="M414" s="231" t="str">
        <f>"SPS20115"&amp;"-"&amp;D414&amp;"-"&amp;'Order Form'!$O$3&amp;"-1"</f>
        <v>SPS20115-0-1-1</v>
      </c>
    </row>
    <row r="415" spans="1:13">
      <c r="A415" s="234">
        <f>'Order Form'!A430</f>
        <v>15331</v>
      </c>
      <c r="B415" s="234">
        <f t="shared" si="26"/>
        <v>15331</v>
      </c>
      <c r="C415" s="235">
        <f t="shared" si="28"/>
        <v>15331</v>
      </c>
      <c r="D415" s="231">
        <f>'Order Form'!$M$2</f>
        <v>0</v>
      </c>
      <c r="E415" s="232">
        <f>'Order Form'!$J$11</f>
        <v>0</v>
      </c>
      <c r="F415" s="232" t="str">
        <f>IF(ISBLANK('Order Form'!$J$12),"",'Order Form'!$J$12)</f>
        <v/>
      </c>
      <c r="G415" s="232">
        <f t="shared" ca="1" si="27"/>
        <v>41887</v>
      </c>
      <c r="H415" s="233">
        <f>'Order Form'!$J$13</f>
        <v>0</v>
      </c>
      <c r="I415" s="236">
        <f>'Order Form'!E430</f>
        <v>22.5</v>
      </c>
      <c r="J415" s="231">
        <f>'Order Form'!J430</f>
        <v>0</v>
      </c>
      <c r="K415" s="231" t="str">
        <f t="shared" si="29"/>
        <v>F</v>
      </c>
      <c r="L415" s="231">
        <f>IF('Pricing + Order Summary'!$O$13&gt;=8000,14,
IF('Pricing + Order Summary'!$O$13&gt;=5500,15,
IF('Pricing + Order Summary'!$O$13&gt;=4000,16,
IF('Pricing + Order Summary'!$O$13&gt;=2000,23,
IF('Pricing + Order Summary'!$O$13&gt;=750,21,
2)))))</f>
        <v>2</v>
      </c>
      <c r="M415" s="231" t="str">
        <f>"SPS20115"&amp;"-"&amp;D415&amp;"-"&amp;'Order Form'!$O$3&amp;"-1"</f>
        <v>SPS20115-0-1-1</v>
      </c>
    </row>
    <row r="416" spans="1:13">
      <c r="A416" s="234">
        <f>'Order Form'!A431</f>
        <v>15332</v>
      </c>
      <c r="B416" s="234">
        <f t="shared" si="26"/>
        <v>15332</v>
      </c>
      <c r="C416" s="235">
        <f t="shared" si="28"/>
        <v>15332</v>
      </c>
      <c r="D416" s="231">
        <f>'Order Form'!$M$2</f>
        <v>0</v>
      </c>
      <c r="E416" s="232">
        <f>'Order Form'!$J$11</f>
        <v>0</v>
      </c>
      <c r="F416" s="232" t="str">
        <f>IF(ISBLANK('Order Form'!$J$12),"",'Order Form'!$J$12)</f>
        <v/>
      </c>
      <c r="G416" s="232">
        <f t="shared" ca="1" si="27"/>
        <v>41887</v>
      </c>
      <c r="H416" s="233">
        <f>'Order Form'!$J$13</f>
        <v>0</v>
      </c>
      <c r="I416" s="236">
        <f>'Order Form'!E431</f>
        <v>22.5</v>
      </c>
      <c r="J416" s="231">
        <f>'Order Form'!J431</f>
        <v>0</v>
      </c>
      <c r="K416" s="231" t="str">
        <f t="shared" si="29"/>
        <v>F</v>
      </c>
      <c r="L416" s="231">
        <f>IF('Pricing + Order Summary'!$O$13&gt;=8000,14,
IF('Pricing + Order Summary'!$O$13&gt;=5500,15,
IF('Pricing + Order Summary'!$O$13&gt;=4000,16,
IF('Pricing + Order Summary'!$O$13&gt;=2000,23,
IF('Pricing + Order Summary'!$O$13&gt;=750,21,
2)))))</f>
        <v>2</v>
      </c>
      <c r="M416" s="231" t="str">
        <f>"SPS20115"&amp;"-"&amp;D416&amp;"-"&amp;'Order Form'!$O$3&amp;"-1"</f>
        <v>SPS20115-0-1-1</v>
      </c>
    </row>
    <row r="417" spans="1:13">
      <c r="A417" s="234">
        <f>'Order Form'!A432</f>
        <v>15318</v>
      </c>
      <c r="B417" s="234">
        <f t="shared" si="26"/>
        <v>15318</v>
      </c>
      <c r="C417" s="235">
        <f t="shared" si="28"/>
        <v>15318</v>
      </c>
      <c r="D417" s="231">
        <f>'Order Form'!$M$2</f>
        <v>0</v>
      </c>
      <c r="E417" s="232">
        <f>'Order Form'!$J$11</f>
        <v>0</v>
      </c>
      <c r="F417" s="232" t="str">
        <f>IF(ISBLANK('Order Form'!$J$12),"",'Order Form'!$J$12)</f>
        <v/>
      </c>
      <c r="G417" s="232">
        <f t="shared" ca="1" si="27"/>
        <v>41887</v>
      </c>
      <c r="H417" s="233">
        <f>'Order Form'!$J$13</f>
        <v>0</v>
      </c>
      <c r="I417" s="236">
        <f>'Order Form'!E432</f>
        <v>14.5</v>
      </c>
      <c r="J417" s="231">
        <f>'Order Form'!J432</f>
        <v>0</v>
      </c>
      <c r="K417" s="231" t="str">
        <f t="shared" si="29"/>
        <v>F</v>
      </c>
      <c r="L417" s="231">
        <f>IF('Pricing + Order Summary'!$O$13&gt;=8000,14,
IF('Pricing + Order Summary'!$O$13&gt;=5500,15,
IF('Pricing + Order Summary'!$O$13&gt;=4000,16,
IF('Pricing + Order Summary'!$O$13&gt;=2000,23,
IF('Pricing + Order Summary'!$O$13&gt;=750,21,
2)))))</f>
        <v>2</v>
      </c>
      <c r="M417" s="231" t="str">
        <f>"SPS20115"&amp;"-"&amp;D417&amp;"-"&amp;'Order Form'!$O$3&amp;"-1"</f>
        <v>SPS20115-0-1-1</v>
      </c>
    </row>
    <row r="418" spans="1:13">
      <c r="A418" s="234">
        <f>'Order Form'!A433</f>
        <v>15319</v>
      </c>
      <c r="B418" s="234">
        <f t="shared" si="26"/>
        <v>15319</v>
      </c>
      <c r="C418" s="235">
        <f t="shared" si="28"/>
        <v>15319</v>
      </c>
      <c r="D418" s="231">
        <f>'Order Form'!$M$2</f>
        <v>0</v>
      </c>
      <c r="E418" s="232">
        <f>'Order Form'!$J$11</f>
        <v>0</v>
      </c>
      <c r="F418" s="232" t="str">
        <f>IF(ISBLANK('Order Form'!$J$12),"",'Order Form'!$J$12)</f>
        <v/>
      </c>
      <c r="G418" s="232">
        <f t="shared" ca="1" si="27"/>
        <v>41887</v>
      </c>
      <c r="H418" s="233">
        <f>'Order Form'!$J$13</f>
        <v>0</v>
      </c>
      <c r="I418" s="236">
        <f>'Order Form'!E433</f>
        <v>14.5</v>
      </c>
      <c r="J418" s="231">
        <f>'Order Form'!J433</f>
        <v>0</v>
      </c>
      <c r="K418" s="231" t="str">
        <f t="shared" si="29"/>
        <v>F</v>
      </c>
      <c r="L418" s="231">
        <f>IF('Pricing + Order Summary'!$O$13&gt;=8000,14,
IF('Pricing + Order Summary'!$O$13&gt;=5500,15,
IF('Pricing + Order Summary'!$O$13&gt;=4000,16,
IF('Pricing + Order Summary'!$O$13&gt;=2000,23,
IF('Pricing + Order Summary'!$O$13&gt;=750,21,
2)))))</f>
        <v>2</v>
      </c>
      <c r="M418" s="231" t="str">
        <f>"SPS20115"&amp;"-"&amp;D418&amp;"-"&amp;'Order Form'!$O$3&amp;"-1"</f>
        <v>SPS20115-0-1-1</v>
      </c>
    </row>
    <row r="419" spans="1:13">
      <c r="A419" s="234">
        <f>'Order Form'!A434</f>
        <v>15320</v>
      </c>
      <c r="B419" s="234">
        <f t="shared" si="26"/>
        <v>15320</v>
      </c>
      <c r="C419" s="235">
        <f t="shared" si="28"/>
        <v>15320</v>
      </c>
      <c r="D419" s="231">
        <f>'Order Form'!$M$2</f>
        <v>0</v>
      </c>
      <c r="E419" s="232">
        <f>'Order Form'!$J$11</f>
        <v>0</v>
      </c>
      <c r="F419" s="232" t="str">
        <f>IF(ISBLANK('Order Form'!$J$12),"",'Order Form'!$J$12)</f>
        <v/>
      </c>
      <c r="G419" s="232">
        <f t="shared" ca="1" si="27"/>
        <v>41887</v>
      </c>
      <c r="H419" s="233">
        <f>'Order Form'!$J$13</f>
        <v>0</v>
      </c>
      <c r="I419" s="236">
        <f>'Order Form'!E434</f>
        <v>14.5</v>
      </c>
      <c r="J419" s="231">
        <f>'Order Form'!J434</f>
        <v>0</v>
      </c>
      <c r="K419" s="231" t="str">
        <f t="shared" si="29"/>
        <v>F</v>
      </c>
      <c r="L419" s="231">
        <f>IF('Pricing + Order Summary'!$O$13&gt;=8000,14,
IF('Pricing + Order Summary'!$O$13&gt;=5500,15,
IF('Pricing + Order Summary'!$O$13&gt;=4000,16,
IF('Pricing + Order Summary'!$O$13&gt;=2000,23,
IF('Pricing + Order Summary'!$O$13&gt;=750,21,
2)))))</f>
        <v>2</v>
      </c>
      <c r="M419" s="231" t="str">
        <f>"SPS20115"&amp;"-"&amp;D419&amp;"-"&amp;'Order Form'!$O$3&amp;"-1"</f>
        <v>SPS20115-0-1-1</v>
      </c>
    </row>
    <row r="420" spans="1:13">
      <c r="A420" s="234">
        <f>'Order Form'!A435</f>
        <v>15321</v>
      </c>
      <c r="B420" s="234">
        <f t="shared" si="26"/>
        <v>15321</v>
      </c>
      <c r="C420" s="235">
        <f t="shared" si="28"/>
        <v>15321</v>
      </c>
      <c r="D420" s="231">
        <f>'Order Form'!$M$2</f>
        <v>0</v>
      </c>
      <c r="E420" s="232">
        <f>'Order Form'!$J$11</f>
        <v>0</v>
      </c>
      <c r="F420" s="232" t="str">
        <f>IF(ISBLANK('Order Form'!$J$12),"",'Order Form'!$J$12)</f>
        <v/>
      </c>
      <c r="G420" s="232">
        <f t="shared" ca="1" si="27"/>
        <v>41887</v>
      </c>
      <c r="H420" s="233">
        <f>'Order Form'!$J$13</f>
        <v>0</v>
      </c>
      <c r="I420" s="236">
        <f>'Order Form'!E435</f>
        <v>14.5</v>
      </c>
      <c r="J420" s="231">
        <f>'Order Form'!J435</f>
        <v>0</v>
      </c>
      <c r="K420" s="231" t="str">
        <f t="shared" si="29"/>
        <v>F</v>
      </c>
      <c r="L420" s="231">
        <f>IF('Pricing + Order Summary'!$O$13&gt;=8000,14,
IF('Pricing + Order Summary'!$O$13&gt;=5500,15,
IF('Pricing + Order Summary'!$O$13&gt;=4000,16,
IF('Pricing + Order Summary'!$O$13&gt;=2000,23,
IF('Pricing + Order Summary'!$O$13&gt;=750,21,
2)))))</f>
        <v>2</v>
      </c>
      <c r="M420" s="231" t="str">
        <f>"SPS20115"&amp;"-"&amp;D420&amp;"-"&amp;'Order Form'!$O$3&amp;"-1"</f>
        <v>SPS20115-0-1-1</v>
      </c>
    </row>
    <row r="421" spans="1:13">
      <c r="A421" s="234">
        <f>'Order Form'!A436</f>
        <v>15314</v>
      </c>
      <c r="B421" s="234">
        <f t="shared" si="26"/>
        <v>15314</v>
      </c>
      <c r="C421" s="235">
        <f t="shared" si="28"/>
        <v>15314</v>
      </c>
      <c r="D421" s="231">
        <f>'Order Form'!$M$2</f>
        <v>0</v>
      </c>
      <c r="E421" s="232">
        <f>'Order Form'!$J$11</f>
        <v>0</v>
      </c>
      <c r="F421" s="232" t="str">
        <f>IF(ISBLANK('Order Form'!$J$12),"",'Order Form'!$J$12)</f>
        <v/>
      </c>
      <c r="G421" s="232">
        <f t="shared" ca="1" si="27"/>
        <v>41887</v>
      </c>
      <c r="H421" s="233">
        <f>'Order Form'!$J$13</f>
        <v>0</v>
      </c>
      <c r="I421" s="236">
        <f>'Order Form'!E436</f>
        <v>14.5</v>
      </c>
      <c r="J421" s="231">
        <f>'Order Form'!J436</f>
        <v>0</v>
      </c>
      <c r="K421" s="231" t="str">
        <f t="shared" si="29"/>
        <v>F</v>
      </c>
      <c r="L421" s="231">
        <f>IF('Pricing + Order Summary'!$O$13&gt;=8000,14,
IF('Pricing + Order Summary'!$O$13&gt;=5500,15,
IF('Pricing + Order Summary'!$O$13&gt;=4000,16,
IF('Pricing + Order Summary'!$O$13&gt;=2000,23,
IF('Pricing + Order Summary'!$O$13&gt;=750,21,
2)))))</f>
        <v>2</v>
      </c>
      <c r="M421" s="231" t="str">
        <f>"SPS20115"&amp;"-"&amp;D421&amp;"-"&amp;'Order Form'!$O$3&amp;"-1"</f>
        <v>SPS20115-0-1-1</v>
      </c>
    </row>
    <row r="422" spans="1:13">
      <c r="A422" s="234">
        <f>'Order Form'!A437</f>
        <v>15315</v>
      </c>
      <c r="B422" s="234">
        <f t="shared" si="26"/>
        <v>15315</v>
      </c>
      <c r="C422" s="235">
        <f t="shared" si="28"/>
        <v>15315</v>
      </c>
      <c r="D422" s="231">
        <f>'Order Form'!$M$2</f>
        <v>0</v>
      </c>
      <c r="E422" s="232">
        <f>'Order Form'!$J$11</f>
        <v>0</v>
      </c>
      <c r="F422" s="232" t="str">
        <f>IF(ISBLANK('Order Form'!$J$12),"",'Order Form'!$J$12)</f>
        <v/>
      </c>
      <c r="G422" s="232">
        <f t="shared" ca="1" si="27"/>
        <v>41887</v>
      </c>
      <c r="H422" s="233">
        <f>'Order Form'!$J$13</f>
        <v>0</v>
      </c>
      <c r="I422" s="236">
        <f>'Order Form'!E437</f>
        <v>14.5</v>
      </c>
      <c r="J422" s="231">
        <f>'Order Form'!J437</f>
        <v>0</v>
      </c>
      <c r="K422" s="231" t="str">
        <f t="shared" si="29"/>
        <v>F</v>
      </c>
      <c r="L422" s="231">
        <f>IF('Pricing + Order Summary'!$O$13&gt;=8000,14,
IF('Pricing + Order Summary'!$O$13&gt;=5500,15,
IF('Pricing + Order Summary'!$O$13&gt;=4000,16,
IF('Pricing + Order Summary'!$O$13&gt;=2000,23,
IF('Pricing + Order Summary'!$O$13&gt;=750,21,
2)))))</f>
        <v>2</v>
      </c>
      <c r="M422" s="231" t="str">
        <f>"SPS20115"&amp;"-"&amp;D422&amp;"-"&amp;'Order Form'!$O$3&amp;"-1"</f>
        <v>SPS20115-0-1-1</v>
      </c>
    </row>
    <row r="423" spans="1:13">
      <c r="A423" s="234">
        <f>'Order Form'!A438</f>
        <v>15316</v>
      </c>
      <c r="B423" s="234">
        <f t="shared" si="26"/>
        <v>15316</v>
      </c>
      <c r="C423" s="235">
        <f t="shared" si="28"/>
        <v>15316</v>
      </c>
      <c r="D423" s="231">
        <f>'Order Form'!$M$2</f>
        <v>0</v>
      </c>
      <c r="E423" s="232">
        <f>'Order Form'!$J$11</f>
        <v>0</v>
      </c>
      <c r="F423" s="232" t="str">
        <f>IF(ISBLANK('Order Form'!$J$12),"",'Order Form'!$J$12)</f>
        <v/>
      </c>
      <c r="G423" s="232">
        <f t="shared" ca="1" si="27"/>
        <v>41887</v>
      </c>
      <c r="H423" s="233">
        <f>'Order Form'!$J$13</f>
        <v>0</v>
      </c>
      <c r="I423" s="236">
        <f>'Order Form'!E438</f>
        <v>14.5</v>
      </c>
      <c r="J423" s="231">
        <f>'Order Form'!J438</f>
        <v>0</v>
      </c>
      <c r="K423" s="231" t="str">
        <f t="shared" si="29"/>
        <v>F</v>
      </c>
      <c r="L423" s="231">
        <f>IF('Pricing + Order Summary'!$O$13&gt;=8000,14,
IF('Pricing + Order Summary'!$O$13&gt;=5500,15,
IF('Pricing + Order Summary'!$O$13&gt;=4000,16,
IF('Pricing + Order Summary'!$O$13&gt;=2000,23,
IF('Pricing + Order Summary'!$O$13&gt;=750,21,
2)))))</f>
        <v>2</v>
      </c>
      <c r="M423" s="231" t="str">
        <f>"SPS20115"&amp;"-"&amp;D423&amp;"-"&amp;'Order Form'!$O$3&amp;"-1"</f>
        <v>SPS20115-0-1-1</v>
      </c>
    </row>
    <row r="424" spans="1:13">
      <c r="A424" s="234">
        <f>'Order Form'!A439</f>
        <v>15317</v>
      </c>
      <c r="B424" s="234">
        <f t="shared" si="26"/>
        <v>15317</v>
      </c>
      <c r="C424" s="235">
        <f t="shared" si="28"/>
        <v>15317</v>
      </c>
      <c r="D424" s="231">
        <f>'Order Form'!$M$2</f>
        <v>0</v>
      </c>
      <c r="E424" s="232">
        <f>'Order Form'!$J$11</f>
        <v>0</v>
      </c>
      <c r="F424" s="232" t="str">
        <f>IF(ISBLANK('Order Form'!$J$12),"",'Order Form'!$J$12)</f>
        <v/>
      </c>
      <c r="G424" s="232">
        <f t="shared" ca="1" si="27"/>
        <v>41887</v>
      </c>
      <c r="H424" s="233">
        <f>'Order Form'!$J$13</f>
        <v>0</v>
      </c>
      <c r="I424" s="236">
        <f>'Order Form'!E439</f>
        <v>14.5</v>
      </c>
      <c r="J424" s="231">
        <f>'Order Form'!J439</f>
        <v>0</v>
      </c>
      <c r="K424" s="231" t="str">
        <f t="shared" si="29"/>
        <v>F</v>
      </c>
      <c r="L424" s="231">
        <f>IF('Pricing + Order Summary'!$O$13&gt;=8000,14,
IF('Pricing + Order Summary'!$O$13&gt;=5500,15,
IF('Pricing + Order Summary'!$O$13&gt;=4000,16,
IF('Pricing + Order Summary'!$O$13&gt;=2000,23,
IF('Pricing + Order Summary'!$O$13&gt;=750,21,
2)))))</f>
        <v>2</v>
      </c>
      <c r="M424" s="231" t="str">
        <f>"SPS20115"&amp;"-"&amp;D424&amp;"-"&amp;'Order Form'!$O$3&amp;"-1"</f>
        <v>SPS20115-0-1-1</v>
      </c>
    </row>
    <row r="425" spans="1:13">
      <c r="A425" s="234">
        <f>'Order Form'!A440</f>
        <v>15361</v>
      </c>
      <c r="B425" s="234">
        <f t="shared" si="26"/>
        <v>15361</v>
      </c>
      <c r="C425" s="235">
        <f t="shared" si="28"/>
        <v>15361</v>
      </c>
      <c r="D425" s="231">
        <f>'Order Form'!$M$2</f>
        <v>0</v>
      </c>
      <c r="E425" s="232">
        <f>'Order Form'!$J$11</f>
        <v>0</v>
      </c>
      <c r="F425" s="232" t="str">
        <f>IF(ISBLANK('Order Form'!$J$12),"",'Order Form'!$J$12)</f>
        <v/>
      </c>
      <c r="G425" s="232">
        <f t="shared" ca="1" si="27"/>
        <v>41887</v>
      </c>
      <c r="H425" s="233">
        <f>'Order Form'!$J$13</f>
        <v>0</v>
      </c>
      <c r="I425" s="236">
        <f>'Order Form'!E440</f>
        <v>14.5</v>
      </c>
      <c r="J425" s="231">
        <f>'Order Form'!J440</f>
        <v>0</v>
      </c>
      <c r="K425" s="231" t="str">
        <f t="shared" si="29"/>
        <v>F</v>
      </c>
      <c r="L425" s="231">
        <f>IF('Pricing + Order Summary'!$O$13&gt;=8000,14,
IF('Pricing + Order Summary'!$O$13&gt;=5500,15,
IF('Pricing + Order Summary'!$O$13&gt;=4000,16,
IF('Pricing + Order Summary'!$O$13&gt;=2000,23,
IF('Pricing + Order Summary'!$O$13&gt;=750,21,
2)))))</f>
        <v>2</v>
      </c>
      <c r="M425" s="231" t="str">
        <f>"SPS20115"&amp;"-"&amp;D425&amp;"-"&amp;'Order Form'!$O$3&amp;"-1"</f>
        <v>SPS20115-0-1-1</v>
      </c>
    </row>
    <row r="426" spans="1:13">
      <c r="A426" s="234">
        <f>'Order Form'!A441</f>
        <v>15362</v>
      </c>
      <c r="B426" s="234">
        <f t="shared" si="26"/>
        <v>15362</v>
      </c>
      <c r="C426" s="235">
        <f t="shared" si="28"/>
        <v>15362</v>
      </c>
      <c r="D426" s="231">
        <f>'Order Form'!$M$2</f>
        <v>0</v>
      </c>
      <c r="E426" s="232">
        <f>'Order Form'!$J$11</f>
        <v>0</v>
      </c>
      <c r="F426" s="232" t="str">
        <f>IF(ISBLANK('Order Form'!$J$12),"",'Order Form'!$J$12)</f>
        <v/>
      </c>
      <c r="G426" s="232">
        <f t="shared" ca="1" si="27"/>
        <v>41887</v>
      </c>
      <c r="H426" s="233">
        <f>'Order Form'!$J$13</f>
        <v>0</v>
      </c>
      <c r="I426" s="236">
        <f>'Order Form'!E441</f>
        <v>14.5</v>
      </c>
      <c r="J426" s="231">
        <f>'Order Form'!J441</f>
        <v>0</v>
      </c>
      <c r="K426" s="231" t="str">
        <f t="shared" si="29"/>
        <v>F</v>
      </c>
      <c r="L426" s="231">
        <f>IF('Pricing + Order Summary'!$O$13&gt;=8000,14,
IF('Pricing + Order Summary'!$O$13&gt;=5500,15,
IF('Pricing + Order Summary'!$O$13&gt;=4000,16,
IF('Pricing + Order Summary'!$O$13&gt;=2000,23,
IF('Pricing + Order Summary'!$O$13&gt;=750,21,
2)))))</f>
        <v>2</v>
      </c>
      <c r="M426" s="231" t="str">
        <f>"SPS20115"&amp;"-"&amp;D426&amp;"-"&amp;'Order Form'!$O$3&amp;"-1"</f>
        <v>SPS20115-0-1-1</v>
      </c>
    </row>
    <row r="427" spans="1:13">
      <c r="A427" s="234">
        <f>'Order Form'!A442</f>
        <v>15363</v>
      </c>
      <c r="B427" s="234">
        <f t="shared" si="26"/>
        <v>15363</v>
      </c>
      <c r="C427" s="235">
        <f t="shared" si="28"/>
        <v>15363</v>
      </c>
      <c r="D427" s="231">
        <f>'Order Form'!$M$2</f>
        <v>0</v>
      </c>
      <c r="E427" s="232">
        <f>'Order Form'!$J$11</f>
        <v>0</v>
      </c>
      <c r="F427" s="232" t="str">
        <f>IF(ISBLANK('Order Form'!$J$12),"",'Order Form'!$J$12)</f>
        <v/>
      </c>
      <c r="G427" s="232">
        <f t="shared" ca="1" si="27"/>
        <v>41887</v>
      </c>
      <c r="H427" s="233">
        <f>'Order Form'!$J$13</f>
        <v>0</v>
      </c>
      <c r="I427" s="236">
        <f>'Order Form'!E442</f>
        <v>14.5</v>
      </c>
      <c r="J427" s="231">
        <f>'Order Form'!J442</f>
        <v>0</v>
      </c>
      <c r="K427" s="231" t="str">
        <f t="shared" si="29"/>
        <v>F</v>
      </c>
      <c r="L427" s="231">
        <f>IF('Pricing + Order Summary'!$O$13&gt;=8000,14,
IF('Pricing + Order Summary'!$O$13&gt;=5500,15,
IF('Pricing + Order Summary'!$O$13&gt;=4000,16,
IF('Pricing + Order Summary'!$O$13&gt;=2000,23,
IF('Pricing + Order Summary'!$O$13&gt;=750,21,
2)))))</f>
        <v>2</v>
      </c>
      <c r="M427" s="231" t="str">
        <f>"SPS20115"&amp;"-"&amp;D427&amp;"-"&amp;'Order Form'!$O$3&amp;"-1"</f>
        <v>SPS20115-0-1-1</v>
      </c>
    </row>
    <row r="428" spans="1:13">
      <c r="A428" s="234">
        <f>'Order Form'!A443</f>
        <v>15364</v>
      </c>
      <c r="B428" s="234">
        <f t="shared" si="26"/>
        <v>15364</v>
      </c>
      <c r="C428" s="235">
        <f t="shared" si="28"/>
        <v>15364</v>
      </c>
      <c r="D428" s="231">
        <f>'Order Form'!$M$2</f>
        <v>0</v>
      </c>
      <c r="E428" s="232">
        <f>'Order Form'!$J$11</f>
        <v>0</v>
      </c>
      <c r="F428" s="232" t="str">
        <f>IF(ISBLANK('Order Form'!$J$12),"",'Order Form'!$J$12)</f>
        <v/>
      </c>
      <c r="G428" s="232">
        <f t="shared" ca="1" si="27"/>
        <v>41887</v>
      </c>
      <c r="H428" s="233">
        <f>'Order Form'!$J$13</f>
        <v>0</v>
      </c>
      <c r="I428" s="236">
        <f>'Order Form'!E443</f>
        <v>14.5</v>
      </c>
      <c r="J428" s="231">
        <f>'Order Form'!J443</f>
        <v>0</v>
      </c>
      <c r="K428" s="231" t="str">
        <f t="shared" si="29"/>
        <v>F</v>
      </c>
      <c r="L428" s="231">
        <f>IF('Pricing + Order Summary'!$O$13&gt;=8000,14,
IF('Pricing + Order Summary'!$O$13&gt;=5500,15,
IF('Pricing + Order Summary'!$O$13&gt;=4000,16,
IF('Pricing + Order Summary'!$O$13&gt;=2000,23,
IF('Pricing + Order Summary'!$O$13&gt;=750,21,
2)))))</f>
        <v>2</v>
      </c>
      <c r="M428" s="231" t="str">
        <f>"SPS20115"&amp;"-"&amp;D428&amp;"-"&amp;'Order Form'!$O$3&amp;"-1"</f>
        <v>SPS20115-0-1-1</v>
      </c>
    </row>
    <row r="429" spans="1:13">
      <c r="A429" s="234">
        <f>'Order Form'!A444</f>
        <v>15365</v>
      </c>
      <c r="B429" s="234">
        <f t="shared" si="26"/>
        <v>15365</v>
      </c>
      <c r="C429" s="235">
        <f t="shared" si="28"/>
        <v>15365</v>
      </c>
      <c r="D429" s="231">
        <f>'Order Form'!$M$2</f>
        <v>0</v>
      </c>
      <c r="E429" s="232">
        <f>'Order Form'!$J$11</f>
        <v>0</v>
      </c>
      <c r="F429" s="232" t="str">
        <f>IF(ISBLANK('Order Form'!$J$12),"",'Order Form'!$J$12)</f>
        <v/>
      </c>
      <c r="G429" s="232">
        <f t="shared" ca="1" si="27"/>
        <v>41887</v>
      </c>
      <c r="H429" s="233">
        <f>'Order Form'!$J$13</f>
        <v>0</v>
      </c>
      <c r="I429" s="236">
        <f>'Order Form'!E444</f>
        <v>14.5</v>
      </c>
      <c r="J429" s="231">
        <f>'Order Form'!J444</f>
        <v>0</v>
      </c>
      <c r="K429" s="231" t="str">
        <f t="shared" si="29"/>
        <v>F</v>
      </c>
      <c r="L429" s="231">
        <f>IF('Pricing + Order Summary'!$O$13&gt;=8000,14,
IF('Pricing + Order Summary'!$O$13&gt;=5500,15,
IF('Pricing + Order Summary'!$O$13&gt;=4000,16,
IF('Pricing + Order Summary'!$O$13&gt;=2000,23,
IF('Pricing + Order Summary'!$O$13&gt;=750,21,
2)))))</f>
        <v>2</v>
      </c>
      <c r="M429" s="231" t="str">
        <f>"SPS20115"&amp;"-"&amp;D429&amp;"-"&amp;'Order Form'!$O$3&amp;"-1"</f>
        <v>SPS20115-0-1-1</v>
      </c>
    </row>
    <row r="430" spans="1:13">
      <c r="A430" s="234">
        <f>'Order Form'!A445</f>
        <v>15366</v>
      </c>
      <c r="B430" s="234">
        <f t="shared" si="26"/>
        <v>15366</v>
      </c>
      <c r="C430" s="235">
        <f t="shared" si="28"/>
        <v>15366</v>
      </c>
      <c r="D430" s="231">
        <f>'Order Form'!$M$2</f>
        <v>0</v>
      </c>
      <c r="E430" s="232">
        <f>'Order Form'!$J$11</f>
        <v>0</v>
      </c>
      <c r="F430" s="232" t="str">
        <f>IF(ISBLANK('Order Form'!$J$12),"",'Order Form'!$J$12)</f>
        <v/>
      </c>
      <c r="G430" s="232">
        <f t="shared" ca="1" si="27"/>
        <v>41887</v>
      </c>
      <c r="H430" s="233">
        <f>'Order Form'!$J$13</f>
        <v>0</v>
      </c>
      <c r="I430" s="236">
        <f>'Order Form'!E445</f>
        <v>14.5</v>
      </c>
      <c r="J430" s="231">
        <f>'Order Form'!J445</f>
        <v>0</v>
      </c>
      <c r="K430" s="231" t="str">
        <f t="shared" si="29"/>
        <v>F</v>
      </c>
      <c r="L430" s="231">
        <f>IF('Pricing + Order Summary'!$O$13&gt;=8000,14,
IF('Pricing + Order Summary'!$O$13&gt;=5500,15,
IF('Pricing + Order Summary'!$O$13&gt;=4000,16,
IF('Pricing + Order Summary'!$O$13&gt;=2000,23,
IF('Pricing + Order Summary'!$O$13&gt;=750,21,
2)))))</f>
        <v>2</v>
      </c>
      <c r="M430" s="231" t="str">
        <f>"SPS20115"&amp;"-"&amp;D430&amp;"-"&amp;'Order Form'!$O$3&amp;"-1"</f>
        <v>SPS20115-0-1-1</v>
      </c>
    </row>
    <row r="431" spans="1:13">
      <c r="A431" s="234">
        <f>'Order Form'!A446</f>
        <v>15367</v>
      </c>
      <c r="B431" s="234">
        <f t="shared" si="26"/>
        <v>15367</v>
      </c>
      <c r="C431" s="235">
        <f t="shared" si="28"/>
        <v>15367</v>
      </c>
      <c r="D431" s="231">
        <f>'Order Form'!$M$2</f>
        <v>0</v>
      </c>
      <c r="E431" s="232">
        <f>'Order Form'!$J$11</f>
        <v>0</v>
      </c>
      <c r="F431" s="232" t="str">
        <f>IF(ISBLANK('Order Form'!$J$12),"",'Order Form'!$J$12)</f>
        <v/>
      </c>
      <c r="G431" s="232">
        <f t="shared" ca="1" si="27"/>
        <v>41887</v>
      </c>
      <c r="H431" s="233">
        <f>'Order Form'!$J$13</f>
        <v>0</v>
      </c>
      <c r="I431" s="236">
        <f>'Order Form'!E446</f>
        <v>14.5</v>
      </c>
      <c r="J431" s="231">
        <f>'Order Form'!J446</f>
        <v>0</v>
      </c>
      <c r="K431" s="231" t="str">
        <f t="shared" si="29"/>
        <v>F</v>
      </c>
      <c r="L431" s="231">
        <f>IF('Pricing + Order Summary'!$O$13&gt;=8000,14,
IF('Pricing + Order Summary'!$O$13&gt;=5500,15,
IF('Pricing + Order Summary'!$O$13&gt;=4000,16,
IF('Pricing + Order Summary'!$O$13&gt;=2000,23,
IF('Pricing + Order Summary'!$O$13&gt;=750,21,
2)))))</f>
        <v>2</v>
      </c>
      <c r="M431" s="231" t="str">
        <f>"SPS20115"&amp;"-"&amp;D431&amp;"-"&amp;'Order Form'!$O$3&amp;"-1"</f>
        <v>SPS20115-0-1-1</v>
      </c>
    </row>
    <row r="432" spans="1:13">
      <c r="A432" s="234">
        <f>'Order Form'!A447</f>
        <v>15368</v>
      </c>
      <c r="B432" s="234">
        <f t="shared" si="26"/>
        <v>15368</v>
      </c>
      <c r="C432" s="235">
        <f t="shared" si="28"/>
        <v>15368</v>
      </c>
      <c r="D432" s="231">
        <f>'Order Form'!$M$2</f>
        <v>0</v>
      </c>
      <c r="E432" s="232">
        <f>'Order Form'!$J$11</f>
        <v>0</v>
      </c>
      <c r="F432" s="232" t="str">
        <f>IF(ISBLANK('Order Form'!$J$12),"",'Order Form'!$J$12)</f>
        <v/>
      </c>
      <c r="G432" s="232">
        <f t="shared" ca="1" si="27"/>
        <v>41887</v>
      </c>
      <c r="H432" s="233">
        <f>'Order Form'!$J$13</f>
        <v>0</v>
      </c>
      <c r="I432" s="236">
        <f>'Order Form'!E447</f>
        <v>14.5</v>
      </c>
      <c r="J432" s="231">
        <f>'Order Form'!J447</f>
        <v>0</v>
      </c>
      <c r="K432" s="231" t="str">
        <f t="shared" si="29"/>
        <v>F</v>
      </c>
      <c r="L432" s="231">
        <f>IF('Pricing + Order Summary'!$O$13&gt;=8000,14,
IF('Pricing + Order Summary'!$O$13&gt;=5500,15,
IF('Pricing + Order Summary'!$O$13&gt;=4000,16,
IF('Pricing + Order Summary'!$O$13&gt;=2000,23,
IF('Pricing + Order Summary'!$O$13&gt;=750,21,
2)))))</f>
        <v>2</v>
      </c>
      <c r="M432" s="231" t="str">
        <f>"SPS20115"&amp;"-"&amp;D432&amp;"-"&amp;'Order Form'!$O$3&amp;"-1"</f>
        <v>SPS20115-0-1-1</v>
      </c>
    </row>
    <row r="433" spans="1:13">
      <c r="A433" s="234">
        <f>'Order Form'!A448</f>
        <v>15353</v>
      </c>
      <c r="B433" s="234">
        <f t="shared" si="26"/>
        <v>15353</v>
      </c>
      <c r="C433" s="235">
        <f t="shared" si="28"/>
        <v>15353</v>
      </c>
      <c r="D433" s="231">
        <f>'Order Form'!$M$2</f>
        <v>0</v>
      </c>
      <c r="E433" s="232">
        <f>'Order Form'!$J$11</f>
        <v>0</v>
      </c>
      <c r="F433" s="232" t="str">
        <f>IF(ISBLANK('Order Form'!$J$12),"",'Order Form'!$J$12)</f>
        <v/>
      </c>
      <c r="G433" s="232">
        <f t="shared" ca="1" si="27"/>
        <v>41887</v>
      </c>
      <c r="H433" s="233">
        <f>'Order Form'!$J$13</f>
        <v>0</v>
      </c>
      <c r="I433" s="236">
        <f>'Order Form'!E448</f>
        <v>14.5</v>
      </c>
      <c r="J433" s="231">
        <f>'Order Form'!J448</f>
        <v>0</v>
      </c>
      <c r="K433" s="231" t="str">
        <f t="shared" si="29"/>
        <v>F</v>
      </c>
      <c r="L433" s="231">
        <f>IF('Pricing + Order Summary'!$O$13&gt;=8000,14,
IF('Pricing + Order Summary'!$O$13&gt;=5500,15,
IF('Pricing + Order Summary'!$O$13&gt;=4000,16,
IF('Pricing + Order Summary'!$O$13&gt;=2000,23,
IF('Pricing + Order Summary'!$O$13&gt;=750,21,
2)))))</f>
        <v>2</v>
      </c>
      <c r="M433" s="231" t="str">
        <f>"SPS20115"&amp;"-"&amp;D433&amp;"-"&amp;'Order Form'!$O$3&amp;"-1"</f>
        <v>SPS20115-0-1-1</v>
      </c>
    </row>
    <row r="434" spans="1:13">
      <c r="A434" s="234">
        <f>'Order Form'!A449</f>
        <v>15354</v>
      </c>
      <c r="B434" s="234">
        <f t="shared" si="26"/>
        <v>15354</v>
      </c>
      <c r="C434" s="235">
        <f t="shared" si="28"/>
        <v>15354</v>
      </c>
      <c r="D434" s="231">
        <f>'Order Form'!$M$2</f>
        <v>0</v>
      </c>
      <c r="E434" s="232">
        <f>'Order Form'!$J$11</f>
        <v>0</v>
      </c>
      <c r="F434" s="232" t="str">
        <f>IF(ISBLANK('Order Form'!$J$12),"",'Order Form'!$J$12)</f>
        <v/>
      </c>
      <c r="G434" s="232">
        <f t="shared" ca="1" si="27"/>
        <v>41887</v>
      </c>
      <c r="H434" s="233">
        <f>'Order Form'!$J$13</f>
        <v>0</v>
      </c>
      <c r="I434" s="236">
        <f>'Order Form'!E449</f>
        <v>14.5</v>
      </c>
      <c r="J434" s="231">
        <f>'Order Form'!J449</f>
        <v>0</v>
      </c>
      <c r="K434" s="231" t="str">
        <f t="shared" si="29"/>
        <v>F</v>
      </c>
      <c r="L434" s="231">
        <f>IF('Pricing + Order Summary'!$O$13&gt;=8000,14,
IF('Pricing + Order Summary'!$O$13&gt;=5500,15,
IF('Pricing + Order Summary'!$O$13&gt;=4000,16,
IF('Pricing + Order Summary'!$O$13&gt;=2000,23,
IF('Pricing + Order Summary'!$O$13&gt;=750,21,
2)))))</f>
        <v>2</v>
      </c>
      <c r="M434" s="231" t="str">
        <f>"SPS20115"&amp;"-"&amp;D434&amp;"-"&amp;'Order Form'!$O$3&amp;"-1"</f>
        <v>SPS20115-0-1-1</v>
      </c>
    </row>
    <row r="435" spans="1:13">
      <c r="A435" s="234">
        <f>'Order Form'!A450</f>
        <v>15355</v>
      </c>
      <c r="B435" s="234">
        <f t="shared" si="26"/>
        <v>15355</v>
      </c>
      <c r="C435" s="235">
        <f t="shared" si="28"/>
        <v>15355</v>
      </c>
      <c r="D435" s="231">
        <f>'Order Form'!$M$2</f>
        <v>0</v>
      </c>
      <c r="E435" s="232">
        <f>'Order Form'!$J$11</f>
        <v>0</v>
      </c>
      <c r="F435" s="232" t="str">
        <f>IF(ISBLANK('Order Form'!$J$12),"",'Order Form'!$J$12)</f>
        <v/>
      </c>
      <c r="G435" s="232">
        <f t="shared" ca="1" si="27"/>
        <v>41887</v>
      </c>
      <c r="H435" s="233">
        <f>'Order Form'!$J$13</f>
        <v>0</v>
      </c>
      <c r="I435" s="236">
        <f>'Order Form'!E450</f>
        <v>14.5</v>
      </c>
      <c r="J435" s="231">
        <f>'Order Form'!J450</f>
        <v>0</v>
      </c>
      <c r="K435" s="231" t="str">
        <f t="shared" si="29"/>
        <v>F</v>
      </c>
      <c r="L435" s="231">
        <f>IF('Pricing + Order Summary'!$O$13&gt;=8000,14,
IF('Pricing + Order Summary'!$O$13&gt;=5500,15,
IF('Pricing + Order Summary'!$O$13&gt;=4000,16,
IF('Pricing + Order Summary'!$O$13&gt;=2000,23,
IF('Pricing + Order Summary'!$O$13&gt;=750,21,
2)))))</f>
        <v>2</v>
      </c>
      <c r="M435" s="231" t="str">
        <f>"SPS20115"&amp;"-"&amp;D435&amp;"-"&amp;'Order Form'!$O$3&amp;"-1"</f>
        <v>SPS20115-0-1-1</v>
      </c>
    </row>
    <row r="436" spans="1:13">
      <c r="A436" s="234">
        <f>'Order Form'!A451</f>
        <v>15356</v>
      </c>
      <c r="B436" s="234">
        <f t="shared" si="26"/>
        <v>15356</v>
      </c>
      <c r="C436" s="235">
        <f t="shared" si="28"/>
        <v>15356</v>
      </c>
      <c r="D436" s="231">
        <f>'Order Form'!$M$2</f>
        <v>0</v>
      </c>
      <c r="E436" s="232">
        <f>'Order Form'!$J$11</f>
        <v>0</v>
      </c>
      <c r="F436" s="232" t="str">
        <f>IF(ISBLANK('Order Form'!$J$12),"",'Order Form'!$J$12)</f>
        <v/>
      </c>
      <c r="G436" s="232">
        <f t="shared" ca="1" si="27"/>
        <v>41887</v>
      </c>
      <c r="H436" s="233">
        <f>'Order Form'!$J$13</f>
        <v>0</v>
      </c>
      <c r="I436" s="236">
        <f>'Order Form'!E451</f>
        <v>14.5</v>
      </c>
      <c r="J436" s="231">
        <f>'Order Form'!J451</f>
        <v>0</v>
      </c>
      <c r="K436" s="231" t="str">
        <f t="shared" si="29"/>
        <v>F</v>
      </c>
      <c r="L436" s="231">
        <f>IF('Pricing + Order Summary'!$O$13&gt;=8000,14,
IF('Pricing + Order Summary'!$O$13&gt;=5500,15,
IF('Pricing + Order Summary'!$O$13&gt;=4000,16,
IF('Pricing + Order Summary'!$O$13&gt;=2000,23,
IF('Pricing + Order Summary'!$O$13&gt;=750,21,
2)))))</f>
        <v>2</v>
      </c>
      <c r="M436" s="231" t="str">
        <f>"SPS20115"&amp;"-"&amp;D436&amp;"-"&amp;'Order Form'!$O$3&amp;"-1"</f>
        <v>SPS20115-0-1-1</v>
      </c>
    </row>
    <row r="437" spans="1:13">
      <c r="A437" s="234">
        <f>'Order Form'!A452</f>
        <v>15357</v>
      </c>
      <c r="B437" s="234">
        <f t="shared" si="26"/>
        <v>15357</v>
      </c>
      <c r="C437" s="235">
        <f t="shared" si="28"/>
        <v>15357</v>
      </c>
      <c r="D437" s="231">
        <f>'Order Form'!$M$2</f>
        <v>0</v>
      </c>
      <c r="E437" s="232">
        <f>'Order Form'!$J$11</f>
        <v>0</v>
      </c>
      <c r="F437" s="232" t="str">
        <f>IF(ISBLANK('Order Form'!$J$12),"",'Order Form'!$J$12)</f>
        <v/>
      </c>
      <c r="G437" s="232">
        <f t="shared" ca="1" si="27"/>
        <v>41887</v>
      </c>
      <c r="H437" s="233">
        <f>'Order Form'!$J$13</f>
        <v>0</v>
      </c>
      <c r="I437" s="236">
        <f>'Order Form'!E452</f>
        <v>14.5</v>
      </c>
      <c r="J437" s="231">
        <f>'Order Form'!J452</f>
        <v>0</v>
      </c>
      <c r="K437" s="231" t="str">
        <f t="shared" si="29"/>
        <v>F</v>
      </c>
      <c r="L437" s="231">
        <f>IF('Pricing + Order Summary'!$O$13&gt;=8000,14,
IF('Pricing + Order Summary'!$O$13&gt;=5500,15,
IF('Pricing + Order Summary'!$O$13&gt;=4000,16,
IF('Pricing + Order Summary'!$O$13&gt;=2000,23,
IF('Pricing + Order Summary'!$O$13&gt;=750,21,
2)))))</f>
        <v>2</v>
      </c>
      <c r="M437" s="231" t="str">
        <f>"SPS20115"&amp;"-"&amp;D437&amp;"-"&amp;'Order Form'!$O$3&amp;"-1"</f>
        <v>SPS20115-0-1-1</v>
      </c>
    </row>
    <row r="438" spans="1:13">
      <c r="A438" s="234">
        <f>'Order Form'!A453</f>
        <v>15358</v>
      </c>
      <c r="B438" s="234">
        <f t="shared" si="26"/>
        <v>15358</v>
      </c>
      <c r="C438" s="235">
        <f t="shared" si="28"/>
        <v>15358</v>
      </c>
      <c r="D438" s="231">
        <f>'Order Form'!$M$2</f>
        <v>0</v>
      </c>
      <c r="E438" s="232">
        <f>'Order Form'!$J$11</f>
        <v>0</v>
      </c>
      <c r="F438" s="232" t="str">
        <f>IF(ISBLANK('Order Form'!$J$12),"",'Order Form'!$J$12)</f>
        <v/>
      </c>
      <c r="G438" s="232">
        <f t="shared" ca="1" si="27"/>
        <v>41887</v>
      </c>
      <c r="H438" s="233">
        <f>'Order Form'!$J$13</f>
        <v>0</v>
      </c>
      <c r="I438" s="236">
        <f>'Order Form'!E453</f>
        <v>14.5</v>
      </c>
      <c r="J438" s="231">
        <f>'Order Form'!J453</f>
        <v>0</v>
      </c>
      <c r="K438" s="231" t="str">
        <f t="shared" si="29"/>
        <v>F</v>
      </c>
      <c r="L438" s="231">
        <f>IF('Pricing + Order Summary'!$O$13&gt;=8000,14,
IF('Pricing + Order Summary'!$O$13&gt;=5500,15,
IF('Pricing + Order Summary'!$O$13&gt;=4000,16,
IF('Pricing + Order Summary'!$O$13&gt;=2000,23,
IF('Pricing + Order Summary'!$O$13&gt;=750,21,
2)))))</f>
        <v>2</v>
      </c>
      <c r="M438" s="231" t="str">
        <f>"SPS20115"&amp;"-"&amp;D438&amp;"-"&amp;'Order Form'!$O$3&amp;"-1"</f>
        <v>SPS20115-0-1-1</v>
      </c>
    </row>
    <row r="439" spans="1:13">
      <c r="A439" s="234">
        <f>'Order Form'!A454</f>
        <v>15359</v>
      </c>
      <c r="B439" s="234">
        <f t="shared" si="26"/>
        <v>15359</v>
      </c>
      <c r="C439" s="235">
        <f t="shared" si="28"/>
        <v>15359</v>
      </c>
      <c r="D439" s="231">
        <f>'Order Form'!$M$2</f>
        <v>0</v>
      </c>
      <c r="E439" s="232">
        <f>'Order Form'!$J$11</f>
        <v>0</v>
      </c>
      <c r="F439" s="232" t="str">
        <f>IF(ISBLANK('Order Form'!$J$12),"",'Order Form'!$J$12)</f>
        <v/>
      </c>
      <c r="G439" s="232">
        <f t="shared" ca="1" si="27"/>
        <v>41887</v>
      </c>
      <c r="H439" s="233">
        <f>'Order Form'!$J$13</f>
        <v>0</v>
      </c>
      <c r="I439" s="236">
        <f>'Order Form'!E454</f>
        <v>14.5</v>
      </c>
      <c r="J439" s="231">
        <f>'Order Form'!J454</f>
        <v>0</v>
      </c>
      <c r="K439" s="231" t="str">
        <f t="shared" si="29"/>
        <v>F</v>
      </c>
      <c r="L439" s="231">
        <f>IF('Pricing + Order Summary'!$O$13&gt;=8000,14,
IF('Pricing + Order Summary'!$O$13&gt;=5500,15,
IF('Pricing + Order Summary'!$O$13&gt;=4000,16,
IF('Pricing + Order Summary'!$O$13&gt;=2000,23,
IF('Pricing + Order Summary'!$O$13&gt;=750,21,
2)))))</f>
        <v>2</v>
      </c>
      <c r="M439" s="231" t="str">
        <f>"SPS20115"&amp;"-"&amp;D439&amp;"-"&amp;'Order Form'!$O$3&amp;"-1"</f>
        <v>SPS20115-0-1-1</v>
      </c>
    </row>
    <row r="440" spans="1:13">
      <c r="A440" s="234">
        <f>'Order Form'!A455</f>
        <v>15360</v>
      </c>
      <c r="B440" s="234">
        <f t="shared" si="26"/>
        <v>15360</v>
      </c>
      <c r="C440" s="235">
        <f t="shared" si="28"/>
        <v>15360</v>
      </c>
      <c r="D440" s="231">
        <f>'Order Form'!$M$2</f>
        <v>0</v>
      </c>
      <c r="E440" s="232">
        <f>'Order Form'!$J$11</f>
        <v>0</v>
      </c>
      <c r="F440" s="232" t="str">
        <f>IF(ISBLANK('Order Form'!$J$12),"",'Order Form'!$J$12)</f>
        <v/>
      </c>
      <c r="G440" s="232">
        <f t="shared" ca="1" si="27"/>
        <v>41887</v>
      </c>
      <c r="H440" s="233">
        <f>'Order Form'!$J$13</f>
        <v>0</v>
      </c>
      <c r="I440" s="236">
        <f>'Order Form'!E455</f>
        <v>14.5</v>
      </c>
      <c r="J440" s="231">
        <f>'Order Form'!J455</f>
        <v>0</v>
      </c>
      <c r="K440" s="231" t="str">
        <f t="shared" si="29"/>
        <v>F</v>
      </c>
      <c r="L440" s="231">
        <f>IF('Pricing + Order Summary'!$O$13&gt;=8000,14,
IF('Pricing + Order Summary'!$O$13&gt;=5500,15,
IF('Pricing + Order Summary'!$O$13&gt;=4000,16,
IF('Pricing + Order Summary'!$O$13&gt;=2000,23,
IF('Pricing + Order Summary'!$O$13&gt;=750,21,
2)))))</f>
        <v>2</v>
      </c>
      <c r="M440" s="231" t="str">
        <f>"SPS20115"&amp;"-"&amp;D440&amp;"-"&amp;'Order Form'!$O$3&amp;"-1"</f>
        <v>SPS20115-0-1-1</v>
      </c>
    </row>
    <row r="441" spans="1:13">
      <c r="A441" s="234">
        <f>'Order Form'!A456</f>
        <v>15349</v>
      </c>
      <c r="B441" s="234">
        <f t="shared" si="26"/>
        <v>15349</v>
      </c>
      <c r="C441" s="235">
        <f t="shared" si="28"/>
        <v>15349</v>
      </c>
      <c r="D441" s="231">
        <f>'Order Form'!$M$2</f>
        <v>0</v>
      </c>
      <c r="E441" s="232">
        <f>'Order Form'!$J$11</f>
        <v>0</v>
      </c>
      <c r="F441" s="232" t="str">
        <f>IF(ISBLANK('Order Form'!$J$12),"",'Order Form'!$J$12)</f>
        <v/>
      </c>
      <c r="G441" s="232">
        <f t="shared" ca="1" si="27"/>
        <v>41887</v>
      </c>
      <c r="H441" s="233">
        <f>'Order Form'!$J$13</f>
        <v>0</v>
      </c>
      <c r="I441" s="236">
        <f>'Order Form'!E456</f>
        <v>18.5</v>
      </c>
      <c r="J441" s="231">
        <f>'Order Form'!J456</f>
        <v>0</v>
      </c>
      <c r="K441" s="231" t="str">
        <f t="shared" si="29"/>
        <v>F</v>
      </c>
      <c r="L441" s="231">
        <f>IF('Pricing + Order Summary'!$O$13&gt;=8000,14,
IF('Pricing + Order Summary'!$O$13&gt;=5500,15,
IF('Pricing + Order Summary'!$O$13&gt;=4000,16,
IF('Pricing + Order Summary'!$O$13&gt;=2000,23,
IF('Pricing + Order Summary'!$O$13&gt;=750,21,
2)))))</f>
        <v>2</v>
      </c>
      <c r="M441" s="231" t="str">
        <f>"SPS20115"&amp;"-"&amp;D441&amp;"-"&amp;'Order Form'!$O$3&amp;"-1"</f>
        <v>SPS20115-0-1-1</v>
      </c>
    </row>
    <row r="442" spans="1:13">
      <c r="A442" s="234">
        <f>'Order Form'!A457</f>
        <v>15350</v>
      </c>
      <c r="B442" s="234">
        <f t="shared" si="26"/>
        <v>15350</v>
      </c>
      <c r="C442" s="235">
        <f t="shared" si="28"/>
        <v>15350</v>
      </c>
      <c r="D442" s="231">
        <f>'Order Form'!$M$2</f>
        <v>0</v>
      </c>
      <c r="E442" s="232">
        <f>'Order Form'!$J$11</f>
        <v>0</v>
      </c>
      <c r="F442" s="232" t="str">
        <f>IF(ISBLANK('Order Form'!$J$12),"",'Order Form'!$J$12)</f>
        <v/>
      </c>
      <c r="G442" s="232">
        <f t="shared" ca="1" si="27"/>
        <v>41887</v>
      </c>
      <c r="H442" s="233">
        <f>'Order Form'!$J$13</f>
        <v>0</v>
      </c>
      <c r="I442" s="236">
        <f>'Order Form'!E457</f>
        <v>18.5</v>
      </c>
      <c r="J442" s="231">
        <f>'Order Form'!J457</f>
        <v>0</v>
      </c>
      <c r="K442" s="231" t="str">
        <f t="shared" si="29"/>
        <v>F</v>
      </c>
      <c r="L442" s="231">
        <f>IF('Pricing + Order Summary'!$O$13&gt;=8000,14,
IF('Pricing + Order Summary'!$O$13&gt;=5500,15,
IF('Pricing + Order Summary'!$O$13&gt;=4000,16,
IF('Pricing + Order Summary'!$O$13&gt;=2000,23,
IF('Pricing + Order Summary'!$O$13&gt;=750,21,
2)))))</f>
        <v>2</v>
      </c>
      <c r="M442" s="231" t="str">
        <f>"SPS20115"&amp;"-"&amp;D442&amp;"-"&amp;'Order Form'!$O$3&amp;"-1"</f>
        <v>SPS20115-0-1-1</v>
      </c>
    </row>
    <row r="443" spans="1:13">
      <c r="A443" s="234">
        <f>'Order Form'!A458</f>
        <v>15351</v>
      </c>
      <c r="B443" s="234">
        <f t="shared" si="26"/>
        <v>15351</v>
      </c>
      <c r="C443" s="235">
        <f t="shared" si="28"/>
        <v>15351</v>
      </c>
      <c r="D443" s="231">
        <f>'Order Form'!$M$2</f>
        <v>0</v>
      </c>
      <c r="E443" s="232">
        <f>'Order Form'!$J$11</f>
        <v>0</v>
      </c>
      <c r="F443" s="232" t="str">
        <f>IF(ISBLANK('Order Form'!$J$12),"",'Order Form'!$J$12)</f>
        <v/>
      </c>
      <c r="G443" s="232">
        <f t="shared" ca="1" si="27"/>
        <v>41887</v>
      </c>
      <c r="H443" s="233">
        <f>'Order Form'!$J$13</f>
        <v>0</v>
      </c>
      <c r="I443" s="236">
        <f>'Order Form'!E458</f>
        <v>18.5</v>
      </c>
      <c r="J443" s="231">
        <f>'Order Form'!J458</f>
        <v>0</v>
      </c>
      <c r="K443" s="231" t="str">
        <f t="shared" si="29"/>
        <v>F</v>
      </c>
      <c r="L443" s="231">
        <f>IF('Pricing + Order Summary'!$O$13&gt;=8000,14,
IF('Pricing + Order Summary'!$O$13&gt;=5500,15,
IF('Pricing + Order Summary'!$O$13&gt;=4000,16,
IF('Pricing + Order Summary'!$O$13&gt;=2000,23,
IF('Pricing + Order Summary'!$O$13&gt;=750,21,
2)))))</f>
        <v>2</v>
      </c>
      <c r="M443" s="231" t="str">
        <f>"SPS20115"&amp;"-"&amp;D443&amp;"-"&amp;'Order Form'!$O$3&amp;"-1"</f>
        <v>SPS20115-0-1-1</v>
      </c>
    </row>
    <row r="444" spans="1:13">
      <c r="A444" s="234">
        <f>'Order Form'!A459</f>
        <v>15352</v>
      </c>
      <c r="B444" s="234">
        <f t="shared" si="26"/>
        <v>15352</v>
      </c>
      <c r="C444" s="235">
        <f t="shared" si="28"/>
        <v>15352</v>
      </c>
      <c r="D444" s="231">
        <f>'Order Form'!$M$2</f>
        <v>0</v>
      </c>
      <c r="E444" s="232">
        <f>'Order Form'!$J$11</f>
        <v>0</v>
      </c>
      <c r="F444" s="232" t="str">
        <f>IF(ISBLANK('Order Form'!$J$12),"",'Order Form'!$J$12)</f>
        <v/>
      </c>
      <c r="G444" s="232">
        <f t="shared" ca="1" si="27"/>
        <v>41887</v>
      </c>
      <c r="H444" s="233">
        <f>'Order Form'!$J$13</f>
        <v>0</v>
      </c>
      <c r="I444" s="236">
        <f>'Order Form'!E459</f>
        <v>18.5</v>
      </c>
      <c r="J444" s="231">
        <f>'Order Form'!J459</f>
        <v>0</v>
      </c>
      <c r="K444" s="231" t="str">
        <f t="shared" si="29"/>
        <v>F</v>
      </c>
      <c r="L444" s="231">
        <f>IF('Pricing + Order Summary'!$O$13&gt;=8000,14,
IF('Pricing + Order Summary'!$O$13&gt;=5500,15,
IF('Pricing + Order Summary'!$O$13&gt;=4000,16,
IF('Pricing + Order Summary'!$O$13&gt;=2000,23,
IF('Pricing + Order Summary'!$O$13&gt;=750,21,
2)))))</f>
        <v>2</v>
      </c>
      <c r="M444" s="231" t="str">
        <f>"SPS20115"&amp;"-"&amp;D444&amp;"-"&amp;'Order Form'!$O$3&amp;"-1"</f>
        <v>SPS20115-0-1-1</v>
      </c>
    </row>
    <row r="445" spans="1:13">
      <c r="A445" s="234">
        <f>'Order Form'!A460</f>
        <v>15345</v>
      </c>
      <c r="B445" s="234">
        <f t="shared" si="26"/>
        <v>15345</v>
      </c>
      <c r="C445" s="235">
        <f t="shared" si="28"/>
        <v>15345</v>
      </c>
      <c r="D445" s="231">
        <f>'Order Form'!$M$2</f>
        <v>0</v>
      </c>
      <c r="E445" s="232">
        <f>'Order Form'!$J$11</f>
        <v>0</v>
      </c>
      <c r="F445" s="232" t="str">
        <f>IF(ISBLANK('Order Form'!$J$12),"",'Order Form'!$J$12)</f>
        <v/>
      </c>
      <c r="G445" s="232">
        <f t="shared" ca="1" si="27"/>
        <v>41887</v>
      </c>
      <c r="H445" s="233">
        <f>'Order Form'!$J$13</f>
        <v>0</v>
      </c>
      <c r="I445" s="236">
        <f>'Order Form'!E460</f>
        <v>18.5</v>
      </c>
      <c r="J445" s="231">
        <f>'Order Form'!J460</f>
        <v>0</v>
      </c>
      <c r="K445" s="231" t="str">
        <f t="shared" si="29"/>
        <v>F</v>
      </c>
      <c r="L445" s="231">
        <f>IF('Pricing + Order Summary'!$O$13&gt;=8000,14,
IF('Pricing + Order Summary'!$O$13&gt;=5500,15,
IF('Pricing + Order Summary'!$O$13&gt;=4000,16,
IF('Pricing + Order Summary'!$O$13&gt;=2000,23,
IF('Pricing + Order Summary'!$O$13&gt;=750,21,
2)))))</f>
        <v>2</v>
      </c>
      <c r="M445" s="231" t="str">
        <f>"SPS20115"&amp;"-"&amp;D445&amp;"-"&amp;'Order Form'!$O$3&amp;"-1"</f>
        <v>SPS20115-0-1-1</v>
      </c>
    </row>
    <row r="446" spans="1:13">
      <c r="A446" s="234">
        <f>'Order Form'!A461</f>
        <v>15346</v>
      </c>
      <c r="B446" s="234">
        <f t="shared" si="26"/>
        <v>15346</v>
      </c>
      <c r="C446" s="235">
        <f t="shared" si="28"/>
        <v>15346</v>
      </c>
      <c r="D446" s="231">
        <f>'Order Form'!$M$2</f>
        <v>0</v>
      </c>
      <c r="E446" s="232">
        <f>'Order Form'!$J$11</f>
        <v>0</v>
      </c>
      <c r="F446" s="232" t="str">
        <f>IF(ISBLANK('Order Form'!$J$12),"",'Order Form'!$J$12)</f>
        <v/>
      </c>
      <c r="G446" s="232">
        <f t="shared" ca="1" si="27"/>
        <v>41887</v>
      </c>
      <c r="H446" s="233">
        <f>'Order Form'!$J$13</f>
        <v>0</v>
      </c>
      <c r="I446" s="236">
        <f>'Order Form'!E461</f>
        <v>18.5</v>
      </c>
      <c r="J446" s="231">
        <f>'Order Form'!J461</f>
        <v>0</v>
      </c>
      <c r="K446" s="231" t="str">
        <f t="shared" si="29"/>
        <v>F</v>
      </c>
      <c r="L446" s="231">
        <f>IF('Pricing + Order Summary'!$O$13&gt;=8000,14,
IF('Pricing + Order Summary'!$O$13&gt;=5500,15,
IF('Pricing + Order Summary'!$O$13&gt;=4000,16,
IF('Pricing + Order Summary'!$O$13&gt;=2000,23,
IF('Pricing + Order Summary'!$O$13&gt;=750,21,
2)))))</f>
        <v>2</v>
      </c>
      <c r="M446" s="231" t="str">
        <f>"SPS20115"&amp;"-"&amp;D446&amp;"-"&amp;'Order Form'!$O$3&amp;"-1"</f>
        <v>SPS20115-0-1-1</v>
      </c>
    </row>
    <row r="447" spans="1:13">
      <c r="A447" s="234">
        <f>'Order Form'!A462</f>
        <v>15347</v>
      </c>
      <c r="B447" s="234">
        <f t="shared" si="26"/>
        <v>15347</v>
      </c>
      <c r="C447" s="235">
        <f t="shared" si="28"/>
        <v>15347</v>
      </c>
      <c r="D447" s="231">
        <f>'Order Form'!$M$2</f>
        <v>0</v>
      </c>
      <c r="E447" s="232">
        <f>'Order Form'!$J$11</f>
        <v>0</v>
      </c>
      <c r="F447" s="232" t="str">
        <f>IF(ISBLANK('Order Form'!$J$12),"",'Order Form'!$J$12)</f>
        <v/>
      </c>
      <c r="G447" s="232">
        <f t="shared" ca="1" si="27"/>
        <v>41887</v>
      </c>
      <c r="H447" s="233">
        <f>'Order Form'!$J$13</f>
        <v>0</v>
      </c>
      <c r="I447" s="236">
        <f>'Order Form'!E462</f>
        <v>18.5</v>
      </c>
      <c r="J447" s="231">
        <f>'Order Form'!J462</f>
        <v>0</v>
      </c>
      <c r="K447" s="231" t="str">
        <f t="shared" si="29"/>
        <v>F</v>
      </c>
      <c r="L447" s="231">
        <f>IF('Pricing + Order Summary'!$O$13&gt;=8000,14,
IF('Pricing + Order Summary'!$O$13&gt;=5500,15,
IF('Pricing + Order Summary'!$O$13&gt;=4000,16,
IF('Pricing + Order Summary'!$O$13&gt;=2000,23,
IF('Pricing + Order Summary'!$O$13&gt;=750,21,
2)))))</f>
        <v>2</v>
      </c>
      <c r="M447" s="231" t="str">
        <f>"SPS20115"&amp;"-"&amp;D447&amp;"-"&amp;'Order Form'!$O$3&amp;"-1"</f>
        <v>SPS20115-0-1-1</v>
      </c>
    </row>
    <row r="448" spans="1:13">
      <c r="A448" s="234">
        <f>'Order Form'!A463</f>
        <v>15348</v>
      </c>
      <c r="B448" s="234">
        <f t="shared" si="26"/>
        <v>15348</v>
      </c>
      <c r="C448" s="235">
        <f t="shared" si="28"/>
        <v>15348</v>
      </c>
      <c r="D448" s="231">
        <f>'Order Form'!$M$2</f>
        <v>0</v>
      </c>
      <c r="E448" s="232">
        <f>'Order Form'!$J$11</f>
        <v>0</v>
      </c>
      <c r="F448" s="232" t="str">
        <f>IF(ISBLANK('Order Form'!$J$12),"",'Order Form'!$J$12)</f>
        <v/>
      </c>
      <c r="G448" s="232">
        <f t="shared" ca="1" si="27"/>
        <v>41887</v>
      </c>
      <c r="H448" s="233">
        <f>'Order Form'!$J$13</f>
        <v>0</v>
      </c>
      <c r="I448" s="236">
        <f>'Order Form'!E463</f>
        <v>18.5</v>
      </c>
      <c r="J448" s="231">
        <f>'Order Form'!J463</f>
        <v>0</v>
      </c>
      <c r="K448" s="231" t="str">
        <f t="shared" si="29"/>
        <v>F</v>
      </c>
      <c r="L448" s="231">
        <f>IF('Pricing + Order Summary'!$O$13&gt;=8000,14,
IF('Pricing + Order Summary'!$O$13&gt;=5500,15,
IF('Pricing + Order Summary'!$O$13&gt;=4000,16,
IF('Pricing + Order Summary'!$O$13&gt;=2000,23,
IF('Pricing + Order Summary'!$O$13&gt;=750,21,
2)))))</f>
        <v>2</v>
      </c>
      <c r="M448" s="231" t="str">
        <f>"SPS20115"&amp;"-"&amp;D448&amp;"-"&amp;'Order Form'!$O$3&amp;"-1"</f>
        <v>SPS20115-0-1-1</v>
      </c>
    </row>
    <row r="449" spans="1:13">
      <c r="A449" s="234">
        <f>'Order Form'!A464</f>
        <v>15341</v>
      </c>
      <c r="B449" s="234">
        <f t="shared" si="26"/>
        <v>15341</v>
      </c>
      <c r="C449" s="235">
        <f t="shared" si="28"/>
        <v>15341</v>
      </c>
      <c r="D449" s="231">
        <f>'Order Form'!$M$2</f>
        <v>0</v>
      </c>
      <c r="E449" s="232">
        <f>'Order Form'!$J$11</f>
        <v>0</v>
      </c>
      <c r="F449" s="232" t="str">
        <f>IF(ISBLANK('Order Form'!$J$12),"",'Order Form'!$J$12)</f>
        <v/>
      </c>
      <c r="G449" s="232">
        <f t="shared" ca="1" si="27"/>
        <v>41887</v>
      </c>
      <c r="H449" s="233">
        <f>'Order Form'!$J$13</f>
        <v>0</v>
      </c>
      <c r="I449" s="236">
        <f>'Order Form'!E464</f>
        <v>18.5</v>
      </c>
      <c r="J449" s="231">
        <f>'Order Form'!J464</f>
        <v>0</v>
      </c>
      <c r="K449" s="231" t="str">
        <f t="shared" si="29"/>
        <v>F</v>
      </c>
      <c r="L449" s="231">
        <f>IF('Pricing + Order Summary'!$O$13&gt;=8000,14,
IF('Pricing + Order Summary'!$O$13&gt;=5500,15,
IF('Pricing + Order Summary'!$O$13&gt;=4000,16,
IF('Pricing + Order Summary'!$O$13&gt;=2000,23,
IF('Pricing + Order Summary'!$O$13&gt;=750,21,
2)))))</f>
        <v>2</v>
      </c>
      <c r="M449" s="231" t="str">
        <f>"SPS20115"&amp;"-"&amp;D449&amp;"-"&amp;'Order Form'!$O$3&amp;"-1"</f>
        <v>SPS20115-0-1-1</v>
      </c>
    </row>
    <row r="450" spans="1:13">
      <c r="A450" s="234">
        <f>'Order Form'!A465</f>
        <v>15342</v>
      </c>
      <c r="B450" s="234">
        <f t="shared" ref="B450:B513" si="30">A450</f>
        <v>15342</v>
      </c>
      <c r="C450" s="235">
        <f t="shared" si="28"/>
        <v>15342</v>
      </c>
      <c r="D450" s="231">
        <f>'Order Form'!$M$2</f>
        <v>0</v>
      </c>
      <c r="E450" s="232">
        <f>'Order Form'!$J$11</f>
        <v>0</v>
      </c>
      <c r="F450" s="232" t="str">
        <f>IF(ISBLANK('Order Form'!$J$12),"",'Order Form'!$J$12)</f>
        <v/>
      </c>
      <c r="G450" s="232">
        <f t="shared" ref="G450:G512" ca="1" si="31">TODAY()</f>
        <v>41887</v>
      </c>
      <c r="H450" s="233">
        <f>'Order Form'!$J$13</f>
        <v>0</v>
      </c>
      <c r="I450" s="236">
        <f>'Order Form'!E465</f>
        <v>18.5</v>
      </c>
      <c r="J450" s="231">
        <f>'Order Form'!J465</f>
        <v>0</v>
      </c>
      <c r="K450" s="231" t="str">
        <f t="shared" si="29"/>
        <v>F</v>
      </c>
      <c r="L450" s="231">
        <f>IF('Pricing + Order Summary'!$O$13&gt;=8000,14,
IF('Pricing + Order Summary'!$O$13&gt;=5500,15,
IF('Pricing + Order Summary'!$O$13&gt;=4000,16,
IF('Pricing + Order Summary'!$O$13&gt;=2000,23,
IF('Pricing + Order Summary'!$O$13&gt;=750,21,
2)))))</f>
        <v>2</v>
      </c>
      <c r="M450" s="231" t="str">
        <f>"SPS20115"&amp;"-"&amp;D450&amp;"-"&amp;'Order Form'!$O$3&amp;"-1"</f>
        <v>SPS20115-0-1-1</v>
      </c>
    </row>
    <row r="451" spans="1:13">
      <c r="A451" s="234">
        <f>'Order Form'!A466</f>
        <v>15343</v>
      </c>
      <c r="B451" s="234">
        <f t="shared" si="30"/>
        <v>15343</v>
      </c>
      <c r="C451" s="235">
        <f t="shared" ref="C451:C513" si="32">IF(B451=0,A451,B451)</f>
        <v>15343</v>
      </c>
      <c r="D451" s="231">
        <f>'Order Form'!$M$2</f>
        <v>0</v>
      </c>
      <c r="E451" s="232">
        <f>'Order Form'!$J$11</f>
        <v>0</v>
      </c>
      <c r="F451" s="232" t="str">
        <f>IF(ISBLANK('Order Form'!$J$12),"",'Order Form'!$J$12)</f>
        <v/>
      </c>
      <c r="G451" s="232">
        <f t="shared" ca="1" si="31"/>
        <v>41887</v>
      </c>
      <c r="H451" s="233">
        <f>'Order Form'!$J$13</f>
        <v>0</v>
      </c>
      <c r="I451" s="236">
        <f>'Order Form'!E466</f>
        <v>18.5</v>
      </c>
      <c r="J451" s="231">
        <f>'Order Form'!J466</f>
        <v>0</v>
      </c>
      <c r="K451" s="231" t="str">
        <f t="shared" ref="K451:K513" si="33">IF(J451=0,"F","T")</f>
        <v>F</v>
      </c>
      <c r="L451" s="231">
        <f>IF('Pricing + Order Summary'!$O$13&gt;=8000,14,
IF('Pricing + Order Summary'!$O$13&gt;=5500,15,
IF('Pricing + Order Summary'!$O$13&gt;=4000,16,
IF('Pricing + Order Summary'!$O$13&gt;=2000,23,
IF('Pricing + Order Summary'!$O$13&gt;=750,21,
2)))))</f>
        <v>2</v>
      </c>
      <c r="M451" s="231" t="str">
        <f>"SPS20115"&amp;"-"&amp;D451&amp;"-"&amp;'Order Form'!$O$3&amp;"-1"</f>
        <v>SPS20115-0-1-1</v>
      </c>
    </row>
    <row r="452" spans="1:13">
      <c r="A452" s="234">
        <f>'Order Form'!A467</f>
        <v>15344</v>
      </c>
      <c r="B452" s="234">
        <f t="shared" si="30"/>
        <v>15344</v>
      </c>
      <c r="C452" s="235">
        <f t="shared" si="32"/>
        <v>15344</v>
      </c>
      <c r="D452" s="231">
        <f>'Order Form'!$M$2</f>
        <v>0</v>
      </c>
      <c r="E452" s="232">
        <f>'Order Form'!$J$11</f>
        <v>0</v>
      </c>
      <c r="F452" s="232" t="str">
        <f>IF(ISBLANK('Order Form'!$J$12),"",'Order Form'!$J$12)</f>
        <v/>
      </c>
      <c r="G452" s="232">
        <f t="shared" ca="1" si="31"/>
        <v>41887</v>
      </c>
      <c r="H452" s="233">
        <f>'Order Form'!$J$13</f>
        <v>0</v>
      </c>
      <c r="I452" s="236">
        <f>'Order Form'!E467</f>
        <v>18.5</v>
      </c>
      <c r="J452" s="231">
        <f>'Order Form'!J467</f>
        <v>0</v>
      </c>
      <c r="K452" s="231" t="str">
        <f t="shared" si="33"/>
        <v>F</v>
      </c>
      <c r="L452" s="231">
        <f>IF('Pricing + Order Summary'!$O$13&gt;=8000,14,
IF('Pricing + Order Summary'!$O$13&gt;=5500,15,
IF('Pricing + Order Summary'!$O$13&gt;=4000,16,
IF('Pricing + Order Summary'!$O$13&gt;=2000,23,
IF('Pricing + Order Summary'!$O$13&gt;=750,21,
2)))))</f>
        <v>2</v>
      </c>
      <c r="M452" s="231" t="str">
        <f>"SPS20115"&amp;"-"&amp;D452&amp;"-"&amp;'Order Form'!$O$3&amp;"-1"</f>
        <v>SPS20115-0-1-1</v>
      </c>
    </row>
    <row r="453" spans="1:13">
      <c r="A453" s="234">
        <f>'Order Form'!A468</f>
        <v>15337</v>
      </c>
      <c r="B453" s="234">
        <f t="shared" si="30"/>
        <v>15337</v>
      </c>
      <c r="C453" s="235">
        <f t="shared" si="32"/>
        <v>15337</v>
      </c>
      <c r="D453" s="231">
        <f>'Order Form'!$M$2</f>
        <v>0</v>
      </c>
      <c r="E453" s="232">
        <f>'Order Form'!$J$11</f>
        <v>0</v>
      </c>
      <c r="F453" s="232" t="str">
        <f>IF(ISBLANK('Order Form'!$J$12),"",'Order Form'!$J$12)</f>
        <v/>
      </c>
      <c r="G453" s="232">
        <f t="shared" ca="1" si="31"/>
        <v>41887</v>
      </c>
      <c r="H453" s="233">
        <f>'Order Form'!$J$13</f>
        <v>0</v>
      </c>
      <c r="I453" s="236">
        <f>'Order Form'!E468</f>
        <v>18.5</v>
      </c>
      <c r="J453" s="231">
        <f>'Order Form'!J468</f>
        <v>0</v>
      </c>
      <c r="K453" s="231" t="str">
        <f t="shared" si="33"/>
        <v>F</v>
      </c>
      <c r="L453" s="231">
        <f>IF('Pricing + Order Summary'!$O$13&gt;=8000,14,
IF('Pricing + Order Summary'!$O$13&gt;=5500,15,
IF('Pricing + Order Summary'!$O$13&gt;=4000,16,
IF('Pricing + Order Summary'!$O$13&gt;=2000,23,
IF('Pricing + Order Summary'!$O$13&gt;=750,21,
2)))))</f>
        <v>2</v>
      </c>
      <c r="M453" s="231" t="str">
        <f>"SPS20115"&amp;"-"&amp;D453&amp;"-"&amp;'Order Form'!$O$3&amp;"-1"</f>
        <v>SPS20115-0-1-1</v>
      </c>
    </row>
    <row r="454" spans="1:13">
      <c r="A454" s="234">
        <f>'Order Form'!A469</f>
        <v>15338</v>
      </c>
      <c r="B454" s="234">
        <f t="shared" si="30"/>
        <v>15338</v>
      </c>
      <c r="C454" s="235">
        <f t="shared" si="32"/>
        <v>15338</v>
      </c>
      <c r="D454" s="231">
        <f>'Order Form'!$M$2</f>
        <v>0</v>
      </c>
      <c r="E454" s="232">
        <f>'Order Form'!$J$11</f>
        <v>0</v>
      </c>
      <c r="F454" s="232" t="str">
        <f>IF(ISBLANK('Order Form'!$J$12),"",'Order Form'!$J$12)</f>
        <v/>
      </c>
      <c r="G454" s="232">
        <f t="shared" ca="1" si="31"/>
        <v>41887</v>
      </c>
      <c r="H454" s="233">
        <f>'Order Form'!$J$13</f>
        <v>0</v>
      </c>
      <c r="I454" s="236">
        <f>'Order Form'!E469</f>
        <v>18.5</v>
      </c>
      <c r="J454" s="231">
        <f>'Order Form'!J469</f>
        <v>0</v>
      </c>
      <c r="K454" s="231" t="str">
        <f t="shared" si="33"/>
        <v>F</v>
      </c>
      <c r="L454" s="231">
        <f>IF('Pricing + Order Summary'!$O$13&gt;=8000,14,
IF('Pricing + Order Summary'!$O$13&gt;=5500,15,
IF('Pricing + Order Summary'!$O$13&gt;=4000,16,
IF('Pricing + Order Summary'!$O$13&gt;=2000,23,
IF('Pricing + Order Summary'!$O$13&gt;=750,21,
2)))))</f>
        <v>2</v>
      </c>
      <c r="M454" s="231" t="str">
        <f>"SPS20115"&amp;"-"&amp;D454&amp;"-"&amp;'Order Form'!$O$3&amp;"-1"</f>
        <v>SPS20115-0-1-1</v>
      </c>
    </row>
    <row r="455" spans="1:13">
      <c r="A455" s="234">
        <f>'Order Form'!A470</f>
        <v>15339</v>
      </c>
      <c r="B455" s="234">
        <f t="shared" si="30"/>
        <v>15339</v>
      </c>
      <c r="C455" s="235">
        <f t="shared" si="32"/>
        <v>15339</v>
      </c>
      <c r="D455" s="231">
        <f>'Order Form'!$M$2</f>
        <v>0</v>
      </c>
      <c r="E455" s="232">
        <f>'Order Form'!$J$11</f>
        <v>0</v>
      </c>
      <c r="F455" s="232" t="str">
        <f>IF(ISBLANK('Order Form'!$J$12),"",'Order Form'!$J$12)</f>
        <v/>
      </c>
      <c r="G455" s="232">
        <f t="shared" ca="1" si="31"/>
        <v>41887</v>
      </c>
      <c r="H455" s="233">
        <f>'Order Form'!$J$13</f>
        <v>0</v>
      </c>
      <c r="I455" s="236">
        <f>'Order Form'!E470</f>
        <v>18.5</v>
      </c>
      <c r="J455" s="231">
        <f>'Order Form'!J470</f>
        <v>0</v>
      </c>
      <c r="K455" s="231" t="str">
        <f t="shared" si="33"/>
        <v>F</v>
      </c>
      <c r="L455" s="231">
        <f>IF('Pricing + Order Summary'!$O$13&gt;=8000,14,
IF('Pricing + Order Summary'!$O$13&gt;=5500,15,
IF('Pricing + Order Summary'!$O$13&gt;=4000,16,
IF('Pricing + Order Summary'!$O$13&gt;=2000,23,
IF('Pricing + Order Summary'!$O$13&gt;=750,21,
2)))))</f>
        <v>2</v>
      </c>
      <c r="M455" s="231" t="str">
        <f>"SPS20115"&amp;"-"&amp;D455&amp;"-"&amp;'Order Form'!$O$3&amp;"-1"</f>
        <v>SPS20115-0-1-1</v>
      </c>
    </row>
    <row r="456" spans="1:13">
      <c r="A456" s="234">
        <f>'Order Form'!A471</f>
        <v>15340</v>
      </c>
      <c r="B456" s="234">
        <f t="shared" si="30"/>
        <v>15340</v>
      </c>
      <c r="C456" s="235">
        <f t="shared" si="32"/>
        <v>15340</v>
      </c>
      <c r="D456" s="231">
        <f>'Order Form'!$M$2</f>
        <v>0</v>
      </c>
      <c r="E456" s="232">
        <f>'Order Form'!$J$11</f>
        <v>0</v>
      </c>
      <c r="F456" s="232" t="str">
        <f>IF(ISBLANK('Order Form'!$J$12),"",'Order Form'!$J$12)</f>
        <v/>
      </c>
      <c r="G456" s="232">
        <f t="shared" ca="1" si="31"/>
        <v>41887</v>
      </c>
      <c r="H456" s="233">
        <f>'Order Form'!$J$13</f>
        <v>0</v>
      </c>
      <c r="I456" s="236">
        <f>'Order Form'!E471</f>
        <v>18.5</v>
      </c>
      <c r="J456" s="231">
        <f>'Order Form'!J471</f>
        <v>0</v>
      </c>
      <c r="K456" s="231" t="str">
        <f t="shared" si="33"/>
        <v>F</v>
      </c>
      <c r="L456" s="231">
        <f>IF('Pricing + Order Summary'!$O$13&gt;=8000,14,
IF('Pricing + Order Summary'!$O$13&gt;=5500,15,
IF('Pricing + Order Summary'!$O$13&gt;=4000,16,
IF('Pricing + Order Summary'!$O$13&gt;=2000,23,
IF('Pricing + Order Summary'!$O$13&gt;=750,21,
2)))))</f>
        <v>2</v>
      </c>
      <c r="M456" s="231" t="str">
        <f>"SPS20115"&amp;"-"&amp;D456&amp;"-"&amp;'Order Form'!$O$3&amp;"-1"</f>
        <v>SPS20115-0-1-1</v>
      </c>
    </row>
    <row r="457" spans="1:13">
      <c r="A457" s="234">
        <f>'Order Form'!A472</f>
        <v>15333</v>
      </c>
      <c r="B457" s="234">
        <f t="shared" si="30"/>
        <v>15333</v>
      </c>
      <c r="C457" s="235">
        <f t="shared" si="32"/>
        <v>15333</v>
      </c>
      <c r="D457" s="231">
        <f>'Order Form'!$M$2</f>
        <v>0</v>
      </c>
      <c r="E457" s="232">
        <f>'Order Form'!$J$11</f>
        <v>0</v>
      </c>
      <c r="F457" s="232" t="str">
        <f>IF(ISBLANK('Order Form'!$J$12),"",'Order Form'!$J$12)</f>
        <v/>
      </c>
      <c r="G457" s="232">
        <f t="shared" ca="1" si="31"/>
        <v>41887</v>
      </c>
      <c r="H457" s="233">
        <f>'Order Form'!$J$13</f>
        <v>0</v>
      </c>
      <c r="I457" s="236">
        <f>'Order Form'!E472</f>
        <v>18.5</v>
      </c>
      <c r="J457" s="231">
        <f>'Order Form'!J472</f>
        <v>0</v>
      </c>
      <c r="K457" s="231" t="str">
        <f t="shared" si="33"/>
        <v>F</v>
      </c>
      <c r="L457" s="231">
        <f>IF('Pricing + Order Summary'!$O$13&gt;=8000,14,
IF('Pricing + Order Summary'!$O$13&gt;=5500,15,
IF('Pricing + Order Summary'!$O$13&gt;=4000,16,
IF('Pricing + Order Summary'!$O$13&gt;=2000,23,
IF('Pricing + Order Summary'!$O$13&gt;=750,21,
2)))))</f>
        <v>2</v>
      </c>
      <c r="M457" s="231" t="str">
        <f>"SPS20115"&amp;"-"&amp;D457&amp;"-"&amp;'Order Form'!$O$3&amp;"-1"</f>
        <v>SPS20115-0-1-1</v>
      </c>
    </row>
    <row r="458" spans="1:13">
      <c r="A458" s="234">
        <f>'Order Form'!A473</f>
        <v>15334</v>
      </c>
      <c r="B458" s="234">
        <f t="shared" si="30"/>
        <v>15334</v>
      </c>
      <c r="C458" s="235">
        <f t="shared" si="32"/>
        <v>15334</v>
      </c>
      <c r="D458" s="231">
        <f>'Order Form'!$M$2</f>
        <v>0</v>
      </c>
      <c r="E458" s="232">
        <f>'Order Form'!$J$11</f>
        <v>0</v>
      </c>
      <c r="F458" s="232" t="str">
        <f>IF(ISBLANK('Order Form'!$J$12),"",'Order Form'!$J$12)</f>
        <v/>
      </c>
      <c r="G458" s="232">
        <f t="shared" ca="1" si="31"/>
        <v>41887</v>
      </c>
      <c r="H458" s="233">
        <f>'Order Form'!$J$13</f>
        <v>0</v>
      </c>
      <c r="I458" s="236">
        <f>'Order Form'!E473</f>
        <v>18.5</v>
      </c>
      <c r="J458" s="231">
        <f>'Order Form'!J473</f>
        <v>0</v>
      </c>
      <c r="K458" s="231" t="str">
        <f t="shared" si="33"/>
        <v>F</v>
      </c>
      <c r="L458" s="231">
        <f>IF('Pricing + Order Summary'!$O$13&gt;=8000,14,
IF('Pricing + Order Summary'!$O$13&gt;=5500,15,
IF('Pricing + Order Summary'!$O$13&gt;=4000,16,
IF('Pricing + Order Summary'!$O$13&gt;=2000,23,
IF('Pricing + Order Summary'!$O$13&gt;=750,21,
2)))))</f>
        <v>2</v>
      </c>
      <c r="M458" s="231" t="str">
        <f>"SPS20115"&amp;"-"&amp;D458&amp;"-"&amp;'Order Form'!$O$3&amp;"-1"</f>
        <v>SPS20115-0-1-1</v>
      </c>
    </row>
    <row r="459" spans="1:13">
      <c r="A459" s="234">
        <f>'Order Form'!A474</f>
        <v>15335</v>
      </c>
      <c r="B459" s="234">
        <f t="shared" si="30"/>
        <v>15335</v>
      </c>
      <c r="C459" s="235">
        <f t="shared" si="32"/>
        <v>15335</v>
      </c>
      <c r="D459" s="231">
        <f>'Order Form'!$M$2</f>
        <v>0</v>
      </c>
      <c r="E459" s="232">
        <f>'Order Form'!$J$11</f>
        <v>0</v>
      </c>
      <c r="F459" s="232" t="str">
        <f>IF(ISBLANK('Order Form'!$J$12),"",'Order Form'!$J$12)</f>
        <v/>
      </c>
      <c r="G459" s="232">
        <f t="shared" ca="1" si="31"/>
        <v>41887</v>
      </c>
      <c r="H459" s="233">
        <f>'Order Form'!$J$13</f>
        <v>0</v>
      </c>
      <c r="I459" s="236">
        <f>'Order Form'!E474</f>
        <v>18.5</v>
      </c>
      <c r="J459" s="231">
        <f>'Order Form'!J474</f>
        <v>0</v>
      </c>
      <c r="K459" s="231" t="str">
        <f t="shared" si="33"/>
        <v>F</v>
      </c>
      <c r="L459" s="231">
        <f>IF('Pricing + Order Summary'!$O$13&gt;=8000,14,
IF('Pricing + Order Summary'!$O$13&gt;=5500,15,
IF('Pricing + Order Summary'!$O$13&gt;=4000,16,
IF('Pricing + Order Summary'!$O$13&gt;=2000,23,
IF('Pricing + Order Summary'!$O$13&gt;=750,21,
2)))))</f>
        <v>2</v>
      </c>
      <c r="M459" s="231" t="str">
        <f>"SPS20115"&amp;"-"&amp;D459&amp;"-"&amp;'Order Form'!$O$3&amp;"-1"</f>
        <v>SPS20115-0-1-1</v>
      </c>
    </row>
    <row r="460" spans="1:13">
      <c r="A460" s="234">
        <f>'Order Form'!A475</f>
        <v>15336</v>
      </c>
      <c r="B460" s="234">
        <f t="shared" si="30"/>
        <v>15336</v>
      </c>
      <c r="C460" s="235">
        <f t="shared" si="32"/>
        <v>15336</v>
      </c>
      <c r="D460" s="231">
        <f>'Order Form'!$M$2</f>
        <v>0</v>
      </c>
      <c r="E460" s="232">
        <f>'Order Form'!$J$11</f>
        <v>0</v>
      </c>
      <c r="F460" s="232" t="str">
        <f>IF(ISBLANK('Order Form'!$J$12),"",'Order Form'!$J$12)</f>
        <v/>
      </c>
      <c r="G460" s="232">
        <f t="shared" ca="1" si="31"/>
        <v>41887</v>
      </c>
      <c r="H460" s="233">
        <f>'Order Form'!$J$13</f>
        <v>0</v>
      </c>
      <c r="I460" s="236">
        <f>'Order Form'!E475</f>
        <v>18.5</v>
      </c>
      <c r="J460" s="231">
        <f>'Order Form'!J475</f>
        <v>0</v>
      </c>
      <c r="K460" s="231" t="str">
        <f t="shared" si="33"/>
        <v>F</v>
      </c>
      <c r="L460" s="231">
        <f>IF('Pricing + Order Summary'!$O$13&gt;=8000,14,
IF('Pricing + Order Summary'!$O$13&gt;=5500,15,
IF('Pricing + Order Summary'!$O$13&gt;=4000,16,
IF('Pricing + Order Summary'!$O$13&gt;=2000,23,
IF('Pricing + Order Summary'!$O$13&gt;=750,21,
2)))))</f>
        <v>2</v>
      </c>
      <c r="M460" s="231" t="str">
        <f>"SPS20115"&amp;"-"&amp;D460&amp;"-"&amp;'Order Form'!$O$3&amp;"-1"</f>
        <v>SPS20115-0-1-1</v>
      </c>
    </row>
    <row r="461" spans="1:13">
      <c r="A461" s="234">
        <f>'Order Form'!A476</f>
        <v>108707</v>
      </c>
      <c r="B461" s="234">
        <f t="shared" si="30"/>
        <v>108707</v>
      </c>
      <c r="C461" s="235">
        <f t="shared" si="32"/>
        <v>108707</v>
      </c>
      <c r="D461" s="231">
        <f>'Order Form'!$M$2</f>
        <v>0</v>
      </c>
      <c r="E461" s="232">
        <f>'Order Form'!$J$11</f>
        <v>0</v>
      </c>
      <c r="F461" s="232" t="str">
        <f>IF(ISBLANK('Order Form'!$J$12),"",'Order Form'!$J$12)</f>
        <v/>
      </c>
      <c r="G461" s="232">
        <f t="shared" ca="1" si="31"/>
        <v>41887</v>
      </c>
      <c r="H461" s="233">
        <f>'Order Form'!$J$13</f>
        <v>0</v>
      </c>
      <c r="I461" s="236">
        <f>'Order Form'!E476</f>
        <v>18.5</v>
      </c>
      <c r="J461" s="231">
        <f>'Order Form'!J476</f>
        <v>0</v>
      </c>
      <c r="K461" s="231" t="str">
        <f t="shared" si="33"/>
        <v>F</v>
      </c>
      <c r="L461" s="231">
        <f>IF('Pricing + Order Summary'!$O$13&gt;=8000,14,
IF('Pricing + Order Summary'!$O$13&gt;=5500,15,
IF('Pricing + Order Summary'!$O$13&gt;=4000,16,
IF('Pricing + Order Summary'!$O$13&gt;=2000,23,
IF('Pricing + Order Summary'!$O$13&gt;=750,21,
2)))))</f>
        <v>2</v>
      </c>
      <c r="M461" s="231" t="str">
        <f>"SPS20115"&amp;"-"&amp;D461&amp;"-"&amp;'Order Form'!$O$3&amp;"-1"</f>
        <v>SPS20115-0-1-1</v>
      </c>
    </row>
    <row r="462" spans="1:13">
      <c r="A462" s="234">
        <f>'Order Form'!A477</f>
        <v>108708</v>
      </c>
      <c r="B462" s="234">
        <f t="shared" si="30"/>
        <v>108708</v>
      </c>
      <c r="C462" s="235">
        <f t="shared" si="32"/>
        <v>108708</v>
      </c>
      <c r="D462" s="231">
        <f>'Order Form'!$M$2</f>
        <v>0</v>
      </c>
      <c r="E462" s="232">
        <f>'Order Form'!$J$11</f>
        <v>0</v>
      </c>
      <c r="F462" s="232" t="str">
        <f>IF(ISBLANK('Order Form'!$J$12),"",'Order Form'!$J$12)</f>
        <v/>
      </c>
      <c r="G462" s="232">
        <f t="shared" ca="1" si="31"/>
        <v>41887</v>
      </c>
      <c r="H462" s="233">
        <f>'Order Form'!$J$13</f>
        <v>0</v>
      </c>
      <c r="I462" s="236">
        <f>'Order Form'!E477</f>
        <v>18.5</v>
      </c>
      <c r="J462" s="231">
        <f>'Order Form'!J477</f>
        <v>0</v>
      </c>
      <c r="K462" s="231" t="str">
        <f t="shared" si="33"/>
        <v>F</v>
      </c>
      <c r="L462" s="231">
        <f>IF('Pricing + Order Summary'!$O$13&gt;=8000,14,
IF('Pricing + Order Summary'!$O$13&gt;=5500,15,
IF('Pricing + Order Summary'!$O$13&gt;=4000,16,
IF('Pricing + Order Summary'!$O$13&gt;=2000,23,
IF('Pricing + Order Summary'!$O$13&gt;=750,21,
2)))))</f>
        <v>2</v>
      </c>
      <c r="M462" s="231" t="str">
        <f>"SPS20115"&amp;"-"&amp;D462&amp;"-"&amp;'Order Form'!$O$3&amp;"-1"</f>
        <v>SPS20115-0-1-1</v>
      </c>
    </row>
    <row r="463" spans="1:13">
      <c r="A463" s="234">
        <f>'Order Form'!A478</f>
        <v>108612</v>
      </c>
      <c r="B463" s="234">
        <f t="shared" si="30"/>
        <v>108612</v>
      </c>
      <c r="C463" s="235">
        <f t="shared" si="32"/>
        <v>108612</v>
      </c>
      <c r="D463" s="231">
        <f>'Order Form'!$M$2</f>
        <v>0</v>
      </c>
      <c r="E463" s="232">
        <f>'Order Form'!$J$11</f>
        <v>0</v>
      </c>
      <c r="F463" s="232" t="str">
        <f>IF(ISBLANK('Order Form'!$J$12),"",'Order Form'!$J$12)</f>
        <v/>
      </c>
      <c r="G463" s="232">
        <f t="shared" ca="1" si="31"/>
        <v>41887</v>
      </c>
      <c r="H463" s="233">
        <f>'Order Form'!$J$13</f>
        <v>0</v>
      </c>
      <c r="I463" s="236">
        <f>'Order Form'!E478</f>
        <v>18.5</v>
      </c>
      <c r="J463" s="231">
        <f>'Order Form'!J478</f>
        <v>0</v>
      </c>
      <c r="K463" s="231" t="str">
        <f t="shared" si="33"/>
        <v>F</v>
      </c>
      <c r="L463" s="231">
        <f>IF('Pricing + Order Summary'!$O$13&gt;=8000,14,
IF('Pricing + Order Summary'!$O$13&gt;=5500,15,
IF('Pricing + Order Summary'!$O$13&gt;=4000,16,
IF('Pricing + Order Summary'!$O$13&gt;=2000,23,
IF('Pricing + Order Summary'!$O$13&gt;=750,21,
2)))))</f>
        <v>2</v>
      </c>
      <c r="M463" s="231" t="str">
        <f>"SPS20115"&amp;"-"&amp;D463&amp;"-"&amp;'Order Form'!$O$3&amp;"-1"</f>
        <v>SPS20115-0-1-1</v>
      </c>
    </row>
    <row r="464" spans="1:13">
      <c r="A464" s="234">
        <f>'Order Form'!A479</f>
        <v>108645</v>
      </c>
      <c r="B464" s="234">
        <f t="shared" si="30"/>
        <v>108645</v>
      </c>
      <c r="C464" s="235">
        <f t="shared" si="32"/>
        <v>108645</v>
      </c>
      <c r="D464" s="231">
        <f>'Order Form'!$M$2</f>
        <v>0</v>
      </c>
      <c r="E464" s="232">
        <f>'Order Form'!$J$11</f>
        <v>0</v>
      </c>
      <c r="F464" s="232" t="str">
        <f>IF(ISBLANK('Order Form'!$J$12),"",'Order Form'!$J$12)</f>
        <v/>
      </c>
      <c r="G464" s="232">
        <f t="shared" ca="1" si="31"/>
        <v>41887</v>
      </c>
      <c r="H464" s="233">
        <f>'Order Form'!$J$13</f>
        <v>0</v>
      </c>
      <c r="I464" s="236">
        <f>'Order Form'!E479</f>
        <v>19.5</v>
      </c>
      <c r="J464" s="231">
        <f>'Order Form'!J479</f>
        <v>0</v>
      </c>
      <c r="K464" s="231" t="str">
        <f t="shared" si="33"/>
        <v>F</v>
      </c>
      <c r="L464" s="231">
        <f>IF('Pricing + Order Summary'!$O$13&gt;=8000,14,
IF('Pricing + Order Summary'!$O$13&gt;=5500,15,
IF('Pricing + Order Summary'!$O$13&gt;=4000,16,
IF('Pricing + Order Summary'!$O$13&gt;=2000,23,
IF('Pricing + Order Summary'!$O$13&gt;=750,21,
2)))))</f>
        <v>2</v>
      </c>
      <c r="M464" s="231" t="str">
        <f>"SPS20115"&amp;"-"&amp;D464&amp;"-"&amp;'Order Form'!$O$3&amp;"-1"</f>
        <v>SPS20115-0-1-1</v>
      </c>
    </row>
    <row r="465" spans="1:13">
      <c r="A465" s="234">
        <f>'Order Form'!A480</f>
        <v>108643</v>
      </c>
      <c r="B465" s="234">
        <f t="shared" si="30"/>
        <v>108643</v>
      </c>
      <c r="C465" s="235">
        <f t="shared" si="32"/>
        <v>108643</v>
      </c>
      <c r="D465" s="231">
        <f>'Order Form'!$M$2</f>
        <v>0</v>
      </c>
      <c r="E465" s="232">
        <f>'Order Form'!$J$11</f>
        <v>0</v>
      </c>
      <c r="F465" s="232" t="str">
        <f>IF(ISBLANK('Order Form'!$J$12),"",'Order Form'!$J$12)</f>
        <v/>
      </c>
      <c r="G465" s="232">
        <f t="shared" ca="1" si="31"/>
        <v>41887</v>
      </c>
      <c r="H465" s="233">
        <f>'Order Form'!$J$13</f>
        <v>0</v>
      </c>
      <c r="I465" s="236">
        <f>'Order Form'!E480</f>
        <v>19.5</v>
      </c>
      <c r="J465" s="231">
        <f>'Order Form'!J480</f>
        <v>0</v>
      </c>
      <c r="K465" s="231" t="str">
        <f t="shared" si="33"/>
        <v>F</v>
      </c>
      <c r="L465" s="231">
        <f>IF('Pricing + Order Summary'!$O$13&gt;=8000,14,
IF('Pricing + Order Summary'!$O$13&gt;=5500,15,
IF('Pricing + Order Summary'!$O$13&gt;=4000,16,
IF('Pricing + Order Summary'!$O$13&gt;=2000,23,
IF('Pricing + Order Summary'!$O$13&gt;=750,21,
2)))))</f>
        <v>2</v>
      </c>
      <c r="M465" s="231" t="str">
        <f>"SPS20115"&amp;"-"&amp;D465&amp;"-"&amp;'Order Form'!$O$3&amp;"-1"</f>
        <v>SPS20115-0-1-1</v>
      </c>
    </row>
    <row r="466" spans="1:13">
      <c r="A466" s="234">
        <f>'Order Form'!A481</f>
        <v>108644</v>
      </c>
      <c r="B466" s="234">
        <f t="shared" si="30"/>
        <v>108644</v>
      </c>
      <c r="C466" s="235">
        <f t="shared" si="32"/>
        <v>108644</v>
      </c>
      <c r="D466" s="231">
        <f>'Order Form'!$M$2</f>
        <v>0</v>
      </c>
      <c r="E466" s="232">
        <f>'Order Form'!$J$11</f>
        <v>0</v>
      </c>
      <c r="F466" s="232" t="str">
        <f>IF(ISBLANK('Order Form'!$J$12),"",'Order Form'!$J$12)</f>
        <v/>
      </c>
      <c r="G466" s="232">
        <f t="shared" ca="1" si="31"/>
        <v>41887</v>
      </c>
      <c r="H466" s="233">
        <f>'Order Form'!$J$13</f>
        <v>0</v>
      </c>
      <c r="I466" s="236">
        <f>'Order Form'!E481</f>
        <v>19.5</v>
      </c>
      <c r="J466" s="231">
        <f>'Order Form'!J481</f>
        <v>0</v>
      </c>
      <c r="K466" s="231" t="str">
        <f t="shared" si="33"/>
        <v>F</v>
      </c>
      <c r="L466" s="231">
        <f>IF('Pricing + Order Summary'!$O$13&gt;=8000,14,
IF('Pricing + Order Summary'!$O$13&gt;=5500,15,
IF('Pricing + Order Summary'!$O$13&gt;=4000,16,
IF('Pricing + Order Summary'!$O$13&gt;=2000,23,
IF('Pricing + Order Summary'!$O$13&gt;=750,21,
2)))))</f>
        <v>2</v>
      </c>
      <c r="M466" s="231" t="str">
        <f>"SPS20115"&amp;"-"&amp;D466&amp;"-"&amp;'Order Form'!$O$3&amp;"-1"</f>
        <v>SPS20115-0-1-1</v>
      </c>
    </row>
    <row r="467" spans="1:13">
      <c r="A467" s="234">
        <f>'Order Form'!A482</f>
        <v>108783</v>
      </c>
      <c r="B467" s="234">
        <f t="shared" si="30"/>
        <v>108783</v>
      </c>
      <c r="C467" s="235">
        <f t="shared" si="32"/>
        <v>108783</v>
      </c>
      <c r="D467" s="231">
        <f>'Order Form'!$M$2</f>
        <v>0</v>
      </c>
      <c r="E467" s="232">
        <f>'Order Form'!$J$11</f>
        <v>0</v>
      </c>
      <c r="F467" s="232" t="str">
        <f>IF(ISBLANK('Order Form'!$J$12),"",'Order Form'!$J$12)</f>
        <v/>
      </c>
      <c r="G467" s="232">
        <f t="shared" ca="1" si="31"/>
        <v>41887</v>
      </c>
      <c r="H467" s="233">
        <f>'Order Form'!$J$13</f>
        <v>0</v>
      </c>
      <c r="I467" s="236">
        <f>'Order Form'!E482</f>
        <v>19.5</v>
      </c>
      <c r="J467" s="231">
        <f>'Order Form'!J482</f>
        <v>0</v>
      </c>
      <c r="K467" s="231" t="str">
        <f t="shared" si="33"/>
        <v>F</v>
      </c>
      <c r="L467" s="231">
        <f>IF('Pricing + Order Summary'!$O$13&gt;=8000,14,
IF('Pricing + Order Summary'!$O$13&gt;=5500,15,
IF('Pricing + Order Summary'!$O$13&gt;=4000,16,
IF('Pricing + Order Summary'!$O$13&gt;=2000,23,
IF('Pricing + Order Summary'!$O$13&gt;=750,21,
2)))))</f>
        <v>2</v>
      </c>
      <c r="M467" s="231" t="str">
        <f>"SPS20115"&amp;"-"&amp;D467&amp;"-"&amp;'Order Form'!$O$3&amp;"-1"</f>
        <v>SPS20115-0-1-1</v>
      </c>
    </row>
    <row r="468" spans="1:13">
      <c r="A468" s="234">
        <f>'Order Form'!A483</f>
        <v>108562</v>
      </c>
      <c r="B468" s="234">
        <f t="shared" si="30"/>
        <v>108562</v>
      </c>
      <c r="C468" s="235">
        <f t="shared" si="32"/>
        <v>108562</v>
      </c>
      <c r="D468" s="231">
        <f>'Order Form'!$M$2</f>
        <v>0</v>
      </c>
      <c r="E468" s="232">
        <f>'Order Form'!$J$11</f>
        <v>0</v>
      </c>
      <c r="F468" s="232" t="str">
        <f>IF(ISBLANK('Order Form'!$J$12),"",'Order Form'!$J$12)</f>
        <v/>
      </c>
      <c r="G468" s="232">
        <f t="shared" ca="1" si="31"/>
        <v>41887</v>
      </c>
      <c r="H468" s="233">
        <f>'Order Form'!$J$13</f>
        <v>0</v>
      </c>
      <c r="I468" s="236">
        <f>'Order Form'!E483</f>
        <v>19.5</v>
      </c>
      <c r="J468" s="231">
        <f>'Order Form'!J483</f>
        <v>0</v>
      </c>
      <c r="K468" s="231" t="str">
        <f t="shared" si="33"/>
        <v>F</v>
      </c>
      <c r="L468" s="231">
        <f>IF('Pricing + Order Summary'!$O$13&gt;=8000,14,
IF('Pricing + Order Summary'!$O$13&gt;=5500,15,
IF('Pricing + Order Summary'!$O$13&gt;=4000,16,
IF('Pricing + Order Summary'!$O$13&gt;=2000,23,
IF('Pricing + Order Summary'!$O$13&gt;=750,21,
2)))))</f>
        <v>2</v>
      </c>
      <c r="M468" s="231" t="str">
        <f>"SPS20115"&amp;"-"&amp;D468&amp;"-"&amp;'Order Form'!$O$3&amp;"-1"</f>
        <v>SPS20115-0-1-1</v>
      </c>
    </row>
    <row r="469" spans="1:13">
      <c r="A469" s="234">
        <f>'Order Form'!A484</f>
        <v>108782</v>
      </c>
      <c r="B469" s="234">
        <f t="shared" si="30"/>
        <v>108782</v>
      </c>
      <c r="C469" s="235">
        <f t="shared" si="32"/>
        <v>108782</v>
      </c>
      <c r="D469" s="231">
        <f>'Order Form'!$M$2</f>
        <v>0</v>
      </c>
      <c r="E469" s="232">
        <f>'Order Form'!$J$11</f>
        <v>0</v>
      </c>
      <c r="F469" s="232" t="str">
        <f>IF(ISBLANK('Order Form'!$J$12),"",'Order Form'!$J$12)</f>
        <v/>
      </c>
      <c r="G469" s="232">
        <f t="shared" ca="1" si="31"/>
        <v>41887</v>
      </c>
      <c r="H469" s="233">
        <f>'Order Form'!$J$13</f>
        <v>0</v>
      </c>
      <c r="I469" s="236">
        <f>'Order Form'!E484</f>
        <v>19.5</v>
      </c>
      <c r="J469" s="231">
        <f>'Order Form'!J484</f>
        <v>0</v>
      </c>
      <c r="K469" s="231" t="str">
        <f t="shared" si="33"/>
        <v>F</v>
      </c>
      <c r="L469" s="231">
        <f>IF('Pricing + Order Summary'!$O$13&gt;=8000,14,
IF('Pricing + Order Summary'!$O$13&gt;=5500,15,
IF('Pricing + Order Summary'!$O$13&gt;=4000,16,
IF('Pricing + Order Summary'!$O$13&gt;=2000,23,
IF('Pricing + Order Summary'!$O$13&gt;=750,21,
2)))))</f>
        <v>2</v>
      </c>
      <c r="M469" s="231" t="str">
        <f>"SPS20115"&amp;"-"&amp;D469&amp;"-"&amp;'Order Form'!$O$3&amp;"-1"</f>
        <v>SPS20115-0-1-1</v>
      </c>
    </row>
    <row r="470" spans="1:13">
      <c r="A470" s="234">
        <f>'Order Form'!A485</f>
        <v>108563</v>
      </c>
      <c r="B470" s="234">
        <f t="shared" si="30"/>
        <v>108563</v>
      </c>
      <c r="C470" s="235">
        <f t="shared" si="32"/>
        <v>108563</v>
      </c>
      <c r="D470" s="231">
        <f>'Order Form'!$M$2</f>
        <v>0</v>
      </c>
      <c r="E470" s="232">
        <f>'Order Form'!$J$11</f>
        <v>0</v>
      </c>
      <c r="F470" s="232" t="str">
        <f>IF(ISBLANK('Order Form'!$J$12),"",'Order Form'!$J$12)</f>
        <v/>
      </c>
      <c r="G470" s="232">
        <f t="shared" ca="1" si="31"/>
        <v>41887</v>
      </c>
      <c r="H470" s="233">
        <f>'Order Form'!$J$13</f>
        <v>0</v>
      </c>
      <c r="I470" s="236">
        <f>'Order Form'!E485</f>
        <v>19.5</v>
      </c>
      <c r="J470" s="231">
        <f>'Order Form'!J485</f>
        <v>0</v>
      </c>
      <c r="K470" s="231" t="str">
        <f t="shared" si="33"/>
        <v>F</v>
      </c>
      <c r="L470" s="231">
        <f>IF('Pricing + Order Summary'!$O$13&gt;=8000,14,
IF('Pricing + Order Summary'!$O$13&gt;=5500,15,
IF('Pricing + Order Summary'!$O$13&gt;=4000,16,
IF('Pricing + Order Summary'!$O$13&gt;=2000,23,
IF('Pricing + Order Summary'!$O$13&gt;=750,21,
2)))))</f>
        <v>2</v>
      </c>
      <c r="M470" s="231" t="str">
        <f>"SPS20115"&amp;"-"&amp;D470&amp;"-"&amp;'Order Form'!$O$3&amp;"-1"</f>
        <v>SPS20115-0-1-1</v>
      </c>
    </row>
    <row r="471" spans="1:13">
      <c r="A471" s="234">
        <f>'Order Form'!A486</f>
        <v>108668</v>
      </c>
      <c r="B471" s="234">
        <f t="shared" si="30"/>
        <v>108668</v>
      </c>
      <c r="C471" s="235">
        <f t="shared" si="32"/>
        <v>108668</v>
      </c>
      <c r="D471" s="231">
        <f>'Order Form'!$M$2</f>
        <v>0</v>
      </c>
      <c r="E471" s="232">
        <f>'Order Form'!$J$11</f>
        <v>0</v>
      </c>
      <c r="F471" s="232" t="str">
        <f>IF(ISBLANK('Order Form'!$J$12),"",'Order Form'!$J$12)</f>
        <v/>
      </c>
      <c r="G471" s="232">
        <f t="shared" ca="1" si="31"/>
        <v>41887</v>
      </c>
      <c r="H471" s="233">
        <f>'Order Form'!$J$13</f>
        <v>0</v>
      </c>
      <c r="I471" s="236">
        <f>'Order Form'!E486</f>
        <v>11</v>
      </c>
      <c r="J471" s="231">
        <f>'Order Form'!J486</f>
        <v>0</v>
      </c>
      <c r="K471" s="231" t="str">
        <f t="shared" si="33"/>
        <v>F</v>
      </c>
      <c r="L471" s="231">
        <f>IF('Pricing + Order Summary'!$O$13&gt;=8000,14,
IF('Pricing + Order Summary'!$O$13&gt;=5500,15,
IF('Pricing + Order Summary'!$O$13&gt;=4000,16,
IF('Pricing + Order Summary'!$O$13&gt;=2000,23,
IF('Pricing + Order Summary'!$O$13&gt;=750,21,
2)))))</f>
        <v>2</v>
      </c>
      <c r="M471" s="231" t="str">
        <f>"SPS20115"&amp;"-"&amp;D471&amp;"-"&amp;'Order Form'!$O$3&amp;"-1"</f>
        <v>SPS20115-0-1-1</v>
      </c>
    </row>
    <row r="472" spans="1:13">
      <c r="A472" s="234">
        <f>'Order Form'!A487</f>
        <v>108669</v>
      </c>
      <c r="B472" s="234">
        <f t="shared" si="30"/>
        <v>108669</v>
      </c>
      <c r="C472" s="235">
        <f t="shared" si="32"/>
        <v>108669</v>
      </c>
      <c r="D472" s="231">
        <f>'Order Form'!$M$2</f>
        <v>0</v>
      </c>
      <c r="E472" s="232">
        <f>'Order Form'!$J$11</f>
        <v>0</v>
      </c>
      <c r="F472" s="232" t="str">
        <f>IF(ISBLANK('Order Form'!$J$12),"",'Order Form'!$J$12)</f>
        <v/>
      </c>
      <c r="G472" s="232">
        <f t="shared" ca="1" si="31"/>
        <v>41887</v>
      </c>
      <c r="H472" s="233">
        <f>'Order Form'!$J$13</f>
        <v>0</v>
      </c>
      <c r="I472" s="236">
        <f>'Order Form'!E487</f>
        <v>11</v>
      </c>
      <c r="J472" s="231">
        <f>'Order Form'!J487</f>
        <v>0</v>
      </c>
      <c r="K472" s="231" t="str">
        <f t="shared" si="33"/>
        <v>F</v>
      </c>
      <c r="L472" s="231">
        <f>IF('Pricing + Order Summary'!$O$13&gt;=8000,14,
IF('Pricing + Order Summary'!$O$13&gt;=5500,15,
IF('Pricing + Order Summary'!$O$13&gt;=4000,16,
IF('Pricing + Order Summary'!$O$13&gt;=2000,23,
IF('Pricing + Order Summary'!$O$13&gt;=750,21,
2)))))</f>
        <v>2</v>
      </c>
      <c r="M472" s="231" t="str">
        <f>"SPS20115"&amp;"-"&amp;D472&amp;"-"&amp;'Order Form'!$O$3&amp;"-1"</f>
        <v>SPS20115-0-1-1</v>
      </c>
    </row>
    <row r="473" spans="1:13">
      <c r="A473" s="234">
        <f>'Order Form'!A488</f>
        <v>108670</v>
      </c>
      <c r="B473" s="234">
        <f t="shared" si="30"/>
        <v>108670</v>
      </c>
      <c r="C473" s="235">
        <f t="shared" si="32"/>
        <v>108670</v>
      </c>
      <c r="D473" s="231">
        <f>'Order Form'!$M$2</f>
        <v>0</v>
      </c>
      <c r="E473" s="232">
        <f>'Order Form'!$J$11</f>
        <v>0</v>
      </c>
      <c r="F473" s="232" t="str">
        <f>IF(ISBLANK('Order Form'!$J$12),"",'Order Form'!$J$12)</f>
        <v/>
      </c>
      <c r="G473" s="232">
        <f t="shared" ca="1" si="31"/>
        <v>41887</v>
      </c>
      <c r="H473" s="233">
        <f>'Order Form'!$J$13</f>
        <v>0</v>
      </c>
      <c r="I473" s="236">
        <f>'Order Form'!E488</f>
        <v>11</v>
      </c>
      <c r="J473" s="231">
        <f>'Order Form'!J488</f>
        <v>0</v>
      </c>
      <c r="K473" s="231" t="str">
        <f t="shared" si="33"/>
        <v>F</v>
      </c>
      <c r="L473" s="231">
        <f>IF('Pricing + Order Summary'!$O$13&gt;=8000,14,
IF('Pricing + Order Summary'!$O$13&gt;=5500,15,
IF('Pricing + Order Summary'!$O$13&gt;=4000,16,
IF('Pricing + Order Summary'!$O$13&gt;=2000,23,
IF('Pricing + Order Summary'!$O$13&gt;=750,21,
2)))))</f>
        <v>2</v>
      </c>
      <c r="M473" s="231" t="str">
        <f>"SPS20115"&amp;"-"&amp;D473&amp;"-"&amp;'Order Form'!$O$3&amp;"-1"</f>
        <v>SPS20115-0-1-1</v>
      </c>
    </row>
    <row r="474" spans="1:13">
      <c r="A474" s="234">
        <f>'Order Form'!A489</f>
        <v>108671</v>
      </c>
      <c r="B474" s="234">
        <f t="shared" si="30"/>
        <v>108671</v>
      </c>
      <c r="C474" s="235">
        <f t="shared" si="32"/>
        <v>108671</v>
      </c>
      <c r="D474" s="231">
        <f>'Order Form'!$M$2</f>
        <v>0</v>
      </c>
      <c r="E474" s="232">
        <f>'Order Form'!$J$11</f>
        <v>0</v>
      </c>
      <c r="F474" s="232" t="str">
        <f>IF(ISBLANK('Order Form'!$J$12),"",'Order Form'!$J$12)</f>
        <v/>
      </c>
      <c r="G474" s="232">
        <f t="shared" ca="1" si="31"/>
        <v>41887</v>
      </c>
      <c r="H474" s="233">
        <f>'Order Form'!$J$13</f>
        <v>0</v>
      </c>
      <c r="I474" s="236">
        <f>'Order Form'!E489</f>
        <v>11</v>
      </c>
      <c r="J474" s="231">
        <f>'Order Form'!J489</f>
        <v>0</v>
      </c>
      <c r="K474" s="231" t="str">
        <f t="shared" si="33"/>
        <v>F</v>
      </c>
      <c r="L474" s="231">
        <f>IF('Pricing + Order Summary'!$O$13&gt;=8000,14,
IF('Pricing + Order Summary'!$O$13&gt;=5500,15,
IF('Pricing + Order Summary'!$O$13&gt;=4000,16,
IF('Pricing + Order Summary'!$O$13&gt;=2000,23,
IF('Pricing + Order Summary'!$O$13&gt;=750,21,
2)))))</f>
        <v>2</v>
      </c>
      <c r="M474" s="231" t="str">
        <f>"SPS20115"&amp;"-"&amp;D474&amp;"-"&amp;'Order Form'!$O$3&amp;"-1"</f>
        <v>SPS20115-0-1-1</v>
      </c>
    </row>
    <row r="475" spans="1:13">
      <c r="A475" s="234">
        <f>'Order Form'!A490</f>
        <v>108711</v>
      </c>
      <c r="B475" s="234">
        <f t="shared" si="30"/>
        <v>108711</v>
      </c>
      <c r="C475" s="235">
        <f t="shared" si="32"/>
        <v>108711</v>
      </c>
      <c r="D475" s="231">
        <f>'Order Form'!$M$2</f>
        <v>0</v>
      </c>
      <c r="E475" s="232">
        <f>'Order Form'!$J$11</f>
        <v>0</v>
      </c>
      <c r="F475" s="232" t="str">
        <f>IF(ISBLANK('Order Form'!$J$12),"",'Order Form'!$J$12)</f>
        <v/>
      </c>
      <c r="G475" s="232">
        <f t="shared" ca="1" si="31"/>
        <v>41887</v>
      </c>
      <c r="H475" s="233">
        <f>'Order Form'!$J$13</f>
        <v>0</v>
      </c>
      <c r="I475" s="236">
        <f>'Order Form'!E490</f>
        <v>11</v>
      </c>
      <c r="J475" s="231">
        <f>'Order Form'!J490</f>
        <v>0</v>
      </c>
      <c r="K475" s="231" t="str">
        <f t="shared" si="33"/>
        <v>F</v>
      </c>
      <c r="L475" s="231">
        <f>IF('Pricing + Order Summary'!$O$13&gt;=8000,14,
IF('Pricing + Order Summary'!$O$13&gt;=5500,15,
IF('Pricing + Order Summary'!$O$13&gt;=4000,16,
IF('Pricing + Order Summary'!$O$13&gt;=2000,23,
IF('Pricing + Order Summary'!$O$13&gt;=750,21,
2)))))</f>
        <v>2</v>
      </c>
      <c r="M475" s="231" t="str">
        <f>"SPS20115"&amp;"-"&amp;D475&amp;"-"&amp;'Order Form'!$O$3&amp;"-1"</f>
        <v>SPS20115-0-1-1</v>
      </c>
    </row>
    <row r="476" spans="1:13">
      <c r="A476" s="234">
        <f>'Order Form'!A491</f>
        <v>108672</v>
      </c>
      <c r="B476" s="234">
        <f t="shared" si="30"/>
        <v>108672</v>
      </c>
      <c r="C476" s="235">
        <f t="shared" si="32"/>
        <v>108672</v>
      </c>
      <c r="D476" s="231">
        <f>'Order Form'!$M$2</f>
        <v>0</v>
      </c>
      <c r="E476" s="232">
        <f>'Order Form'!$J$11</f>
        <v>0</v>
      </c>
      <c r="F476" s="232" t="str">
        <f>IF(ISBLANK('Order Form'!$J$12),"",'Order Form'!$J$12)</f>
        <v/>
      </c>
      <c r="G476" s="232">
        <f t="shared" ca="1" si="31"/>
        <v>41887</v>
      </c>
      <c r="H476" s="233">
        <f>'Order Form'!$J$13</f>
        <v>0</v>
      </c>
      <c r="I476" s="236">
        <f>'Order Form'!E491</f>
        <v>11</v>
      </c>
      <c r="J476" s="231">
        <f>'Order Form'!J491</f>
        <v>0</v>
      </c>
      <c r="K476" s="231" t="str">
        <f t="shared" si="33"/>
        <v>F</v>
      </c>
      <c r="L476" s="231">
        <f>IF('Pricing + Order Summary'!$O$13&gt;=8000,14,
IF('Pricing + Order Summary'!$O$13&gt;=5500,15,
IF('Pricing + Order Summary'!$O$13&gt;=4000,16,
IF('Pricing + Order Summary'!$O$13&gt;=2000,23,
IF('Pricing + Order Summary'!$O$13&gt;=750,21,
2)))))</f>
        <v>2</v>
      </c>
      <c r="M476" s="231" t="str">
        <f>"SPS20115"&amp;"-"&amp;D476&amp;"-"&amp;'Order Form'!$O$3&amp;"-1"</f>
        <v>SPS20115-0-1-1</v>
      </c>
    </row>
    <row r="477" spans="1:13">
      <c r="A477" s="234">
        <f>'Order Form'!A492</f>
        <v>108667</v>
      </c>
      <c r="B477" s="234">
        <f t="shared" si="30"/>
        <v>108667</v>
      </c>
      <c r="C477" s="235">
        <f t="shared" si="32"/>
        <v>108667</v>
      </c>
      <c r="D477" s="231">
        <f>'Order Form'!$M$2</f>
        <v>0</v>
      </c>
      <c r="E477" s="232">
        <f>'Order Form'!$J$11</f>
        <v>0</v>
      </c>
      <c r="F477" s="232" t="str">
        <f>IF(ISBLANK('Order Form'!$J$12),"",'Order Form'!$J$12)</f>
        <v/>
      </c>
      <c r="G477" s="232">
        <f t="shared" ca="1" si="31"/>
        <v>41887</v>
      </c>
      <c r="H477" s="233">
        <f>'Order Form'!$J$13</f>
        <v>0</v>
      </c>
      <c r="I477" s="236">
        <f>'Order Form'!E492</f>
        <v>11</v>
      </c>
      <c r="J477" s="231">
        <f>'Order Form'!J492</f>
        <v>0</v>
      </c>
      <c r="K477" s="231" t="str">
        <f t="shared" si="33"/>
        <v>F</v>
      </c>
      <c r="L477" s="231">
        <f>IF('Pricing + Order Summary'!$O$13&gt;=8000,14,
IF('Pricing + Order Summary'!$O$13&gt;=5500,15,
IF('Pricing + Order Summary'!$O$13&gt;=4000,16,
IF('Pricing + Order Summary'!$O$13&gt;=2000,23,
IF('Pricing + Order Summary'!$O$13&gt;=750,21,
2)))))</f>
        <v>2</v>
      </c>
      <c r="M477" s="231" t="str">
        <f>"SPS20115"&amp;"-"&amp;D477&amp;"-"&amp;'Order Form'!$O$3&amp;"-1"</f>
        <v>SPS20115-0-1-1</v>
      </c>
    </row>
    <row r="478" spans="1:13">
      <c r="A478" s="234">
        <f>'Order Form'!A493</f>
        <v>100298</v>
      </c>
      <c r="B478" s="234">
        <f t="shared" si="30"/>
        <v>100298</v>
      </c>
      <c r="C478" s="235">
        <f t="shared" si="32"/>
        <v>100298</v>
      </c>
      <c r="D478" s="231">
        <f>'Order Form'!$M$2</f>
        <v>0</v>
      </c>
      <c r="E478" s="232">
        <f>'Order Form'!$J$11</f>
        <v>0</v>
      </c>
      <c r="F478" s="232" t="str">
        <f>IF(ISBLANK('Order Form'!$J$12),"",'Order Form'!$J$12)</f>
        <v/>
      </c>
      <c r="G478" s="232">
        <f t="shared" ca="1" si="31"/>
        <v>41887</v>
      </c>
      <c r="H478" s="233">
        <f>'Order Form'!$J$13</f>
        <v>0</v>
      </c>
      <c r="I478" s="236">
        <f>'Order Form'!E493</f>
        <v>9.5</v>
      </c>
      <c r="J478" s="231">
        <f>'Order Form'!J493</f>
        <v>0</v>
      </c>
      <c r="K478" s="231" t="str">
        <f t="shared" si="33"/>
        <v>F</v>
      </c>
      <c r="L478" s="231">
        <f>IF('Pricing + Order Summary'!$O$13&gt;=8000,14,
IF('Pricing + Order Summary'!$O$13&gt;=5500,15,
IF('Pricing + Order Summary'!$O$13&gt;=4000,16,
IF('Pricing + Order Summary'!$O$13&gt;=2000,23,
IF('Pricing + Order Summary'!$O$13&gt;=750,21,
2)))))</f>
        <v>2</v>
      </c>
      <c r="M478" s="231" t="str">
        <f>"SPS20115"&amp;"-"&amp;D478&amp;"-"&amp;'Order Form'!$O$3&amp;"-1"</f>
        <v>SPS20115-0-1-1</v>
      </c>
    </row>
    <row r="479" spans="1:13">
      <c r="A479" s="234">
        <f>'Order Form'!A494</f>
        <v>100299</v>
      </c>
      <c r="B479" s="234">
        <f t="shared" si="30"/>
        <v>100299</v>
      </c>
      <c r="C479" s="235">
        <f t="shared" si="32"/>
        <v>100299</v>
      </c>
      <c r="D479" s="231">
        <f>'Order Form'!$M$2</f>
        <v>0</v>
      </c>
      <c r="E479" s="232">
        <f>'Order Form'!$J$11</f>
        <v>0</v>
      </c>
      <c r="F479" s="232" t="str">
        <f>IF(ISBLANK('Order Form'!$J$12),"",'Order Form'!$J$12)</f>
        <v/>
      </c>
      <c r="G479" s="232">
        <f t="shared" ca="1" si="31"/>
        <v>41887</v>
      </c>
      <c r="H479" s="233">
        <f>'Order Form'!$J$13</f>
        <v>0</v>
      </c>
      <c r="I479" s="236">
        <f>'Order Form'!E494</f>
        <v>9.5</v>
      </c>
      <c r="J479" s="231">
        <f>'Order Form'!J494</f>
        <v>0</v>
      </c>
      <c r="K479" s="231" t="str">
        <f t="shared" si="33"/>
        <v>F</v>
      </c>
      <c r="L479" s="231">
        <f>IF('Pricing + Order Summary'!$O$13&gt;=8000,14,
IF('Pricing + Order Summary'!$O$13&gt;=5500,15,
IF('Pricing + Order Summary'!$O$13&gt;=4000,16,
IF('Pricing + Order Summary'!$O$13&gt;=2000,23,
IF('Pricing + Order Summary'!$O$13&gt;=750,21,
2)))))</f>
        <v>2</v>
      </c>
      <c r="M479" s="231" t="str">
        <f>"SPS20115"&amp;"-"&amp;D479&amp;"-"&amp;'Order Form'!$O$3&amp;"-1"</f>
        <v>SPS20115-0-1-1</v>
      </c>
    </row>
    <row r="480" spans="1:13">
      <c r="A480" s="234">
        <f>'Order Form'!A495</f>
        <v>100304</v>
      </c>
      <c r="B480" s="234">
        <f t="shared" si="30"/>
        <v>100304</v>
      </c>
      <c r="C480" s="235">
        <f t="shared" si="32"/>
        <v>100304</v>
      </c>
      <c r="D480" s="231">
        <f>'Order Form'!$M$2</f>
        <v>0</v>
      </c>
      <c r="E480" s="232">
        <f>'Order Form'!$J$11</f>
        <v>0</v>
      </c>
      <c r="F480" s="232" t="str">
        <f>IF(ISBLANK('Order Form'!$J$12),"",'Order Form'!$J$12)</f>
        <v/>
      </c>
      <c r="G480" s="232">
        <f t="shared" ca="1" si="31"/>
        <v>41887</v>
      </c>
      <c r="H480" s="233">
        <f>'Order Form'!$J$13</f>
        <v>0</v>
      </c>
      <c r="I480" s="236">
        <f>'Order Form'!E495</f>
        <v>9.5</v>
      </c>
      <c r="J480" s="231">
        <f>'Order Form'!J495</f>
        <v>0</v>
      </c>
      <c r="K480" s="231" t="str">
        <f t="shared" si="33"/>
        <v>F</v>
      </c>
      <c r="L480" s="231">
        <f>IF('Pricing + Order Summary'!$O$13&gt;=8000,14,
IF('Pricing + Order Summary'!$O$13&gt;=5500,15,
IF('Pricing + Order Summary'!$O$13&gt;=4000,16,
IF('Pricing + Order Summary'!$O$13&gt;=2000,23,
IF('Pricing + Order Summary'!$O$13&gt;=750,21,
2)))))</f>
        <v>2</v>
      </c>
      <c r="M480" s="231" t="str">
        <f>"SPS20115"&amp;"-"&amp;D480&amp;"-"&amp;'Order Form'!$O$3&amp;"-1"</f>
        <v>SPS20115-0-1-1</v>
      </c>
    </row>
    <row r="481" spans="1:13">
      <c r="A481" s="234">
        <f>'Order Form'!A496</f>
        <v>108179</v>
      </c>
      <c r="B481" s="234">
        <f t="shared" si="30"/>
        <v>108179</v>
      </c>
      <c r="C481" s="235">
        <f t="shared" si="32"/>
        <v>108179</v>
      </c>
      <c r="D481" s="231">
        <f>'Order Form'!$M$2</f>
        <v>0</v>
      </c>
      <c r="E481" s="232">
        <f>'Order Form'!$J$11</f>
        <v>0</v>
      </c>
      <c r="F481" s="232" t="str">
        <f>IF(ISBLANK('Order Form'!$J$12),"",'Order Form'!$J$12)</f>
        <v/>
      </c>
      <c r="G481" s="232">
        <f t="shared" ca="1" si="31"/>
        <v>41887</v>
      </c>
      <c r="H481" s="233">
        <f>'Order Form'!$J$13</f>
        <v>0</v>
      </c>
      <c r="I481" s="236">
        <f>'Order Form'!E496</f>
        <v>9.5</v>
      </c>
      <c r="J481" s="231">
        <f>'Order Form'!J496</f>
        <v>0</v>
      </c>
      <c r="K481" s="231" t="str">
        <f t="shared" si="33"/>
        <v>F</v>
      </c>
      <c r="L481" s="231">
        <f>IF('Pricing + Order Summary'!$O$13&gt;=8000,14,
IF('Pricing + Order Summary'!$O$13&gt;=5500,15,
IF('Pricing + Order Summary'!$O$13&gt;=4000,16,
IF('Pricing + Order Summary'!$O$13&gt;=2000,23,
IF('Pricing + Order Summary'!$O$13&gt;=750,21,
2)))))</f>
        <v>2</v>
      </c>
      <c r="M481" s="231" t="str">
        <f>"SPS20115"&amp;"-"&amp;D481&amp;"-"&amp;'Order Form'!$O$3&amp;"-1"</f>
        <v>SPS20115-0-1-1</v>
      </c>
    </row>
    <row r="482" spans="1:13">
      <c r="A482" s="234">
        <f>'Order Form'!A497</f>
        <v>108173</v>
      </c>
      <c r="B482" s="234">
        <f t="shared" si="30"/>
        <v>108173</v>
      </c>
      <c r="C482" s="235">
        <f t="shared" si="32"/>
        <v>108173</v>
      </c>
      <c r="D482" s="231">
        <f>'Order Form'!$M$2</f>
        <v>0</v>
      </c>
      <c r="E482" s="232">
        <f>'Order Form'!$J$11</f>
        <v>0</v>
      </c>
      <c r="F482" s="232" t="str">
        <f>IF(ISBLANK('Order Form'!$J$12),"",'Order Form'!$J$12)</f>
        <v/>
      </c>
      <c r="G482" s="232">
        <f t="shared" ca="1" si="31"/>
        <v>41887</v>
      </c>
      <c r="H482" s="233">
        <f>'Order Form'!$J$13</f>
        <v>0</v>
      </c>
      <c r="I482" s="236">
        <f>'Order Form'!E497</f>
        <v>9.5</v>
      </c>
      <c r="J482" s="231">
        <f>'Order Form'!J497</f>
        <v>0</v>
      </c>
      <c r="K482" s="231" t="str">
        <f t="shared" si="33"/>
        <v>F</v>
      </c>
      <c r="L482" s="231">
        <f>IF('Pricing + Order Summary'!$O$13&gt;=8000,14,
IF('Pricing + Order Summary'!$O$13&gt;=5500,15,
IF('Pricing + Order Summary'!$O$13&gt;=4000,16,
IF('Pricing + Order Summary'!$O$13&gt;=2000,23,
IF('Pricing + Order Summary'!$O$13&gt;=750,21,
2)))))</f>
        <v>2</v>
      </c>
      <c r="M482" s="231" t="str">
        <f>"SPS20115"&amp;"-"&amp;D482&amp;"-"&amp;'Order Form'!$O$3&amp;"-1"</f>
        <v>SPS20115-0-1-1</v>
      </c>
    </row>
    <row r="483" spans="1:13">
      <c r="A483" s="234">
        <f>'Order Form'!A498</f>
        <v>108357</v>
      </c>
      <c r="B483" s="234">
        <f t="shared" si="30"/>
        <v>108357</v>
      </c>
      <c r="C483" s="235">
        <f t="shared" si="32"/>
        <v>108357</v>
      </c>
      <c r="D483" s="231">
        <f>'Order Form'!$M$2</f>
        <v>0</v>
      </c>
      <c r="E483" s="232">
        <f>'Order Form'!$J$11</f>
        <v>0</v>
      </c>
      <c r="F483" s="232" t="str">
        <f>IF(ISBLANK('Order Form'!$J$12),"",'Order Form'!$J$12)</f>
        <v/>
      </c>
      <c r="G483" s="232">
        <f t="shared" ca="1" si="31"/>
        <v>41887</v>
      </c>
      <c r="H483" s="233">
        <f>'Order Form'!$J$13</f>
        <v>0</v>
      </c>
      <c r="I483" s="236">
        <f>'Order Form'!E498</f>
        <v>9.5</v>
      </c>
      <c r="J483" s="231">
        <f>'Order Form'!J498</f>
        <v>0</v>
      </c>
      <c r="K483" s="231" t="str">
        <f t="shared" si="33"/>
        <v>F</v>
      </c>
      <c r="L483" s="231">
        <f>IF('Pricing + Order Summary'!$O$13&gt;=8000,14,
IF('Pricing + Order Summary'!$O$13&gt;=5500,15,
IF('Pricing + Order Summary'!$O$13&gt;=4000,16,
IF('Pricing + Order Summary'!$O$13&gt;=2000,23,
IF('Pricing + Order Summary'!$O$13&gt;=750,21,
2)))))</f>
        <v>2</v>
      </c>
      <c r="M483" s="231" t="str">
        <f>"SPS20115"&amp;"-"&amp;D483&amp;"-"&amp;'Order Form'!$O$3&amp;"-1"</f>
        <v>SPS20115-0-1-1</v>
      </c>
    </row>
    <row r="484" spans="1:13">
      <c r="A484" s="234">
        <f>'Order Form'!A499</f>
        <v>108358</v>
      </c>
      <c r="B484" s="234">
        <f t="shared" si="30"/>
        <v>108358</v>
      </c>
      <c r="C484" s="235">
        <f t="shared" si="32"/>
        <v>108358</v>
      </c>
      <c r="D484" s="231">
        <f>'Order Form'!$M$2</f>
        <v>0</v>
      </c>
      <c r="E484" s="232">
        <f>'Order Form'!$J$11</f>
        <v>0</v>
      </c>
      <c r="F484" s="232" t="str">
        <f>IF(ISBLANK('Order Form'!$J$12),"",'Order Form'!$J$12)</f>
        <v/>
      </c>
      <c r="G484" s="232">
        <f t="shared" ca="1" si="31"/>
        <v>41887</v>
      </c>
      <c r="H484" s="233">
        <f>'Order Form'!$J$13</f>
        <v>0</v>
      </c>
      <c r="I484" s="236">
        <f>'Order Form'!E499</f>
        <v>9.5</v>
      </c>
      <c r="J484" s="231">
        <f>'Order Form'!J499</f>
        <v>0</v>
      </c>
      <c r="K484" s="231" t="str">
        <f t="shared" si="33"/>
        <v>F</v>
      </c>
      <c r="L484" s="231">
        <f>IF('Pricing + Order Summary'!$O$13&gt;=8000,14,
IF('Pricing + Order Summary'!$O$13&gt;=5500,15,
IF('Pricing + Order Summary'!$O$13&gt;=4000,16,
IF('Pricing + Order Summary'!$O$13&gt;=2000,23,
IF('Pricing + Order Summary'!$O$13&gt;=750,21,
2)))))</f>
        <v>2</v>
      </c>
      <c r="M484" s="231" t="str">
        <f>"SPS20115"&amp;"-"&amp;D484&amp;"-"&amp;'Order Form'!$O$3&amp;"-1"</f>
        <v>SPS20115-0-1-1</v>
      </c>
    </row>
    <row r="485" spans="1:13">
      <c r="A485" s="234">
        <f>'Order Form'!A500</f>
        <v>108359</v>
      </c>
      <c r="B485" s="234">
        <f t="shared" si="30"/>
        <v>108359</v>
      </c>
      <c r="C485" s="235">
        <f t="shared" si="32"/>
        <v>108359</v>
      </c>
      <c r="D485" s="231">
        <f>'Order Form'!$M$2</f>
        <v>0</v>
      </c>
      <c r="E485" s="232">
        <f>'Order Form'!$J$11</f>
        <v>0</v>
      </c>
      <c r="F485" s="232" t="str">
        <f>IF(ISBLANK('Order Form'!$J$12),"",'Order Form'!$J$12)</f>
        <v/>
      </c>
      <c r="G485" s="232">
        <f t="shared" ca="1" si="31"/>
        <v>41887</v>
      </c>
      <c r="H485" s="233">
        <f>'Order Form'!$J$13</f>
        <v>0</v>
      </c>
      <c r="I485" s="236">
        <f>'Order Form'!E500</f>
        <v>9.5</v>
      </c>
      <c r="J485" s="231">
        <f>'Order Form'!J500</f>
        <v>0</v>
      </c>
      <c r="K485" s="231" t="str">
        <f t="shared" si="33"/>
        <v>F</v>
      </c>
      <c r="L485" s="231">
        <f>IF('Pricing + Order Summary'!$O$13&gt;=8000,14,
IF('Pricing + Order Summary'!$O$13&gt;=5500,15,
IF('Pricing + Order Summary'!$O$13&gt;=4000,16,
IF('Pricing + Order Summary'!$O$13&gt;=2000,23,
IF('Pricing + Order Summary'!$O$13&gt;=750,21,
2)))))</f>
        <v>2</v>
      </c>
      <c r="M485" s="231" t="str">
        <f>"SPS20115"&amp;"-"&amp;D485&amp;"-"&amp;'Order Form'!$O$3&amp;"-1"</f>
        <v>SPS20115-0-1-1</v>
      </c>
    </row>
    <row r="486" spans="1:13">
      <c r="A486" s="234">
        <f>'Order Form'!A501</f>
        <v>108360</v>
      </c>
      <c r="B486" s="234">
        <f t="shared" si="30"/>
        <v>108360</v>
      </c>
      <c r="C486" s="235">
        <f t="shared" si="32"/>
        <v>108360</v>
      </c>
      <c r="D486" s="231">
        <f>'Order Form'!$M$2</f>
        <v>0</v>
      </c>
      <c r="E486" s="232">
        <f>'Order Form'!$J$11</f>
        <v>0</v>
      </c>
      <c r="F486" s="232" t="str">
        <f>IF(ISBLANK('Order Form'!$J$12),"",'Order Form'!$J$12)</f>
        <v/>
      </c>
      <c r="G486" s="232">
        <f t="shared" ca="1" si="31"/>
        <v>41887</v>
      </c>
      <c r="H486" s="233">
        <f>'Order Form'!$J$13</f>
        <v>0</v>
      </c>
      <c r="I486" s="236">
        <f>'Order Form'!E501</f>
        <v>9.5</v>
      </c>
      <c r="J486" s="231">
        <f>'Order Form'!J501</f>
        <v>0</v>
      </c>
      <c r="K486" s="231" t="str">
        <f t="shared" si="33"/>
        <v>F</v>
      </c>
      <c r="L486" s="231">
        <f>IF('Pricing + Order Summary'!$O$13&gt;=8000,14,
IF('Pricing + Order Summary'!$O$13&gt;=5500,15,
IF('Pricing + Order Summary'!$O$13&gt;=4000,16,
IF('Pricing + Order Summary'!$O$13&gt;=2000,23,
IF('Pricing + Order Summary'!$O$13&gt;=750,21,
2)))))</f>
        <v>2</v>
      </c>
      <c r="M486" s="231" t="str">
        <f>"SPS20115"&amp;"-"&amp;D486&amp;"-"&amp;'Order Form'!$O$3&amp;"-1"</f>
        <v>SPS20115-0-1-1</v>
      </c>
    </row>
    <row r="487" spans="1:13">
      <c r="A487" s="234">
        <f>'Order Form'!A502</f>
        <v>108361</v>
      </c>
      <c r="B487" s="234">
        <f t="shared" si="30"/>
        <v>108361</v>
      </c>
      <c r="C487" s="235">
        <f t="shared" si="32"/>
        <v>108361</v>
      </c>
      <c r="D487" s="231">
        <f>'Order Form'!$M$2</f>
        <v>0</v>
      </c>
      <c r="E487" s="232">
        <f>'Order Form'!$J$11</f>
        <v>0</v>
      </c>
      <c r="F487" s="232" t="str">
        <f>IF(ISBLANK('Order Form'!$J$12),"",'Order Form'!$J$12)</f>
        <v/>
      </c>
      <c r="G487" s="232">
        <f t="shared" ca="1" si="31"/>
        <v>41887</v>
      </c>
      <c r="H487" s="233">
        <f>'Order Form'!$J$13</f>
        <v>0</v>
      </c>
      <c r="I487" s="236">
        <f>'Order Form'!E502</f>
        <v>9.5</v>
      </c>
      <c r="J487" s="231">
        <f>'Order Form'!J502</f>
        <v>0</v>
      </c>
      <c r="K487" s="231" t="str">
        <f t="shared" si="33"/>
        <v>F</v>
      </c>
      <c r="L487" s="231">
        <f>IF('Pricing + Order Summary'!$O$13&gt;=8000,14,
IF('Pricing + Order Summary'!$O$13&gt;=5500,15,
IF('Pricing + Order Summary'!$O$13&gt;=4000,16,
IF('Pricing + Order Summary'!$O$13&gt;=2000,23,
IF('Pricing + Order Summary'!$O$13&gt;=750,21,
2)))))</f>
        <v>2</v>
      </c>
      <c r="M487" s="231" t="str">
        <f>"SPS20115"&amp;"-"&amp;D487&amp;"-"&amp;'Order Form'!$O$3&amp;"-1"</f>
        <v>SPS20115-0-1-1</v>
      </c>
    </row>
    <row r="488" spans="1:13">
      <c r="A488" s="234">
        <f>'Order Form'!A503</f>
        <v>108363</v>
      </c>
      <c r="B488" s="234">
        <f t="shared" si="30"/>
        <v>108363</v>
      </c>
      <c r="C488" s="235">
        <f t="shared" si="32"/>
        <v>108363</v>
      </c>
      <c r="D488" s="231">
        <f>'Order Form'!$M$2</f>
        <v>0</v>
      </c>
      <c r="E488" s="232">
        <f>'Order Form'!$J$11</f>
        <v>0</v>
      </c>
      <c r="F488" s="232" t="str">
        <f>IF(ISBLANK('Order Form'!$J$12),"",'Order Form'!$J$12)</f>
        <v/>
      </c>
      <c r="G488" s="232">
        <f t="shared" ca="1" si="31"/>
        <v>41887</v>
      </c>
      <c r="H488" s="233">
        <f>'Order Form'!$J$13</f>
        <v>0</v>
      </c>
      <c r="I488" s="236">
        <f>'Order Form'!E503</f>
        <v>9.5</v>
      </c>
      <c r="J488" s="231">
        <f>'Order Form'!J503</f>
        <v>0</v>
      </c>
      <c r="K488" s="231" t="str">
        <f t="shared" si="33"/>
        <v>F</v>
      </c>
      <c r="L488" s="231">
        <f>IF('Pricing + Order Summary'!$O$13&gt;=8000,14,
IF('Pricing + Order Summary'!$O$13&gt;=5500,15,
IF('Pricing + Order Summary'!$O$13&gt;=4000,16,
IF('Pricing + Order Summary'!$O$13&gt;=2000,23,
IF('Pricing + Order Summary'!$O$13&gt;=750,21,
2)))))</f>
        <v>2</v>
      </c>
      <c r="M488" s="231" t="str">
        <f>"SPS20115"&amp;"-"&amp;D488&amp;"-"&amp;'Order Form'!$O$3&amp;"-1"</f>
        <v>SPS20115-0-1-1</v>
      </c>
    </row>
    <row r="489" spans="1:13">
      <c r="A489" s="234">
        <f>'Order Form'!A504</f>
        <v>108362</v>
      </c>
      <c r="B489" s="234">
        <f t="shared" si="30"/>
        <v>108362</v>
      </c>
      <c r="C489" s="235">
        <f t="shared" si="32"/>
        <v>108362</v>
      </c>
      <c r="D489" s="231">
        <f>'Order Form'!$M$2</f>
        <v>0</v>
      </c>
      <c r="E489" s="232">
        <f>'Order Form'!$J$11</f>
        <v>0</v>
      </c>
      <c r="F489" s="232" t="str">
        <f>IF(ISBLANK('Order Form'!$J$12),"",'Order Form'!$J$12)</f>
        <v/>
      </c>
      <c r="G489" s="232">
        <f t="shared" ca="1" si="31"/>
        <v>41887</v>
      </c>
      <c r="H489" s="233">
        <f>'Order Form'!$J$13</f>
        <v>0</v>
      </c>
      <c r="I489" s="236">
        <f>'Order Form'!E504</f>
        <v>9.5</v>
      </c>
      <c r="J489" s="231">
        <f>'Order Form'!J504</f>
        <v>0</v>
      </c>
      <c r="K489" s="231" t="str">
        <f t="shared" si="33"/>
        <v>F</v>
      </c>
      <c r="L489" s="231">
        <f>IF('Pricing + Order Summary'!$O$13&gt;=8000,14,
IF('Pricing + Order Summary'!$O$13&gt;=5500,15,
IF('Pricing + Order Summary'!$O$13&gt;=4000,16,
IF('Pricing + Order Summary'!$O$13&gt;=2000,23,
IF('Pricing + Order Summary'!$O$13&gt;=750,21,
2)))))</f>
        <v>2</v>
      </c>
      <c r="M489" s="231" t="str">
        <f>"SPS20115"&amp;"-"&amp;D489&amp;"-"&amp;'Order Form'!$O$3&amp;"-1"</f>
        <v>SPS20115-0-1-1</v>
      </c>
    </row>
    <row r="490" spans="1:13">
      <c r="A490" s="234">
        <f>'Order Form'!A505</f>
        <v>108013</v>
      </c>
      <c r="B490" s="234">
        <f t="shared" si="30"/>
        <v>108013</v>
      </c>
      <c r="C490" s="235">
        <f t="shared" si="32"/>
        <v>108013</v>
      </c>
      <c r="D490" s="231">
        <f>'Order Form'!$M$2</f>
        <v>0</v>
      </c>
      <c r="E490" s="232">
        <f>'Order Form'!$J$11</f>
        <v>0</v>
      </c>
      <c r="F490" s="232" t="str">
        <f>IF(ISBLANK('Order Form'!$J$12),"",'Order Form'!$J$12)</f>
        <v/>
      </c>
      <c r="G490" s="232">
        <f t="shared" ca="1" si="31"/>
        <v>41887</v>
      </c>
      <c r="H490" s="233">
        <f>'Order Form'!$J$13</f>
        <v>0</v>
      </c>
      <c r="I490" s="236">
        <f>'Order Form'!E505</f>
        <v>9.5</v>
      </c>
      <c r="J490" s="231">
        <f>'Order Form'!J505</f>
        <v>0</v>
      </c>
      <c r="K490" s="231" t="str">
        <f t="shared" si="33"/>
        <v>F</v>
      </c>
      <c r="L490" s="231">
        <f>IF('Pricing + Order Summary'!$O$13&gt;=8000,14,
IF('Pricing + Order Summary'!$O$13&gt;=5500,15,
IF('Pricing + Order Summary'!$O$13&gt;=4000,16,
IF('Pricing + Order Summary'!$O$13&gt;=2000,23,
IF('Pricing + Order Summary'!$O$13&gt;=750,21,
2)))))</f>
        <v>2</v>
      </c>
      <c r="M490" s="231" t="str">
        <f>"SPS20115"&amp;"-"&amp;D490&amp;"-"&amp;'Order Form'!$O$3&amp;"-1"</f>
        <v>SPS20115-0-1-1</v>
      </c>
    </row>
    <row r="491" spans="1:13">
      <c r="A491" s="234">
        <f>'Order Form'!A506</f>
        <v>108176</v>
      </c>
      <c r="B491" s="234">
        <f t="shared" si="30"/>
        <v>108176</v>
      </c>
      <c r="C491" s="235">
        <f t="shared" si="32"/>
        <v>108176</v>
      </c>
      <c r="D491" s="231">
        <f>'Order Form'!$M$2</f>
        <v>0</v>
      </c>
      <c r="E491" s="232">
        <f>'Order Form'!$J$11</f>
        <v>0</v>
      </c>
      <c r="F491" s="232" t="str">
        <f>IF(ISBLANK('Order Form'!$J$12),"",'Order Form'!$J$12)</f>
        <v/>
      </c>
      <c r="G491" s="232">
        <f t="shared" ca="1" si="31"/>
        <v>41887</v>
      </c>
      <c r="H491" s="233">
        <f>'Order Form'!$J$13</f>
        <v>0</v>
      </c>
      <c r="I491" s="236">
        <f>'Order Form'!E506</f>
        <v>9.5</v>
      </c>
      <c r="J491" s="231">
        <f>'Order Form'!J506</f>
        <v>0</v>
      </c>
      <c r="K491" s="231" t="str">
        <f t="shared" si="33"/>
        <v>F</v>
      </c>
      <c r="L491" s="231">
        <f>IF('Pricing + Order Summary'!$O$13&gt;=8000,14,
IF('Pricing + Order Summary'!$O$13&gt;=5500,15,
IF('Pricing + Order Summary'!$O$13&gt;=4000,16,
IF('Pricing + Order Summary'!$O$13&gt;=2000,23,
IF('Pricing + Order Summary'!$O$13&gt;=750,21,
2)))))</f>
        <v>2</v>
      </c>
      <c r="M491" s="231" t="str">
        <f>"SPS20115"&amp;"-"&amp;D491&amp;"-"&amp;'Order Form'!$O$3&amp;"-1"</f>
        <v>SPS20115-0-1-1</v>
      </c>
    </row>
    <row r="492" spans="1:13">
      <c r="A492" s="234">
        <f>'Order Form'!A507</f>
        <v>105634</v>
      </c>
      <c r="B492" s="234">
        <f t="shared" si="30"/>
        <v>105634</v>
      </c>
      <c r="C492" s="235">
        <f t="shared" si="32"/>
        <v>105634</v>
      </c>
      <c r="D492" s="231">
        <f>'Order Form'!$M$2</f>
        <v>0</v>
      </c>
      <c r="E492" s="232">
        <f>'Order Form'!$J$11</f>
        <v>0</v>
      </c>
      <c r="F492" s="232" t="str">
        <f>IF(ISBLANK('Order Form'!$J$12),"",'Order Form'!$J$12)</f>
        <v/>
      </c>
      <c r="G492" s="232">
        <f t="shared" ca="1" si="31"/>
        <v>41887</v>
      </c>
      <c r="H492" s="233">
        <f>'Order Form'!$J$13</f>
        <v>0</v>
      </c>
      <c r="I492" s="236">
        <f>'Order Form'!E507</f>
        <v>9.5</v>
      </c>
      <c r="J492" s="231">
        <f>'Order Form'!J507</f>
        <v>0</v>
      </c>
      <c r="K492" s="231" t="str">
        <f t="shared" si="33"/>
        <v>F</v>
      </c>
      <c r="L492" s="231">
        <f>IF('Pricing + Order Summary'!$O$13&gt;=8000,14,
IF('Pricing + Order Summary'!$O$13&gt;=5500,15,
IF('Pricing + Order Summary'!$O$13&gt;=4000,16,
IF('Pricing + Order Summary'!$O$13&gt;=2000,23,
IF('Pricing + Order Summary'!$O$13&gt;=750,21,
2)))))</f>
        <v>2</v>
      </c>
      <c r="M492" s="231" t="str">
        <f>"SPS20115"&amp;"-"&amp;D492&amp;"-"&amp;'Order Form'!$O$3&amp;"-1"</f>
        <v>SPS20115-0-1-1</v>
      </c>
    </row>
    <row r="493" spans="1:13">
      <c r="A493" s="234">
        <f>'Order Form'!A508</f>
        <v>108353</v>
      </c>
      <c r="B493" s="234">
        <f t="shared" si="30"/>
        <v>108353</v>
      </c>
      <c r="C493" s="235">
        <f t="shared" si="32"/>
        <v>108353</v>
      </c>
      <c r="D493" s="231">
        <f>'Order Form'!$M$2</f>
        <v>0</v>
      </c>
      <c r="E493" s="232">
        <f>'Order Form'!$J$11</f>
        <v>0</v>
      </c>
      <c r="F493" s="232" t="str">
        <f>IF(ISBLANK('Order Form'!$J$12),"",'Order Form'!$J$12)</f>
        <v/>
      </c>
      <c r="G493" s="232">
        <f t="shared" ca="1" si="31"/>
        <v>41887</v>
      </c>
      <c r="H493" s="233">
        <f>'Order Form'!$J$13</f>
        <v>0</v>
      </c>
      <c r="I493" s="236">
        <f>'Order Form'!E508</f>
        <v>6</v>
      </c>
      <c r="J493" s="231">
        <f>'Order Form'!J508</f>
        <v>0</v>
      </c>
      <c r="K493" s="231" t="str">
        <f t="shared" si="33"/>
        <v>F</v>
      </c>
      <c r="L493" s="231">
        <f>IF('Pricing + Order Summary'!$O$13&gt;=8000,14,
IF('Pricing + Order Summary'!$O$13&gt;=5500,15,
IF('Pricing + Order Summary'!$O$13&gt;=4000,16,
IF('Pricing + Order Summary'!$O$13&gt;=2000,23,
IF('Pricing + Order Summary'!$O$13&gt;=750,21,
2)))))</f>
        <v>2</v>
      </c>
      <c r="M493" s="231" t="str">
        <f>"SPS20115"&amp;"-"&amp;D493&amp;"-"&amp;'Order Form'!$O$3&amp;"-1"</f>
        <v>SPS20115-0-1-1</v>
      </c>
    </row>
    <row r="494" spans="1:13">
      <c r="A494" s="234">
        <f>'Order Form'!A509</f>
        <v>108354</v>
      </c>
      <c r="B494" s="234">
        <f t="shared" si="30"/>
        <v>108354</v>
      </c>
      <c r="C494" s="235">
        <f t="shared" si="32"/>
        <v>108354</v>
      </c>
      <c r="D494" s="231">
        <f>'Order Form'!$M$2</f>
        <v>0</v>
      </c>
      <c r="E494" s="232">
        <f>'Order Form'!$J$11</f>
        <v>0</v>
      </c>
      <c r="F494" s="232" t="str">
        <f>IF(ISBLANK('Order Form'!$J$12),"",'Order Form'!$J$12)</f>
        <v/>
      </c>
      <c r="G494" s="232">
        <f t="shared" ca="1" si="31"/>
        <v>41887</v>
      </c>
      <c r="H494" s="233">
        <f>'Order Form'!$J$13</f>
        <v>0</v>
      </c>
      <c r="I494" s="236">
        <f>'Order Form'!E509</f>
        <v>6</v>
      </c>
      <c r="J494" s="231">
        <f>'Order Form'!J509</f>
        <v>0</v>
      </c>
      <c r="K494" s="231" t="str">
        <f t="shared" si="33"/>
        <v>F</v>
      </c>
      <c r="L494" s="231">
        <f>IF('Pricing + Order Summary'!$O$13&gt;=8000,14,
IF('Pricing + Order Summary'!$O$13&gt;=5500,15,
IF('Pricing + Order Summary'!$O$13&gt;=4000,16,
IF('Pricing + Order Summary'!$O$13&gt;=2000,23,
IF('Pricing + Order Summary'!$O$13&gt;=750,21,
2)))))</f>
        <v>2</v>
      </c>
      <c r="M494" s="231" t="str">
        <f>"SPS20115"&amp;"-"&amp;D494&amp;"-"&amp;'Order Form'!$O$3&amp;"-1"</f>
        <v>SPS20115-0-1-1</v>
      </c>
    </row>
    <row r="495" spans="1:13">
      <c r="A495" s="234">
        <f>'Order Form'!A510</f>
        <v>100282</v>
      </c>
      <c r="B495" s="234">
        <f t="shared" si="30"/>
        <v>100282</v>
      </c>
      <c r="C495" s="235">
        <f t="shared" si="32"/>
        <v>100282</v>
      </c>
      <c r="D495" s="231">
        <f>'Order Form'!$M$2</f>
        <v>0</v>
      </c>
      <c r="E495" s="232">
        <f>'Order Form'!$J$11</f>
        <v>0</v>
      </c>
      <c r="F495" s="232" t="str">
        <f>IF(ISBLANK('Order Form'!$J$12),"",'Order Form'!$J$12)</f>
        <v/>
      </c>
      <c r="G495" s="232">
        <f t="shared" ca="1" si="31"/>
        <v>41887</v>
      </c>
      <c r="H495" s="233">
        <f>'Order Form'!$J$13</f>
        <v>0</v>
      </c>
      <c r="I495" s="236">
        <f>'Order Form'!E510</f>
        <v>5.5</v>
      </c>
      <c r="J495" s="231">
        <f>'Order Form'!J510</f>
        <v>0</v>
      </c>
      <c r="K495" s="231" t="str">
        <f t="shared" si="33"/>
        <v>F</v>
      </c>
      <c r="L495" s="231">
        <f>IF('Pricing + Order Summary'!$O$13&gt;=8000,14,
IF('Pricing + Order Summary'!$O$13&gt;=5500,15,
IF('Pricing + Order Summary'!$O$13&gt;=4000,16,
IF('Pricing + Order Summary'!$O$13&gt;=2000,23,
IF('Pricing + Order Summary'!$O$13&gt;=750,21,
2)))))</f>
        <v>2</v>
      </c>
      <c r="M495" s="231" t="str">
        <f>"SPS20115"&amp;"-"&amp;D495&amp;"-"&amp;'Order Form'!$O$3&amp;"-1"</f>
        <v>SPS20115-0-1-1</v>
      </c>
    </row>
    <row r="496" spans="1:13">
      <c r="A496" s="234">
        <f>'Order Form'!A511</f>
        <v>100283</v>
      </c>
      <c r="B496" s="234">
        <f t="shared" si="30"/>
        <v>100283</v>
      </c>
      <c r="C496" s="235">
        <f t="shared" si="32"/>
        <v>100283</v>
      </c>
      <c r="D496" s="231">
        <f>'Order Form'!$M$2</f>
        <v>0</v>
      </c>
      <c r="E496" s="232">
        <f>'Order Form'!$J$11</f>
        <v>0</v>
      </c>
      <c r="F496" s="232" t="str">
        <f>IF(ISBLANK('Order Form'!$J$12),"",'Order Form'!$J$12)</f>
        <v/>
      </c>
      <c r="G496" s="232">
        <f t="shared" ca="1" si="31"/>
        <v>41887</v>
      </c>
      <c r="H496" s="233">
        <f>'Order Form'!$J$13</f>
        <v>0</v>
      </c>
      <c r="I496" s="236">
        <f>'Order Form'!E511</f>
        <v>5.5</v>
      </c>
      <c r="J496" s="231">
        <f>'Order Form'!J511</f>
        <v>0</v>
      </c>
      <c r="K496" s="231" t="str">
        <f t="shared" si="33"/>
        <v>F</v>
      </c>
      <c r="L496" s="231">
        <f>IF('Pricing + Order Summary'!$O$13&gt;=8000,14,
IF('Pricing + Order Summary'!$O$13&gt;=5500,15,
IF('Pricing + Order Summary'!$O$13&gt;=4000,16,
IF('Pricing + Order Summary'!$O$13&gt;=2000,23,
IF('Pricing + Order Summary'!$O$13&gt;=750,21,
2)))))</f>
        <v>2</v>
      </c>
      <c r="M496" s="231" t="str">
        <f>"SPS20115"&amp;"-"&amp;D496&amp;"-"&amp;'Order Form'!$O$3&amp;"-1"</f>
        <v>SPS20115-0-1-1</v>
      </c>
    </row>
    <row r="497" spans="1:13">
      <c r="A497" s="234">
        <f>'Order Form'!A512</f>
        <v>108347</v>
      </c>
      <c r="B497" s="234">
        <f t="shared" si="30"/>
        <v>108347</v>
      </c>
      <c r="C497" s="235">
        <f t="shared" si="32"/>
        <v>108347</v>
      </c>
      <c r="D497" s="231">
        <f>'Order Form'!$M$2</f>
        <v>0</v>
      </c>
      <c r="E497" s="232">
        <f>'Order Form'!$J$11</f>
        <v>0</v>
      </c>
      <c r="F497" s="232" t="str">
        <f>IF(ISBLANK('Order Form'!$J$12),"",'Order Form'!$J$12)</f>
        <v/>
      </c>
      <c r="G497" s="232">
        <f t="shared" ca="1" si="31"/>
        <v>41887</v>
      </c>
      <c r="H497" s="233">
        <f>'Order Form'!$J$13</f>
        <v>0</v>
      </c>
      <c r="I497" s="236">
        <f>'Order Form'!E512</f>
        <v>6</v>
      </c>
      <c r="J497" s="231">
        <f>'Order Form'!J512</f>
        <v>0</v>
      </c>
      <c r="K497" s="231" t="str">
        <f t="shared" si="33"/>
        <v>F</v>
      </c>
      <c r="L497" s="231">
        <f>IF('Pricing + Order Summary'!$O$13&gt;=8000,14,
IF('Pricing + Order Summary'!$O$13&gt;=5500,15,
IF('Pricing + Order Summary'!$O$13&gt;=4000,16,
IF('Pricing + Order Summary'!$O$13&gt;=2000,23,
IF('Pricing + Order Summary'!$O$13&gt;=750,21,
2)))))</f>
        <v>2</v>
      </c>
      <c r="M497" s="231" t="str">
        <f>"SPS20115"&amp;"-"&amp;D497&amp;"-"&amp;'Order Form'!$O$3&amp;"-1"</f>
        <v>SPS20115-0-1-1</v>
      </c>
    </row>
    <row r="498" spans="1:13">
      <c r="A498" s="234">
        <f>'Order Form'!A513</f>
        <v>108348</v>
      </c>
      <c r="B498" s="234">
        <f t="shared" si="30"/>
        <v>108348</v>
      </c>
      <c r="C498" s="235">
        <f t="shared" si="32"/>
        <v>108348</v>
      </c>
      <c r="D498" s="231">
        <f>'Order Form'!$M$2</f>
        <v>0</v>
      </c>
      <c r="E498" s="232">
        <f>'Order Form'!$J$11</f>
        <v>0</v>
      </c>
      <c r="F498" s="232" t="str">
        <f>IF(ISBLANK('Order Form'!$J$12),"",'Order Form'!$J$12)</f>
        <v/>
      </c>
      <c r="G498" s="232">
        <f t="shared" ca="1" si="31"/>
        <v>41887</v>
      </c>
      <c r="H498" s="233">
        <f>'Order Form'!$J$13</f>
        <v>0</v>
      </c>
      <c r="I498" s="236">
        <f>'Order Form'!E513</f>
        <v>6</v>
      </c>
      <c r="J498" s="231">
        <f>'Order Form'!J513</f>
        <v>0</v>
      </c>
      <c r="K498" s="231" t="str">
        <f t="shared" si="33"/>
        <v>F</v>
      </c>
      <c r="L498" s="231">
        <f>IF('Pricing + Order Summary'!$O$13&gt;=8000,14,
IF('Pricing + Order Summary'!$O$13&gt;=5500,15,
IF('Pricing + Order Summary'!$O$13&gt;=4000,16,
IF('Pricing + Order Summary'!$O$13&gt;=2000,23,
IF('Pricing + Order Summary'!$O$13&gt;=750,21,
2)))))</f>
        <v>2</v>
      </c>
      <c r="M498" s="231" t="str">
        <f>"SPS20115"&amp;"-"&amp;D498&amp;"-"&amp;'Order Form'!$O$3&amp;"-1"</f>
        <v>SPS20115-0-1-1</v>
      </c>
    </row>
    <row r="499" spans="1:13">
      <c r="A499" s="234">
        <f>'Order Form'!A514</f>
        <v>108349</v>
      </c>
      <c r="B499" s="234">
        <f t="shared" si="30"/>
        <v>108349</v>
      </c>
      <c r="C499" s="235">
        <f t="shared" si="32"/>
        <v>108349</v>
      </c>
      <c r="D499" s="231">
        <f>'Order Form'!$M$2</f>
        <v>0</v>
      </c>
      <c r="E499" s="232">
        <f>'Order Form'!$J$11</f>
        <v>0</v>
      </c>
      <c r="F499" s="232" t="str">
        <f>IF(ISBLANK('Order Form'!$J$12),"",'Order Form'!$J$12)</f>
        <v/>
      </c>
      <c r="G499" s="232">
        <f t="shared" ca="1" si="31"/>
        <v>41887</v>
      </c>
      <c r="H499" s="233">
        <f>'Order Form'!$J$13</f>
        <v>0</v>
      </c>
      <c r="I499" s="236">
        <f>'Order Form'!E514</f>
        <v>6</v>
      </c>
      <c r="J499" s="231">
        <f>'Order Form'!J514</f>
        <v>0</v>
      </c>
      <c r="K499" s="231" t="str">
        <f t="shared" si="33"/>
        <v>F</v>
      </c>
      <c r="L499" s="231">
        <f>IF('Pricing + Order Summary'!$O$13&gt;=8000,14,
IF('Pricing + Order Summary'!$O$13&gt;=5500,15,
IF('Pricing + Order Summary'!$O$13&gt;=4000,16,
IF('Pricing + Order Summary'!$O$13&gt;=2000,23,
IF('Pricing + Order Summary'!$O$13&gt;=750,21,
2)))))</f>
        <v>2</v>
      </c>
      <c r="M499" s="231" t="str">
        <f>"SPS20115"&amp;"-"&amp;D499&amp;"-"&amp;'Order Form'!$O$3&amp;"-1"</f>
        <v>SPS20115-0-1-1</v>
      </c>
    </row>
    <row r="500" spans="1:13">
      <c r="A500" s="234">
        <f>'Order Form'!A515</f>
        <v>108350</v>
      </c>
      <c r="B500" s="234">
        <f t="shared" si="30"/>
        <v>108350</v>
      </c>
      <c r="C500" s="235">
        <f t="shared" si="32"/>
        <v>108350</v>
      </c>
      <c r="D500" s="231">
        <f>'Order Form'!$M$2</f>
        <v>0</v>
      </c>
      <c r="E500" s="232">
        <f>'Order Form'!$J$11</f>
        <v>0</v>
      </c>
      <c r="F500" s="232" t="str">
        <f>IF(ISBLANK('Order Form'!$J$12),"",'Order Form'!$J$12)</f>
        <v/>
      </c>
      <c r="G500" s="232">
        <f t="shared" ca="1" si="31"/>
        <v>41887</v>
      </c>
      <c r="H500" s="233">
        <f>'Order Form'!$J$13</f>
        <v>0</v>
      </c>
      <c r="I500" s="236">
        <f>'Order Form'!E515</f>
        <v>6</v>
      </c>
      <c r="J500" s="231">
        <f>'Order Form'!J515</f>
        <v>0</v>
      </c>
      <c r="K500" s="231" t="str">
        <f t="shared" si="33"/>
        <v>F</v>
      </c>
      <c r="L500" s="231">
        <f>IF('Pricing + Order Summary'!$O$13&gt;=8000,14,
IF('Pricing + Order Summary'!$O$13&gt;=5500,15,
IF('Pricing + Order Summary'!$O$13&gt;=4000,16,
IF('Pricing + Order Summary'!$O$13&gt;=2000,23,
IF('Pricing + Order Summary'!$O$13&gt;=750,21,
2)))))</f>
        <v>2</v>
      </c>
      <c r="M500" s="231" t="str">
        <f>"SPS20115"&amp;"-"&amp;D500&amp;"-"&amp;'Order Form'!$O$3&amp;"-1"</f>
        <v>SPS20115-0-1-1</v>
      </c>
    </row>
    <row r="501" spans="1:13">
      <c r="A501" s="234">
        <f>'Order Form'!A516</f>
        <v>105777</v>
      </c>
      <c r="B501" s="234">
        <f t="shared" si="30"/>
        <v>105777</v>
      </c>
      <c r="C501" s="235">
        <f t="shared" si="32"/>
        <v>105777</v>
      </c>
      <c r="D501" s="231">
        <f>'Order Form'!$M$2</f>
        <v>0</v>
      </c>
      <c r="E501" s="232">
        <f>'Order Form'!$J$11</f>
        <v>0</v>
      </c>
      <c r="F501" s="232" t="str">
        <f>IF(ISBLANK('Order Form'!$J$12),"",'Order Form'!$J$12)</f>
        <v/>
      </c>
      <c r="G501" s="232">
        <f t="shared" ca="1" si="31"/>
        <v>41887</v>
      </c>
      <c r="H501" s="233">
        <f>'Order Form'!$J$13</f>
        <v>0</v>
      </c>
      <c r="I501" s="236">
        <f>'Order Form'!E516</f>
        <v>6</v>
      </c>
      <c r="J501" s="231">
        <f>'Order Form'!J516</f>
        <v>0</v>
      </c>
      <c r="K501" s="231" t="str">
        <f t="shared" si="33"/>
        <v>F</v>
      </c>
      <c r="L501" s="231">
        <f>IF('Pricing + Order Summary'!$O$13&gt;=8000,14,
IF('Pricing + Order Summary'!$O$13&gt;=5500,15,
IF('Pricing + Order Summary'!$O$13&gt;=4000,16,
IF('Pricing + Order Summary'!$O$13&gt;=2000,23,
IF('Pricing + Order Summary'!$O$13&gt;=750,21,
2)))))</f>
        <v>2</v>
      </c>
      <c r="M501" s="231" t="str">
        <f>"SPS20115"&amp;"-"&amp;D501&amp;"-"&amp;'Order Form'!$O$3&amp;"-1"</f>
        <v>SPS20115-0-1-1</v>
      </c>
    </row>
    <row r="502" spans="1:13">
      <c r="A502" s="234">
        <f>'Order Form'!A517</f>
        <v>105778</v>
      </c>
      <c r="B502" s="234">
        <f t="shared" si="30"/>
        <v>105778</v>
      </c>
      <c r="C502" s="235">
        <f t="shared" si="32"/>
        <v>105778</v>
      </c>
      <c r="D502" s="231">
        <f>'Order Form'!$M$2</f>
        <v>0</v>
      </c>
      <c r="E502" s="232">
        <f>'Order Form'!$J$11</f>
        <v>0</v>
      </c>
      <c r="F502" s="232" t="str">
        <f>IF(ISBLANK('Order Form'!$J$12),"",'Order Form'!$J$12)</f>
        <v/>
      </c>
      <c r="G502" s="232">
        <f t="shared" ca="1" si="31"/>
        <v>41887</v>
      </c>
      <c r="H502" s="233">
        <f>'Order Form'!$J$13</f>
        <v>0</v>
      </c>
      <c r="I502" s="236">
        <f>'Order Form'!E517</f>
        <v>6</v>
      </c>
      <c r="J502" s="231">
        <f>'Order Form'!J517</f>
        <v>0</v>
      </c>
      <c r="K502" s="231" t="str">
        <f t="shared" si="33"/>
        <v>F</v>
      </c>
      <c r="L502" s="231">
        <f>IF('Pricing + Order Summary'!$O$13&gt;=8000,14,
IF('Pricing + Order Summary'!$O$13&gt;=5500,15,
IF('Pricing + Order Summary'!$O$13&gt;=4000,16,
IF('Pricing + Order Summary'!$O$13&gt;=2000,23,
IF('Pricing + Order Summary'!$O$13&gt;=750,21,
2)))))</f>
        <v>2</v>
      </c>
      <c r="M502" s="231" t="str">
        <f>"SPS20115"&amp;"-"&amp;D502&amp;"-"&amp;'Order Form'!$O$3&amp;"-1"</f>
        <v>SPS20115-0-1-1</v>
      </c>
    </row>
    <row r="503" spans="1:13">
      <c r="A503" s="234">
        <f>'Order Form'!A518</f>
        <v>105775</v>
      </c>
      <c r="B503" s="234">
        <f t="shared" si="30"/>
        <v>105775</v>
      </c>
      <c r="C503" s="235">
        <f t="shared" si="32"/>
        <v>105775</v>
      </c>
      <c r="D503" s="231">
        <f>'Order Form'!$M$2</f>
        <v>0</v>
      </c>
      <c r="E503" s="232">
        <f>'Order Form'!$J$11</f>
        <v>0</v>
      </c>
      <c r="F503" s="232" t="str">
        <f>IF(ISBLANK('Order Form'!$J$12),"",'Order Form'!$J$12)</f>
        <v/>
      </c>
      <c r="G503" s="232">
        <f t="shared" ca="1" si="31"/>
        <v>41887</v>
      </c>
      <c r="H503" s="233">
        <f>'Order Form'!$J$13</f>
        <v>0</v>
      </c>
      <c r="I503" s="236">
        <f>'Order Form'!E518</f>
        <v>6</v>
      </c>
      <c r="J503" s="231">
        <f>'Order Form'!J518</f>
        <v>0</v>
      </c>
      <c r="K503" s="231" t="str">
        <f t="shared" si="33"/>
        <v>F</v>
      </c>
      <c r="L503" s="231">
        <f>IF('Pricing + Order Summary'!$O$13&gt;=8000,14,
IF('Pricing + Order Summary'!$O$13&gt;=5500,15,
IF('Pricing + Order Summary'!$O$13&gt;=4000,16,
IF('Pricing + Order Summary'!$O$13&gt;=2000,23,
IF('Pricing + Order Summary'!$O$13&gt;=750,21,
2)))))</f>
        <v>2</v>
      </c>
      <c r="M503" s="231" t="str">
        <f>"SPS20115"&amp;"-"&amp;D503&amp;"-"&amp;'Order Form'!$O$3&amp;"-1"</f>
        <v>SPS20115-0-1-1</v>
      </c>
    </row>
    <row r="504" spans="1:13">
      <c r="A504" s="234">
        <f>'Order Form'!A519</f>
        <v>105776</v>
      </c>
      <c r="B504" s="234">
        <f t="shared" si="30"/>
        <v>105776</v>
      </c>
      <c r="C504" s="235">
        <f t="shared" si="32"/>
        <v>105776</v>
      </c>
      <c r="D504" s="231">
        <f>'Order Form'!$M$2</f>
        <v>0</v>
      </c>
      <c r="E504" s="232">
        <f>'Order Form'!$J$11</f>
        <v>0</v>
      </c>
      <c r="F504" s="232" t="str">
        <f>IF(ISBLANK('Order Form'!$J$12),"",'Order Form'!$J$12)</f>
        <v/>
      </c>
      <c r="G504" s="232">
        <f t="shared" ca="1" si="31"/>
        <v>41887</v>
      </c>
      <c r="H504" s="233">
        <f>'Order Form'!$J$13</f>
        <v>0</v>
      </c>
      <c r="I504" s="236">
        <f>'Order Form'!E519</f>
        <v>6</v>
      </c>
      <c r="J504" s="231">
        <f>'Order Form'!J519</f>
        <v>0</v>
      </c>
      <c r="K504" s="231" t="str">
        <f t="shared" si="33"/>
        <v>F</v>
      </c>
      <c r="L504" s="231">
        <f>IF('Pricing + Order Summary'!$O$13&gt;=8000,14,
IF('Pricing + Order Summary'!$O$13&gt;=5500,15,
IF('Pricing + Order Summary'!$O$13&gt;=4000,16,
IF('Pricing + Order Summary'!$O$13&gt;=2000,23,
IF('Pricing + Order Summary'!$O$13&gt;=750,21,
2)))))</f>
        <v>2</v>
      </c>
      <c r="M504" s="231" t="str">
        <f>"SPS20115"&amp;"-"&amp;D504&amp;"-"&amp;'Order Form'!$O$3&amp;"-1"</f>
        <v>SPS20115-0-1-1</v>
      </c>
    </row>
    <row r="505" spans="1:13">
      <c r="A505" s="234">
        <f>'Order Form'!A520</f>
        <v>108351</v>
      </c>
      <c r="B505" s="234">
        <f t="shared" si="30"/>
        <v>108351</v>
      </c>
      <c r="C505" s="235">
        <f t="shared" si="32"/>
        <v>108351</v>
      </c>
      <c r="D505" s="231">
        <f>'Order Form'!$M$2</f>
        <v>0</v>
      </c>
      <c r="E505" s="232">
        <f>'Order Form'!$J$11</f>
        <v>0</v>
      </c>
      <c r="F505" s="232" t="str">
        <f>IF(ISBLANK('Order Form'!$J$12),"",'Order Form'!$J$12)</f>
        <v/>
      </c>
      <c r="G505" s="232">
        <f t="shared" ca="1" si="31"/>
        <v>41887</v>
      </c>
      <c r="H505" s="233">
        <f>'Order Form'!$J$13</f>
        <v>0</v>
      </c>
      <c r="I505" s="236">
        <f>'Order Form'!E520</f>
        <v>6</v>
      </c>
      <c r="J505" s="231">
        <f>'Order Form'!J520</f>
        <v>0</v>
      </c>
      <c r="K505" s="231" t="str">
        <f t="shared" si="33"/>
        <v>F</v>
      </c>
      <c r="L505" s="231">
        <f>IF('Pricing + Order Summary'!$O$13&gt;=8000,14,
IF('Pricing + Order Summary'!$O$13&gt;=5500,15,
IF('Pricing + Order Summary'!$O$13&gt;=4000,16,
IF('Pricing + Order Summary'!$O$13&gt;=2000,23,
IF('Pricing + Order Summary'!$O$13&gt;=750,21,
2)))))</f>
        <v>2</v>
      </c>
      <c r="M505" s="231" t="str">
        <f>"SPS20115"&amp;"-"&amp;D505&amp;"-"&amp;'Order Form'!$O$3&amp;"-1"</f>
        <v>SPS20115-0-1-1</v>
      </c>
    </row>
    <row r="506" spans="1:13">
      <c r="A506" s="234">
        <f>'Order Form'!A521</f>
        <v>108352</v>
      </c>
      <c r="B506" s="234">
        <f t="shared" si="30"/>
        <v>108352</v>
      </c>
      <c r="C506" s="235">
        <f t="shared" si="32"/>
        <v>108352</v>
      </c>
      <c r="D506" s="231">
        <f>'Order Form'!$M$2</f>
        <v>0</v>
      </c>
      <c r="E506" s="232">
        <f>'Order Form'!$J$11</f>
        <v>0</v>
      </c>
      <c r="F506" s="232" t="str">
        <f>IF(ISBLANK('Order Form'!$J$12),"",'Order Form'!$J$12)</f>
        <v/>
      </c>
      <c r="G506" s="232">
        <f t="shared" ca="1" si="31"/>
        <v>41887</v>
      </c>
      <c r="H506" s="233">
        <f>'Order Form'!$J$13</f>
        <v>0</v>
      </c>
      <c r="I506" s="236">
        <f>'Order Form'!E521</f>
        <v>6</v>
      </c>
      <c r="J506" s="231">
        <f>'Order Form'!J521</f>
        <v>0</v>
      </c>
      <c r="K506" s="231" t="str">
        <f t="shared" si="33"/>
        <v>F</v>
      </c>
      <c r="L506" s="231">
        <f>IF('Pricing + Order Summary'!$O$13&gt;=8000,14,
IF('Pricing + Order Summary'!$O$13&gt;=5500,15,
IF('Pricing + Order Summary'!$O$13&gt;=4000,16,
IF('Pricing + Order Summary'!$O$13&gt;=2000,23,
IF('Pricing + Order Summary'!$O$13&gt;=750,21,
2)))))</f>
        <v>2</v>
      </c>
      <c r="M506" s="231" t="str">
        <f>"SPS20115"&amp;"-"&amp;D506&amp;"-"&amp;'Order Form'!$O$3&amp;"-1"</f>
        <v>SPS20115-0-1-1</v>
      </c>
    </row>
    <row r="507" spans="1:13">
      <c r="A507" s="234">
        <f>'Order Form'!A522</f>
        <v>108355</v>
      </c>
      <c r="B507" s="234">
        <f t="shared" si="30"/>
        <v>108355</v>
      </c>
      <c r="C507" s="235">
        <f t="shared" si="32"/>
        <v>108355</v>
      </c>
      <c r="D507" s="231">
        <f>'Order Form'!$M$2</f>
        <v>0</v>
      </c>
      <c r="E507" s="232">
        <f>'Order Form'!$J$11</f>
        <v>0</v>
      </c>
      <c r="F507" s="232" t="str">
        <f>IF(ISBLANK('Order Form'!$J$12),"",'Order Form'!$J$12)</f>
        <v/>
      </c>
      <c r="G507" s="232">
        <f t="shared" ca="1" si="31"/>
        <v>41887</v>
      </c>
      <c r="H507" s="233">
        <f>'Order Form'!$J$13</f>
        <v>0</v>
      </c>
      <c r="I507" s="236">
        <f>'Order Form'!E522</f>
        <v>6</v>
      </c>
      <c r="J507" s="231">
        <f>'Order Form'!J522</f>
        <v>0</v>
      </c>
      <c r="K507" s="231" t="str">
        <f t="shared" si="33"/>
        <v>F</v>
      </c>
      <c r="L507" s="231">
        <f>IF('Pricing + Order Summary'!$O$13&gt;=8000,14,
IF('Pricing + Order Summary'!$O$13&gt;=5500,15,
IF('Pricing + Order Summary'!$O$13&gt;=4000,16,
IF('Pricing + Order Summary'!$O$13&gt;=2000,23,
IF('Pricing + Order Summary'!$O$13&gt;=750,21,
2)))))</f>
        <v>2</v>
      </c>
      <c r="M507" s="231" t="str">
        <f>"SPS20115"&amp;"-"&amp;D507&amp;"-"&amp;'Order Form'!$O$3&amp;"-1"</f>
        <v>SPS20115-0-1-1</v>
      </c>
    </row>
    <row r="508" spans="1:13">
      <c r="A508" s="234">
        <f>'Order Form'!A523</f>
        <v>108356</v>
      </c>
      <c r="B508" s="234">
        <f t="shared" si="30"/>
        <v>108356</v>
      </c>
      <c r="C508" s="235">
        <f t="shared" si="32"/>
        <v>108356</v>
      </c>
      <c r="D508" s="231">
        <f>'Order Form'!$M$2</f>
        <v>0</v>
      </c>
      <c r="E508" s="232">
        <f>'Order Form'!$J$11</f>
        <v>0</v>
      </c>
      <c r="F508" s="232" t="str">
        <f>IF(ISBLANK('Order Form'!$J$12),"",'Order Form'!$J$12)</f>
        <v/>
      </c>
      <c r="G508" s="232">
        <f t="shared" ca="1" si="31"/>
        <v>41887</v>
      </c>
      <c r="H508" s="233">
        <f>'Order Form'!$J$13</f>
        <v>0</v>
      </c>
      <c r="I508" s="236">
        <f>'Order Form'!E523</f>
        <v>6</v>
      </c>
      <c r="J508" s="231">
        <f>'Order Form'!J523</f>
        <v>0</v>
      </c>
      <c r="K508" s="231" t="str">
        <f t="shared" si="33"/>
        <v>F</v>
      </c>
      <c r="L508" s="231">
        <f>IF('Pricing + Order Summary'!$O$13&gt;=8000,14,
IF('Pricing + Order Summary'!$O$13&gt;=5500,15,
IF('Pricing + Order Summary'!$O$13&gt;=4000,16,
IF('Pricing + Order Summary'!$O$13&gt;=2000,23,
IF('Pricing + Order Summary'!$O$13&gt;=750,21,
2)))))</f>
        <v>2</v>
      </c>
      <c r="M508" s="231" t="str">
        <f>"SPS20115"&amp;"-"&amp;D508&amp;"-"&amp;'Order Form'!$O$3&amp;"-1"</f>
        <v>SPS20115-0-1-1</v>
      </c>
    </row>
    <row r="509" spans="1:13">
      <c r="A509" s="234">
        <f>'Order Form'!A524</f>
        <v>100286</v>
      </c>
      <c r="B509" s="234">
        <f t="shared" si="30"/>
        <v>100286</v>
      </c>
      <c r="C509" s="235">
        <f t="shared" si="32"/>
        <v>100286</v>
      </c>
      <c r="D509" s="231">
        <f>'Order Form'!$M$2</f>
        <v>0</v>
      </c>
      <c r="E509" s="232">
        <f>'Order Form'!$J$11</f>
        <v>0</v>
      </c>
      <c r="F509" s="232" t="str">
        <f>IF(ISBLANK('Order Form'!$J$12),"",'Order Form'!$J$12)</f>
        <v/>
      </c>
      <c r="G509" s="232">
        <f t="shared" ca="1" si="31"/>
        <v>41887</v>
      </c>
      <c r="H509" s="233">
        <f>'Order Form'!$J$13</f>
        <v>0</v>
      </c>
      <c r="I509" s="236">
        <f>'Order Form'!E524</f>
        <v>6</v>
      </c>
      <c r="J509" s="231">
        <f>'Order Form'!J524</f>
        <v>0</v>
      </c>
      <c r="K509" s="231" t="str">
        <f t="shared" si="33"/>
        <v>F</v>
      </c>
      <c r="L509" s="231">
        <f>IF('Pricing + Order Summary'!$O$13&gt;=8000,14,
IF('Pricing + Order Summary'!$O$13&gt;=5500,15,
IF('Pricing + Order Summary'!$O$13&gt;=4000,16,
IF('Pricing + Order Summary'!$O$13&gt;=2000,23,
IF('Pricing + Order Summary'!$O$13&gt;=750,21,
2)))))</f>
        <v>2</v>
      </c>
      <c r="M509" s="231" t="str">
        <f>"SPS20115"&amp;"-"&amp;D509&amp;"-"&amp;'Order Form'!$O$3&amp;"-1"</f>
        <v>SPS20115-0-1-1</v>
      </c>
    </row>
    <row r="510" spans="1:13">
      <c r="A510" s="234">
        <f>'Order Form'!A525</f>
        <v>100287</v>
      </c>
      <c r="B510" s="234">
        <f t="shared" si="30"/>
        <v>100287</v>
      </c>
      <c r="C510" s="235">
        <f t="shared" si="32"/>
        <v>100287</v>
      </c>
      <c r="D510" s="231">
        <f>'Order Form'!$M$2</f>
        <v>0</v>
      </c>
      <c r="E510" s="232">
        <f>'Order Form'!$J$11</f>
        <v>0</v>
      </c>
      <c r="F510" s="232" t="str">
        <f>IF(ISBLANK('Order Form'!$J$12),"",'Order Form'!$J$12)</f>
        <v/>
      </c>
      <c r="G510" s="232">
        <f t="shared" ca="1" si="31"/>
        <v>41887</v>
      </c>
      <c r="H510" s="233">
        <f>'Order Form'!$J$13</f>
        <v>0</v>
      </c>
      <c r="I510" s="236">
        <f>'Order Form'!E525</f>
        <v>6</v>
      </c>
      <c r="J510" s="231">
        <f>'Order Form'!J525</f>
        <v>0</v>
      </c>
      <c r="K510" s="231" t="str">
        <f t="shared" si="33"/>
        <v>F</v>
      </c>
      <c r="L510" s="231">
        <f>IF('Pricing + Order Summary'!$O$13&gt;=8000,14,
IF('Pricing + Order Summary'!$O$13&gt;=5500,15,
IF('Pricing + Order Summary'!$O$13&gt;=4000,16,
IF('Pricing + Order Summary'!$O$13&gt;=2000,23,
IF('Pricing + Order Summary'!$O$13&gt;=750,21,
2)))))</f>
        <v>2</v>
      </c>
      <c r="M510" s="231" t="str">
        <f>"SPS20115"&amp;"-"&amp;D510&amp;"-"&amp;'Order Form'!$O$3&amp;"-1"</f>
        <v>SPS20115-0-1-1</v>
      </c>
    </row>
    <row r="511" spans="1:13">
      <c r="A511" s="234">
        <f>'Order Form'!A526</f>
        <v>108341</v>
      </c>
      <c r="B511" s="234">
        <f t="shared" si="30"/>
        <v>108341</v>
      </c>
      <c r="C511" s="235">
        <f t="shared" si="32"/>
        <v>108341</v>
      </c>
      <c r="D511" s="231">
        <f>'Order Form'!$M$2</f>
        <v>0</v>
      </c>
      <c r="E511" s="232">
        <f>'Order Form'!$J$11</f>
        <v>0</v>
      </c>
      <c r="F511" s="232" t="str">
        <f>IF(ISBLANK('Order Form'!$J$12),"",'Order Form'!$J$12)</f>
        <v/>
      </c>
      <c r="G511" s="232">
        <f t="shared" ca="1" si="31"/>
        <v>41887</v>
      </c>
      <c r="H511" s="233">
        <f>'Order Form'!$J$13</f>
        <v>0</v>
      </c>
      <c r="I511" s="236">
        <f>'Order Form'!E526</f>
        <v>26</v>
      </c>
      <c r="J511" s="231">
        <f>'Order Form'!J526</f>
        <v>0</v>
      </c>
      <c r="K511" s="231" t="str">
        <f t="shared" si="33"/>
        <v>F</v>
      </c>
      <c r="L511" s="231">
        <f>IF('Pricing + Order Summary'!$O$13&gt;=8000,14,
IF('Pricing + Order Summary'!$O$13&gt;=5500,15,
IF('Pricing + Order Summary'!$O$13&gt;=4000,16,
IF('Pricing + Order Summary'!$O$13&gt;=2000,23,
IF('Pricing + Order Summary'!$O$13&gt;=750,21,
2)))))</f>
        <v>2</v>
      </c>
      <c r="M511" s="231" t="str">
        <f>"SPS20115"&amp;"-"&amp;D511&amp;"-"&amp;'Order Form'!$O$3&amp;"-1"</f>
        <v>SPS20115-0-1-1</v>
      </c>
    </row>
    <row r="512" spans="1:13">
      <c r="A512" s="234">
        <f>'Order Form'!A527</f>
        <v>108342</v>
      </c>
      <c r="B512" s="234">
        <f t="shared" si="30"/>
        <v>108342</v>
      </c>
      <c r="C512" s="235">
        <f t="shared" si="32"/>
        <v>108342</v>
      </c>
      <c r="D512" s="231">
        <f>'Order Form'!$M$2</f>
        <v>0</v>
      </c>
      <c r="E512" s="232">
        <f>'Order Form'!$J$11</f>
        <v>0</v>
      </c>
      <c r="F512" s="232" t="str">
        <f>IF(ISBLANK('Order Form'!$J$12),"",'Order Form'!$J$12)</f>
        <v/>
      </c>
      <c r="G512" s="232">
        <f t="shared" ca="1" si="31"/>
        <v>41887</v>
      </c>
      <c r="H512" s="233">
        <f>'Order Form'!$J$13</f>
        <v>0</v>
      </c>
      <c r="I512" s="236">
        <f>'Order Form'!E527</f>
        <v>26</v>
      </c>
      <c r="J512" s="231">
        <f>'Order Form'!J527</f>
        <v>0</v>
      </c>
      <c r="K512" s="231" t="str">
        <f t="shared" si="33"/>
        <v>F</v>
      </c>
      <c r="L512" s="231">
        <f>IF('Pricing + Order Summary'!$O$13&gt;=8000,14,
IF('Pricing + Order Summary'!$O$13&gt;=5500,15,
IF('Pricing + Order Summary'!$O$13&gt;=4000,16,
IF('Pricing + Order Summary'!$O$13&gt;=2000,23,
IF('Pricing + Order Summary'!$O$13&gt;=750,21,
2)))))</f>
        <v>2</v>
      </c>
      <c r="M512" s="231" t="str">
        <f>"SPS20115"&amp;"-"&amp;D512&amp;"-"&amp;'Order Form'!$O$3&amp;"-1"</f>
        <v>SPS20115-0-1-1</v>
      </c>
    </row>
    <row r="513" spans="1:13">
      <c r="A513" s="234">
        <f>'Order Form'!A528</f>
        <v>108016</v>
      </c>
      <c r="B513" s="234">
        <f t="shared" si="30"/>
        <v>108016</v>
      </c>
      <c r="C513" s="235">
        <f t="shared" si="32"/>
        <v>108016</v>
      </c>
      <c r="D513" s="231">
        <f>'Order Form'!$M$2</f>
        <v>0</v>
      </c>
      <c r="E513" s="232">
        <f>'Order Form'!$J$11</f>
        <v>0</v>
      </c>
      <c r="F513" s="232" t="str">
        <f>IF(ISBLANK('Order Form'!$J$12),"",'Order Form'!$J$12)</f>
        <v/>
      </c>
      <c r="G513" s="232">
        <f t="shared" ref="G513:G576" ca="1" si="34">TODAY()</f>
        <v>41887</v>
      </c>
      <c r="H513" s="233">
        <f>'Order Form'!$J$13</f>
        <v>0</v>
      </c>
      <c r="I513" s="236">
        <f>'Order Form'!E528</f>
        <v>25</v>
      </c>
      <c r="J513" s="231">
        <f>'Order Form'!J528</f>
        <v>0</v>
      </c>
      <c r="K513" s="231" t="str">
        <f t="shared" si="33"/>
        <v>F</v>
      </c>
      <c r="L513" s="231">
        <f>IF('Pricing + Order Summary'!$O$13&gt;=8000,14,
IF('Pricing + Order Summary'!$O$13&gt;=5500,15,
IF('Pricing + Order Summary'!$O$13&gt;=4000,16,
IF('Pricing + Order Summary'!$O$13&gt;=2000,23,
IF('Pricing + Order Summary'!$O$13&gt;=750,21,
2)))))</f>
        <v>2</v>
      </c>
      <c r="M513" s="231" t="str">
        <f>"SPS20115"&amp;"-"&amp;D513&amp;"-"&amp;'Order Form'!$O$3&amp;"-1"</f>
        <v>SPS20115-0-1-1</v>
      </c>
    </row>
    <row r="514" spans="1:13">
      <c r="A514" s="234">
        <f>'Order Form'!A529</f>
        <v>108340</v>
      </c>
      <c r="B514" s="234">
        <f t="shared" ref="B514:B533" si="35">A514</f>
        <v>108340</v>
      </c>
      <c r="C514" s="235">
        <f t="shared" ref="C514:C525" si="36">IF(B514=0,A514,B514)</f>
        <v>108340</v>
      </c>
      <c r="D514" s="231">
        <f>'Order Form'!$M$2</f>
        <v>0</v>
      </c>
      <c r="E514" s="232">
        <f>'Order Form'!$J$11</f>
        <v>0</v>
      </c>
      <c r="F514" s="232" t="str">
        <f>IF(ISBLANK('Order Form'!$J$12),"",'Order Form'!$J$12)</f>
        <v/>
      </c>
      <c r="G514" s="232">
        <f t="shared" ca="1" si="34"/>
        <v>41887</v>
      </c>
      <c r="H514" s="233">
        <f>'Order Form'!$J$13</f>
        <v>0</v>
      </c>
      <c r="I514" s="236">
        <f>'Order Form'!E529</f>
        <v>15</v>
      </c>
      <c r="J514" s="231">
        <f>'Order Form'!J529</f>
        <v>0</v>
      </c>
      <c r="K514" s="231" t="str">
        <f t="shared" ref="K514:K525" si="37">IF(J514=0,"F","T")</f>
        <v>F</v>
      </c>
      <c r="L514" s="231">
        <f>IF('Pricing + Order Summary'!$O$13&gt;=8000,14,
IF('Pricing + Order Summary'!$O$13&gt;=5500,15,
IF('Pricing + Order Summary'!$O$13&gt;=4000,16,
IF('Pricing + Order Summary'!$O$13&gt;=2000,23,
IF('Pricing + Order Summary'!$O$13&gt;=750,21,
2)))))</f>
        <v>2</v>
      </c>
      <c r="M514" s="231" t="str">
        <f>"SPS20115"&amp;"-"&amp;D514&amp;"-"&amp;'Order Form'!$O$3&amp;"-1"</f>
        <v>SPS20115-0-1-1</v>
      </c>
    </row>
    <row r="515" spans="1:13">
      <c r="A515" s="234">
        <f>'Order Form'!A530</f>
        <v>105574</v>
      </c>
      <c r="B515" s="234">
        <f t="shared" si="35"/>
        <v>105574</v>
      </c>
      <c r="C515" s="235">
        <f t="shared" si="36"/>
        <v>105574</v>
      </c>
      <c r="D515" s="231">
        <f>'Order Form'!$M$2</f>
        <v>0</v>
      </c>
      <c r="E515" s="232">
        <f>'Order Form'!$J$11</f>
        <v>0</v>
      </c>
      <c r="F515" s="232" t="str">
        <f>IF(ISBLANK('Order Form'!$J$12),"",'Order Form'!$J$12)</f>
        <v/>
      </c>
      <c r="G515" s="232">
        <f t="shared" ca="1" si="34"/>
        <v>41887</v>
      </c>
      <c r="H515" s="233">
        <f>'Order Form'!$J$13</f>
        <v>0</v>
      </c>
      <c r="I515" s="236">
        <f>'Order Form'!E530</f>
        <v>15</v>
      </c>
      <c r="J515" s="231">
        <f>'Order Form'!J530</f>
        <v>0</v>
      </c>
      <c r="K515" s="231" t="str">
        <f t="shared" si="37"/>
        <v>F</v>
      </c>
      <c r="L515" s="231">
        <f>IF('Pricing + Order Summary'!$O$13&gt;=8000,14,
IF('Pricing + Order Summary'!$O$13&gt;=5500,15,
IF('Pricing + Order Summary'!$O$13&gt;=4000,16,
IF('Pricing + Order Summary'!$O$13&gt;=2000,23,
IF('Pricing + Order Summary'!$O$13&gt;=750,21,
2)))))</f>
        <v>2</v>
      </c>
      <c r="M515" s="231" t="str">
        <f>"SPS20115"&amp;"-"&amp;D515&amp;"-"&amp;'Order Form'!$O$3&amp;"-1"</f>
        <v>SPS20115-0-1-1</v>
      </c>
    </row>
    <row r="516" spans="1:13">
      <c r="A516" s="234">
        <f>'Order Form'!A531</f>
        <v>105579</v>
      </c>
      <c r="B516" s="234">
        <f t="shared" si="35"/>
        <v>105579</v>
      </c>
      <c r="C516" s="235">
        <f t="shared" si="36"/>
        <v>105579</v>
      </c>
      <c r="D516" s="231">
        <f>'Order Form'!$M$2</f>
        <v>0</v>
      </c>
      <c r="E516" s="232">
        <f>'Order Form'!$J$11</f>
        <v>0</v>
      </c>
      <c r="F516" s="232" t="str">
        <f>IF(ISBLANK('Order Form'!$J$12),"",'Order Form'!$J$12)</f>
        <v/>
      </c>
      <c r="G516" s="232">
        <f t="shared" ca="1" si="34"/>
        <v>41887</v>
      </c>
      <c r="H516" s="233">
        <f>'Order Form'!$J$13</f>
        <v>0</v>
      </c>
      <c r="I516" s="236">
        <f>'Order Form'!E531</f>
        <v>15</v>
      </c>
      <c r="J516" s="231">
        <f>'Order Form'!J531</f>
        <v>0</v>
      </c>
      <c r="K516" s="231" t="str">
        <f t="shared" si="37"/>
        <v>F</v>
      </c>
      <c r="L516" s="231">
        <f>IF('Pricing + Order Summary'!$O$13&gt;=8000,14,
IF('Pricing + Order Summary'!$O$13&gt;=5500,15,
IF('Pricing + Order Summary'!$O$13&gt;=4000,16,
IF('Pricing + Order Summary'!$O$13&gt;=2000,23,
IF('Pricing + Order Summary'!$O$13&gt;=750,21,
2)))))</f>
        <v>2</v>
      </c>
      <c r="M516" s="231" t="str">
        <f>"SPS20115"&amp;"-"&amp;D516&amp;"-"&amp;'Order Form'!$O$3&amp;"-1"</f>
        <v>SPS20115-0-1-1</v>
      </c>
    </row>
    <row r="517" spans="1:13">
      <c r="A517" s="234">
        <f>'Order Form'!A532</f>
        <v>105781</v>
      </c>
      <c r="B517" s="234">
        <f t="shared" si="35"/>
        <v>105781</v>
      </c>
      <c r="C517" s="235">
        <f t="shared" si="36"/>
        <v>105781</v>
      </c>
      <c r="D517" s="231">
        <f>'Order Form'!$M$2</f>
        <v>0</v>
      </c>
      <c r="E517" s="232">
        <f>'Order Form'!$J$11</f>
        <v>0</v>
      </c>
      <c r="F517" s="232" t="str">
        <f>IF(ISBLANK('Order Form'!$J$12),"",'Order Form'!$J$12)</f>
        <v/>
      </c>
      <c r="G517" s="232">
        <f t="shared" ca="1" si="34"/>
        <v>41887</v>
      </c>
      <c r="H517" s="233">
        <f>'Order Form'!$J$13</f>
        <v>0</v>
      </c>
      <c r="I517" s="236">
        <f>'Order Form'!E532</f>
        <v>15</v>
      </c>
      <c r="J517" s="231">
        <f>'Order Form'!J532</f>
        <v>0</v>
      </c>
      <c r="K517" s="231" t="str">
        <f t="shared" si="37"/>
        <v>F</v>
      </c>
      <c r="L517" s="231">
        <f>IF('Pricing + Order Summary'!$O$13&gt;=8000,14,
IF('Pricing + Order Summary'!$O$13&gt;=5500,15,
IF('Pricing + Order Summary'!$O$13&gt;=4000,16,
IF('Pricing + Order Summary'!$O$13&gt;=2000,23,
IF('Pricing + Order Summary'!$O$13&gt;=750,21,
2)))))</f>
        <v>2</v>
      </c>
      <c r="M517" s="231" t="str">
        <f>"SPS20115"&amp;"-"&amp;D517&amp;"-"&amp;'Order Form'!$O$3&amp;"-1"</f>
        <v>SPS20115-0-1-1</v>
      </c>
    </row>
    <row r="518" spans="1:13">
      <c r="A518" s="234">
        <f>'Order Form'!A533</f>
        <v>108076</v>
      </c>
      <c r="B518" s="234">
        <f t="shared" si="35"/>
        <v>108076</v>
      </c>
      <c r="C518" s="235">
        <f t="shared" si="36"/>
        <v>108076</v>
      </c>
      <c r="D518" s="231">
        <f>'Order Form'!$M$2</f>
        <v>0</v>
      </c>
      <c r="E518" s="232">
        <f>'Order Form'!$J$11</f>
        <v>0</v>
      </c>
      <c r="F518" s="232" t="str">
        <f>IF(ISBLANK('Order Form'!$J$12),"",'Order Form'!$J$12)</f>
        <v/>
      </c>
      <c r="G518" s="232">
        <f t="shared" ca="1" si="34"/>
        <v>41887</v>
      </c>
      <c r="H518" s="233">
        <f>'Order Form'!$J$13</f>
        <v>0</v>
      </c>
      <c r="I518" s="236">
        <f>'Order Form'!E533</f>
        <v>18.5</v>
      </c>
      <c r="J518" s="231">
        <f>'Order Form'!J533</f>
        <v>0</v>
      </c>
      <c r="K518" s="231" t="str">
        <f t="shared" si="37"/>
        <v>F</v>
      </c>
      <c r="L518" s="231">
        <f>IF('Pricing + Order Summary'!$O$13&gt;=8000,14,
IF('Pricing + Order Summary'!$O$13&gt;=5500,15,
IF('Pricing + Order Summary'!$O$13&gt;=4000,16,
IF('Pricing + Order Summary'!$O$13&gt;=2000,23,
IF('Pricing + Order Summary'!$O$13&gt;=750,21,
2)))))</f>
        <v>2</v>
      </c>
      <c r="M518" s="231" t="str">
        <f>"SPS20115"&amp;"-"&amp;D518&amp;"-"&amp;'Order Form'!$O$3&amp;"-1"</f>
        <v>SPS20115-0-1-1</v>
      </c>
    </row>
    <row r="519" spans="1:13">
      <c r="A519" s="234">
        <f>'Order Form'!A534</f>
        <v>105580</v>
      </c>
      <c r="B519" s="234">
        <f t="shared" si="35"/>
        <v>105580</v>
      </c>
      <c r="C519" s="235">
        <f t="shared" si="36"/>
        <v>105580</v>
      </c>
      <c r="D519" s="231">
        <f>'Order Form'!$M$2</f>
        <v>0</v>
      </c>
      <c r="E519" s="232">
        <f>'Order Form'!$J$11</f>
        <v>0</v>
      </c>
      <c r="F519" s="232" t="str">
        <f>IF(ISBLANK('Order Form'!$J$12),"",'Order Form'!$J$12)</f>
        <v/>
      </c>
      <c r="G519" s="232">
        <f t="shared" ca="1" si="34"/>
        <v>41887</v>
      </c>
      <c r="H519" s="233">
        <f>'Order Form'!$J$13</f>
        <v>0</v>
      </c>
      <c r="I519" s="236">
        <f>'Order Form'!E534</f>
        <v>18.5</v>
      </c>
      <c r="J519" s="231">
        <f>'Order Form'!J534</f>
        <v>0</v>
      </c>
      <c r="K519" s="231" t="str">
        <f t="shared" si="37"/>
        <v>F</v>
      </c>
      <c r="L519" s="231">
        <f>IF('Pricing + Order Summary'!$O$13&gt;=8000,14,
IF('Pricing + Order Summary'!$O$13&gt;=5500,15,
IF('Pricing + Order Summary'!$O$13&gt;=4000,16,
IF('Pricing + Order Summary'!$O$13&gt;=2000,23,
IF('Pricing + Order Summary'!$O$13&gt;=750,21,
2)))))</f>
        <v>2</v>
      </c>
      <c r="M519" s="231" t="str">
        <f>"SPS20115"&amp;"-"&amp;D519&amp;"-"&amp;'Order Form'!$O$3&amp;"-1"</f>
        <v>SPS20115-0-1-1</v>
      </c>
    </row>
    <row r="520" spans="1:13">
      <c r="A520" s="234">
        <f>'Order Form'!A535</f>
        <v>105581</v>
      </c>
      <c r="B520" s="234">
        <f t="shared" si="35"/>
        <v>105581</v>
      </c>
      <c r="C520" s="235">
        <f t="shared" si="36"/>
        <v>105581</v>
      </c>
      <c r="D520" s="231">
        <f>'Order Form'!$M$2</f>
        <v>0</v>
      </c>
      <c r="E520" s="232">
        <f>'Order Form'!$J$11</f>
        <v>0</v>
      </c>
      <c r="F520" s="232" t="str">
        <f>IF(ISBLANK('Order Form'!$J$12),"",'Order Form'!$J$12)</f>
        <v/>
      </c>
      <c r="G520" s="232">
        <f t="shared" ca="1" si="34"/>
        <v>41887</v>
      </c>
      <c r="H520" s="233">
        <f>'Order Form'!$J$13</f>
        <v>0</v>
      </c>
      <c r="I520" s="236">
        <f>'Order Form'!E535</f>
        <v>18.5</v>
      </c>
      <c r="J520" s="231">
        <f>'Order Form'!J535</f>
        <v>0</v>
      </c>
      <c r="K520" s="231" t="str">
        <f t="shared" si="37"/>
        <v>F</v>
      </c>
      <c r="L520" s="231">
        <f>IF('Pricing + Order Summary'!$O$13&gt;=8000,14,
IF('Pricing + Order Summary'!$O$13&gt;=5500,15,
IF('Pricing + Order Summary'!$O$13&gt;=4000,16,
IF('Pricing + Order Summary'!$O$13&gt;=2000,23,
IF('Pricing + Order Summary'!$O$13&gt;=750,21,
2)))))</f>
        <v>2</v>
      </c>
      <c r="M520" s="231" t="str">
        <f>"SPS20115"&amp;"-"&amp;D520&amp;"-"&amp;'Order Form'!$O$3&amp;"-1"</f>
        <v>SPS20115-0-1-1</v>
      </c>
    </row>
    <row r="521" spans="1:13">
      <c r="A521" s="234">
        <f>'Order Form'!A536</f>
        <v>105540</v>
      </c>
      <c r="B521" s="234">
        <f t="shared" si="35"/>
        <v>105540</v>
      </c>
      <c r="C521" s="235">
        <f t="shared" si="36"/>
        <v>105540</v>
      </c>
      <c r="D521" s="231">
        <f>'Order Form'!$M$2</f>
        <v>0</v>
      </c>
      <c r="E521" s="232">
        <f>'Order Form'!$J$11</f>
        <v>0</v>
      </c>
      <c r="F521" s="232" t="str">
        <f>IF(ISBLANK('Order Form'!$J$12),"",'Order Form'!$J$12)</f>
        <v/>
      </c>
      <c r="G521" s="232">
        <f t="shared" ca="1" si="34"/>
        <v>41887</v>
      </c>
      <c r="H521" s="233">
        <f>'Order Form'!$J$13</f>
        <v>0</v>
      </c>
      <c r="I521" s="236">
        <f>'Order Form'!E536</f>
        <v>15</v>
      </c>
      <c r="J521" s="231">
        <f>'Order Form'!J536</f>
        <v>0</v>
      </c>
      <c r="K521" s="231" t="str">
        <f t="shared" si="37"/>
        <v>F</v>
      </c>
      <c r="L521" s="231">
        <f>IF('Pricing + Order Summary'!$O$13&gt;=8000,14,
IF('Pricing + Order Summary'!$O$13&gt;=5500,15,
IF('Pricing + Order Summary'!$O$13&gt;=4000,16,
IF('Pricing + Order Summary'!$O$13&gt;=2000,23,
IF('Pricing + Order Summary'!$O$13&gt;=750,21,
2)))))</f>
        <v>2</v>
      </c>
      <c r="M521" s="231" t="str">
        <f>"SPS20115"&amp;"-"&amp;D521&amp;"-"&amp;'Order Form'!$O$3&amp;"-1"</f>
        <v>SPS20115-0-1-1</v>
      </c>
    </row>
    <row r="522" spans="1:13">
      <c r="A522" s="234">
        <f>'Order Form'!A537</f>
        <v>108371</v>
      </c>
      <c r="B522" s="234">
        <f t="shared" si="35"/>
        <v>108371</v>
      </c>
      <c r="C522" s="235">
        <f t="shared" si="36"/>
        <v>108371</v>
      </c>
      <c r="D522" s="231">
        <f>'Order Form'!$M$2</f>
        <v>0</v>
      </c>
      <c r="E522" s="232">
        <f>'Order Form'!$J$11</f>
        <v>0</v>
      </c>
      <c r="F522" s="232" t="str">
        <f>IF(ISBLANK('Order Form'!$J$12),"",'Order Form'!$J$12)</f>
        <v/>
      </c>
      <c r="G522" s="232">
        <f t="shared" ca="1" si="34"/>
        <v>41887</v>
      </c>
      <c r="H522" s="233">
        <f>'Order Form'!$J$13</f>
        <v>0</v>
      </c>
      <c r="I522" s="236">
        <f>'Order Form'!E537</f>
        <v>15</v>
      </c>
      <c r="J522" s="231">
        <f>'Order Form'!J537</f>
        <v>0</v>
      </c>
      <c r="K522" s="231" t="str">
        <f t="shared" si="37"/>
        <v>F</v>
      </c>
      <c r="L522" s="231">
        <f>IF('Pricing + Order Summary'!$O$13&gt;=8000,14,
IF('Pricing + Order Summary'!$O$13&gt;=5500,15,
IF('Pricing + Order Summary'!$O$13&gt;=4000,16,
IF('Pricing + Order Summary'!$O$13&gt;=2000,23,
IF('Pricing + Order Summary'!$O$13&gt;=750,21,
2)))))</f>
        <v>2</v>
      </c>
      <c r="M522" s="231" t="str">
        <f>"SPS20115"&amp;"-"&amp;D522&amp;"-"&amp;'Order Form'!$O$3&amp;"-1"</f>
        <v>SPS20115-0-1-1</v>
      </c>
    </row>
    <row r="523" spans="1:13">
      <c r="A523" s="234">
        <f>'Order Form'!A538</f>
        <v>108375</v>
      </c>
      <c r="B523" s="234">
        <f t="shared" si="35"/>
        <v>108375</v>
      </c>
      <c r="C523" s="235">
        <f t="shared" si="36"/>
        <v>108375</v>
      </c>
      <c r="D523" s="231">
        <f>'Order Form'!$M$2</f>
        <v>0</v>
      </c>
      <c r="E523" s="232">
        <f>'Order Form'!$J$11</f>
        <v>0</v>
      </c>
      <c r="F523" s="232" t="str">
        <f>IF(ISBLANK('Order Form'!$J$12),"",'Order Form'!$J$12)</f>
        <v/>
      </c>
      <c r="G523" s="232">
        <f t="shared" ca="1" si="34"/>
        <v>41887</v>
      </c>
      <c r="H523" s="233">
        <f>'Order Form'!$J$13</f>
        <v>0</v>
      </c>
      <c r="I523" s="236">
        <f>'Order Form'!E538</f>
        <v>15</v>
      </c>
      <c r="J523" s="231">
        <f>'Order Form'!J538</f>
        <v>0</v>
      </c>
      <c r="K523" s="231" t="str">
        <f t="shared" si="37"/>
        <v>F</v>
      </c>
      <c r="L523" s="231">
        <f>IF('Pricing + Order Summary'!$O$13&gt;=8000,14,
IF('Pricing + Order Summary'!$O$13&gt;=5500,15,
IF('Pricing + Order Summary'!$O$13&gt;=4000,16,
IF('Pricing + Order Summary'!$O$13&gt;=2000,23,
IF('Pricing + Order Summary'!$O$13&gt;=750,21,
2)))))</f>
        <v>2</v>
      </c>
      <c r="M523" s="231" t="str">
        <f>"SPS20115"&amp;"-"&amp;D523&amp;"-"&amp;'Order Form'!$O$3&amp;"-1"</f>
        <v>SPS20115-0-1-1</v>
      </c>
    </row>
    <row r="524" spans="1:13">
      <c r="A524" s="234">
        <f>'Order Form'!A539</f>
        <v>100471</v>
      </c>
      <c r="B524" s="234">
        <f t="shared" si="35"/>
        <v>100471</v>
      </c>
      <c r="C524" s="235">
        <f t="shared" si="36"/>
        <v>100471</v>
      </c>
      <c r="D524" s="231">
        <f>'Order Form'!$M$2</f>
        <v>0</v>
      </c>
      <c r="E524" s="232">
        <f>'Order Form'!$J$11</f>
        <v>0</v>
      </c>
      <c r="F524" s="232" t="str">
        <f>IF(ISBLANK('Order Form'!$J$12),"",'Order Form'!$J$12)</f>
        <v/>
      </c>
      <c r="G524" s="232">
        <f t="shared" ca="1" si="34"/>
        <v>41887</v>
      </c>
      <c r="H524" s="233">
        <f>'Order Form'!$J$13</f>
        <v>0</v>
      </c>
      <c r="I524" s="236">
        <f>'Order Form'!E539</f>
        <v>15</v>
      </c>
      <c r="J524" s="231">
        <f>'Order Form'!J539</f>
        <v>0</v>
      </c>
      <c r="K524" s="231" t="str">
        <f t="shared" si="37"/>
        <v>F</v>
      </c>
      <c r="L524" s="231">
        <f>IF('Pricing + Order Summary'!$O$13&gt;=8000,14,
IF('Pricing + Order Summary'!$O$13&gt;=5500,15,
IF('Pricing + Order Summary'!$O$13&gt;=4000,16,
IF('Pricing + Order Summary'!$O$13&gt;=2000,23,
IF('Pricing + Order Summary'!$O$13&gt;=750,21,
2)))))</f>
        <v>2</v>
      </c>
      <c r="M524" s="231" t="str">
        <f>"SPS20115"&amp;"-"&amp;D524&amp;"-"&amp;'Order Form'!$O$3&amp;"-1"</f>
        <v>SPS20115-0-1-1</v>
      </c>
    </row>
    <row r="525" spans="1:13">
      <c r="A525" s="234">
        <f>'Order Form'!A540</f>
        <v>100472</v>
      </c>
      <c r="B525" s="234">
        <f t="shared" si="35"/>
        <v>100472</v>
      </c>
      <c r="C525" s="235">
        <f t="shared" si="36"/>
        <v>100472</v>
      </c>
      <c r="D525" s="231">
        <f>'Order Form'!$M$2</f>
        <v>0</v>
      </c>
      <c r="E525" s="232">
        <f>'Order Form'!$J$11</f>
        <v>0</v>
      </c>
      <c r="F525" s="232" t="str">
        <f>IF(ISBLANK('Order Form'!$J$12),"",'Order Form'!$J$12)</f>
        <v/>
      </c>
      <c r="G525" s="232">
        <f t="shared" ca="1" si="34"/>
        <v>41887</v>
      </c>
      <c r="H525" s="233">
        <f>'Order Form'!$J$13</f>
        <v>0</v>
      </c>
      <c r="I525" s="236">
        <f>'Order Form'!E540</f>
        <v>15</v>
      </c>
      <c r="J525" s="231">
        <f>'Order Form'!J540</f>
        <v>0</v>
      </c>
      <c r="K525" s="231" t="str">
        <f t="shared" si="37"/>
        <v>F</v>
      </c>
      <c r="L525" s="231">
        <f>IF('Pricing + Order Summary'!$O$13&gt;=8000,14,
IF('Pricing + Order Summary'!$O$13&gt;=5500,15,
IF('Pricing + Order Summary'!$O$13&gt;=4000,16,
IF('Pricing + Order Summary'!$O$13&gt;=2000,23,
IF('Pricing + Order Summary'!$O$13&gt;=750,21,
2)))))</f>
        <v>2</v>
      </c>
      <c r="M525" s="231" t="str">
        <f>"SPS20115"&amp;"-"&amp;D525&amp;"-"&amp;'Order Form'!$O$3&amp;"-1"</f>
        <v>SPS20115-0-1-1</v>
      </c>
    </row>
    <row r="526" spans="1:13">
      <c r="A526" s="234">
        <f>'Order Form'!A541</f>
        <v>100473</v>
      </c>
      <c r="B526" s="234">
        <f t="shared" si="35"/>
        <v>100473</v>
      </c>
      <c r="C526" s="235">
        <f t="shared" ref="C526:C534" si="38">IF(B526=0,A526,B526)</f>
        <v>100473</v>
      </c>
      <c r="D526" s="231">
        <f>'Order Form'!$M$2</f>
        <v>0</v>
      </c>
      <c r="E526" s="232">
        <f>'Order Form'!$J$11</f>
        <v>0</v>
      </c>
      <c r="F526" s="232" t="str">
        <f>IF(ISBLANK('Order Form'!$J$12),"",'Order Form'!$J$12)</f>
        <v/>
      </c>
      <c r="G526" s="232">
        <f t="shared" ca="1" si="34"/>
        <v>41887</v>
      </c>
      <c r="H526" s="233">
        <f>'Order Form'!$J$13</f>
        <v>0</v>
      </c>
      <c r="I526" s="236">
        <f>'Order Form'!E541</f>
        <v>15</v>
      </c>
      <c r="J526" s="231">
        <f>'Order Form'!J541</f>
        <v>0</v>
      </c>
      <c r="K526" s="231" t="str">
        <f t="shared" ref="K526:K534" si="39">IF(J526=0,"F","T")</f>
        <v>F</v>
      </c>
      <c r="L526" s="231">
        <f>IF('Pricing + Order Summary'!$O$13&gt;=8000,14,
IF('Pricing + Order Summary'!$O$13&gt;=5500,15,
IF('Pricing + Order Summary'!$O$13&gt;=4000,16,
IF('Pricing + Order Summary'!$O$13&gt;=2000,23,
IF('Pricing + Order Summary'!$O$13&gt;=750,21,
2)))))</f>
        <v>2</v>
      </c>
      <c r="M526" s="231" t="str">
        <f>"SPS20115"&amp;"-"&amp;D526&amp;"-"&amp;'Order Form'!$O$3&amp;"-1"</f>
        <v>SPS20115-0-1-1</v>
      </c>
    </row>
    <row r="527" spans="1:13">
      <c r="A527" s="234">
        <f>'Order Form'!A542</f>
        <v>101070</v>
      </c>
      <c r="B527" s="234">
        <f t="shared" si="35"/>
        <v>101070</v>
      </c>
      <c r="C527" s="235">
        <f t="shared" si="38"/>
        <v>101070</v>
      </c>
      <c r="D527" s="231">
        <f>'Order Form'!$M$2</f>
        <v>0</v>
      </c>
      <c r="E527" s="232">
        <f>'Order Form'!$J$11</f>
        <v>0</v>
      </c>
      <c r="F527" s="232" t="str">
        <f>IF(ISBLANK('Order Form'!$J$12),"",'Order Form'!$J$12)</f>
        <v/>
      </c>
      <c r="G527" s="232">
        <f t="shared" ca="1" si="34"/>
        <v>41887</v>
      </c>
      <c r="H527" s="233">
        <f>'Order Form'!$J$13</f>
        <v>0</v>
      </c>
      <c r="I527" s="236">
        <f>'Order Form'!E542</f>
        <v>15</v>
      </c>
      <c r="J527" s="231">
        <f>'Order Form'!J542</f>
        <v>0</v>
      </c>
      <c r="K527" s="231" t="str">
        <f t="shared" si="39"/>
        <v>F</v>
      </c>
      <c r="L527" s="231">
        <f>IF('Pricing + Order Summary'!$O$13&gt;=8000,14,
IF('Pricing + Order Summary'!$O$13&gt;=5500,15,
IF('Pricing + Order Summary'!$O$13&gt;=4000,16,
IF('Pricing + Order Summary'!$O$13&gt;=2000,23,
IF('Pricing + Order Summary'!$O$13&gt;=750,21,
2)))))</f>
        <v>2</v>
      </c>
      <c r="M527" s="231" t="str">
        <f>"SPS20115"&amp;"-"&amp;D527&amp;"-"&amp;'Order Form'!$O$3&amp;"-1"</f>
        <v>SPS20115-0-1-1</v>
      </c>
    </row>
    <row r="528" spans="1:13">
      <c r="A528" s="234">
        <f>'Order Form'!A543</f>
        <v>101080</v>
      </c>
      <c r="B528" s="234">
        <f t="shared" si="35"/>
        <v>101080</v>
      </c>
      <c r="C528" s="235">
        <f t="shared" si="38"/>
        <v>101080</v>
      </c>
      <c r="D528" s="231">
        <f>'Order Form'!$M$2</f>
        <v>0</v>
      </c>
      <c r="E528" s="232">
        <f>'Order Form'!$J$11</f>
        <v>0</v>
      </c>
      <c r="F528" s="232" t="str">
        <f>IF(ISBLANK('Order Form'!$J$12),"",'Order Form'!$J$12)</f>
        <v/>
      </c>
      <c r="G528" s="232">
        <f t="shared" ca="1" si="34"/>
        <v>41887</v>
      </c>
      <c r="H528" s="233">
        <f>'Order Form'!$J$13</f>
        <v>0</v>
      </c>
      <c r="I528" s="236">
        <f>'Order Form'!E543</f>
        <v>15</v>
      </c>
      <c r="J528" s="231">
        <f>'Order Form'!J543</f>
        <v>0</v>
      </c>
      <c r="K528" s="231" t="str">
        <f t="shared" si="39"/>
        <v>F</v>
      </c>
      <c r="L528" s="231">
        <f>IF('Pricing + Order Summary'!$O$13&gt;=8000,14,
IF('Pricing + Order Summary'!$O$13&gt;=5500,15,
IF('Pricing + Order Summary'!$O$13&gt;=4000,16,
IF('Pricing + Order Summary'!$O$13&gt;=2000,23,
IF('Pricing + Order Summary'!$O$13&gt;=750,21,
2)))))</f>
        <v>2</v>
      </c>
      <c r="M528" s="231" t="str">
        <f>"SPS20115"&amp;"-"&amp;D528&amp;"-"&amp;'Order Form'!$O$3&amp;"-1"</f>
        <v>SPS20115-0-1-1</v>
      </c>
    </row>
    <row r="529" spans="1:13">
      <c r="A529" s="234">
        <f>'Order Form'!A544</f>
        <v>100467</v>
      </c>
      <c r="B529" s="234">
        <f t="shared" si="35"/>
        <v>100467</v>
      </c>
      <c r="C529" s="235">
        <f t="shared" si="38"/>
        <v>100467</v>
      </c>
      <c r="D529" s="231">
        <f>'Order Form'!$M$2</f>
        <v>0</v>
      </c>
      <c r="E529" s="232">
        <f>'Order Form'!$J$11</f>
        <v>0</v>
      </c>
      <c r="F529" s="232" t="str">
        <f>IF(ISBLANK('Order Form'!$J$12),"",'Order Form'!$J$12)</f>
        <v/>
      </c>
      <c r="G529" s="232">
        <f t="shared" ca="1" si="34"/>
        <v>41887</v>
      </c>
      <c r="H529" s="233">
        <f>'Order Form'!$J$13</f>
        <v>0</v>
      </c>
      <c r="I529" s="236">
        <f>'Order Form'!E544</f>
        <v>17</v>
      </c>
      <c r="J529" s="231">
        <f>'Order Form'!J544</f>
        <v>0</v>
      </c>
      <c r="K529" s="231" t="str">
        <f t="shared" si="39"/>
        <v>F</v>
      </c>
      <c r="L529" s="231">
        <f>IF('Pricing + Order Summary'!$O$13&gt;=8000,14,
IF('Pricing + Order Summary'!$O$13&gt;=5500,15,
IF('Pricing + Order Summary'!$O$13&gt;=4000,16,
IF('Pricing + Order Summary'!$O$13&gt;=2000,23,
IF('Pricing + Order Summary'!$O$13&gt;=750,21,
2)))))</f>
        <v>2</v>
      </c>
      <c r="M529" s="231" t="str">
        <f>"SPS20115"&amp;"-"&amp;D529&amp;"-"&amp;'Order Form'!$O$3&amp;"-1"</f>
        <v>SPS20115-0-1-1</v>
      </c>
    </row>
    <row r="530" spans="1:13">
      <c r="A530" s="234">
        <f>'Order Form'!A545</f>
        <v>100469</v>
      </c>
      <c r="B530" s="234">
        <f t="shared" si="35"/>
        <v>100469</v>
      </c>
      <c r="C530" s="235">
        <f t="shared" si="38"/>
        <v>100469</v>
      </c>
      <c r="D530" s="231">
        <f>'Order Form'!$M$2</f>
        <v>0</v>
      </c>
      <c r="E530" s="232">
        <f>'Order Form'!$J$11</f>
        <v>0</v>
      </c>
      <c r="F530" s="232" t="str">
        <f>IF(ISBLANK('Order Form'!$J$12),"",'Order Form'!$J$12)</f>
        <v/>
      </c>
      <c r="G530" s="232">
        <f t="shared" ca="1" si="34"/>
        <v>41887</v>
      </c>
      <c r="H530" s="233">
        <f>'Order Form'!$J$13</f>
        <v>0</v>
      </c>
      <c r="I530" s="236">
        <f>'Order Form'!E545</f>
        <v>17</v>
      </c>
      <c r="J530" s="231">
        <f>'Order Form'!J545</f>
        <v>0</v>
      </c>
      <c r="K530" s="231" t="str">
        <f t="shared" si="39"/>
        <v>F</v>
      </c>
      <c r="L530" s="231">
        <f>IF('Pricing + Order Summary'!$O$13&gt;=8000,14,
IF('Pricing + Order Summary'!$O$13&gt;=5500,15,
IF('Pricing + Order Summary'!$O$13&gt;=4000,16,
IF('Pricing + Order Summary'!$O$13&gt;=2000,23,
IF('Pricing + Order Summary'!$O$13&gt;=750,21,
2)))))</f>
        <v>2</v>
      </c>
      <c r="M530" s="231" t="str">
        <f>"SPS20115"&amp;"-"&amp;D530&amp;"-"&amp;'Order Form'!$O$3&amp;"-1"</f>
        <v>SPS20115-0-1-1</v>
      </c>
    </row>
    <row r="531" spans="1:13">
      <c r="A531" s="234">
        <f>'Order Form'!A546</f>
        <v>108373</v>
      </c>
      <c r="B531" s="234">
        <f t="shared" si="35"/>
        <v>108373</v>
      </c>
      <c r="C531" s="235">
        <f t="shared" si="38"/>
        <v>108373</v>
      </c>
      <c r="D531" s="231">
        <f>'Order Form'!$M$2</f>
        <v>0</v>
      </c>
      <c r="E531" s="232">
        <f>'Order Form'!$J$11</f>
        <v>0</v>
      </c>
      <c r="F531" s="232" t="str">
        <f>IF(ISBLANK('Order Form'!$J$12),"",'Order Form'!$J$12)</f>
        <v/>
      </c>
      <c r="G531" s="232">
        <f t="shared" ca="1" si="34"/>
        <v>41887</v>
      </c>
      <c r="H531" s="233">
        <f>'Order Form'!$J$13</f>
        <v>0</v>
      </c>
      <c r="I531" s="236">
        <f>'Order Form'!E546</f>
        <v>17</v>
      </c>
      <c r="J531" s="231">
        <f>'Order Form'!J546</f>
        <v>0</v>
      </c>
      <c r="K531" s="231" t="str">
        <f t="shared" si="39"/>
        <v>F</v>
      </c>
      <c r="L531" s="231">
        <f>IF('Pricing + Order Summary'!$O$13&gt;=8000,14,
IF('Pricing + Order Summary'!$O$13&gt;=5500,15,
IF('Pricing + Order Summary'!$O$13&gt;=4000,16,
IF('Pricing + Order Summary'!$O$13&gt;=2000,23,
IF('Pricing + Order Summary'!$O$13&gt;=750,21,
2)))))</f>
        <v>2</v>
      </c>
      <c r="M531" s="231" t="str">
        <f>"SPS20115"&amp;"-"&amp;D531&amp;"-"&amp;'Order Form'!$O$3&amp;"-1"</f>
        <v>SPS20115-0-1-1</v>
      </c>
    </row>
    <row r="532" spans="1:13">
      <c r="A532" s="234">
        <f>'Order Form'!A547</f>
        <v>108372</v>
      </c>
      <c r="B532" s="234">
        <f t="shared" si="35"/>
        <v>108372</v>
      </c>
      <c r="C532" s="235">
        <f t="shared" si="38"/>
        <v>108372</v>
      </c>
      <c r="D532" s="231">
        <f>'Order Form'!$M$2</f>
        <v>0</v>
      </c>
      <c r="E532" s="232">
        <f>'Order Form'!$J$11</f>
        <v>0</v>
      </c>
      <c r="F532" s="232" t="str">
        <f>IF(ISBLANK('Order Form'!$J$12),"",'Order Form'!$J$12)</f>
        <v/>
      </c>
      <c r="G532" s="232">
        <f t="shared" ca="1" si="34"/>
        <v>41887</v>
      </c>
      <c r="H532" s="233">
        <f>'Order Form'!$J$13</f>
        <v>0</v>
      </c>
      <c r="I532" s="236">
        <f>'Order Form'!E547</f>
        <v>17</v>
      </c>
      <c r="J532" s="231">
        <f>'Order Form'!J547</f>
        <v>0</v>
      </c>
      <c r="K532" s="231" t="str">
        <f t="shared" si="39"/>
        <v>F</v>
      </c>
      <c r="L532" s="231">
        <f>IF('Pricing + Order Summary'!$O$13&gt;=8000,14,
IF('Pricing + Order Summary'!$O$13&gt;=5500,15,
IF('Pricing + Order Summary'!$O$13&gt;=4000,16,
IF('Pricing + Order Summary'!$O$13&gt;=2000,23,
IF('Pricing + Order Summary'!$O$13&gt;=750,21,
2)))))</f>
        <v>2</v>
      </c>
      <c r="M532" s="231" t="str">
        <f>"SPS20115"&amp;"-"&amp;D532&amp;"-"&amp;'Order Form'!$O$3&amp;"-1"</f>
        <v>SPS20115-0-1-1</v>
      </c>
    </row>
    <row r="533" spans="1:13">
      <c r="A533" s="234">
        <f>'Order Form'!A548</f>
        <v>100475</v>
      </c>
      <c r="B533" s="234">
        <f t="shared" si="35"/>
        <v>100475</v>
      </c>
      <c r="C533" s="235">
        <f t="shared" si="38"/>
        <v>100475</v>
      </c>
      <c r="D533" s="231">
        <f>'Order Form'!$M$2</f>
        <v>0</v>
      </c>
      <c r="E533" s="232">
        <f>'Order Form'!$J$11</f>
        <v>0</v>
      </c>
      <c r="F533" s="232" t="str">
        <f>IF(ISBLANK('Order Form'!$J$12),"",'Order Form'!$J$12)</f>
        <v/>
      </c>
      <c r="G533" s="232">
        <f t="shared" ca="1" si="34"/>
        <v>41887</v>
      </c>
      <c r="H533" s="233">
        <f>'Order Form'!$J$13</f>
        <v>0</v>
      </c>
      <c r="I533" s="236">
        <f>'Order Form'!E548</f>
        <v>15</v>
      </c>
      <c r="J533" s="231">
        <f>'Order Form'!J548</f>
        <v>0</v>
      </c>
      <c r="K533" s="231" t="str">
        <f t="shared" si="39"/>
        <v>F</v>
      </c>
      <c r="L533" s="231">
        <f>IF('Pricing + Order Summary'!$O$13&gt;=8000,14,
IF('Pricing + Order Summary'!$O$13&gt;=5500,15,
IF('Pricing + Order Summary'!$O$13&gt;=4000,16,
IF('Pricing + Order Summary'!$O$13&gt;=2000,23,
IF('Pricing + Order Summary'!$O$13&gt;=750,21,
2)))))</f>
        <v>2</v>
      </c>
      <c r="M533" s="231" t="str">
        <f>"SPS20115"&amp;"-"&amp;D533&amp;"-"&amp;'Order Form'!$O$3&amp;"-1"</f>
        <v>SPS20115-0-1-1</v>
      </c>
    </row>
    <row r="534" spans="1:13">
      <c r="A534" s="234">
        <f>'Order Form'!A17</f>
        <v>107672</v>
      </c>
      <c r="B534" s="234">
        <f>A534</f>
        <v>107672</v>
      </c>
      <c r="C534" s="235">
        <f t="shared" si="38"/>
        <v>107672</v>
      </c>
      <c r="D534" s="231">
        <f>'Order Form'!$M$2</f>
        <v>0</v>
      </c>
      <c r="E534" s="232">
        <f>'Order Form'!$K$11</f>
        <v>0</v>
      </c>
      <c r="F534" s="232" t="str">
        <f>IF(ISBLANK('Order Form'!$K$12),"",'Order Form'!$K$12)</f>
        <v/>
      </c>
      <c r="G534" s="232">
        <f t="shared" ca="1" si="34"/>
        <v>41887</v>
      </c>
      <c r="H534" s="233">
        <f>'Order Form'!$K$13</f>
        <v>0</v>
      </c>
      <c r="I534" s="236">
        <f>'Order Form'!E17</f>
        <v>17.5</v>
      </c>
      <c r="J534" s="231">
        <f>'Order Form'!K17</f>
        <v>0</v>
      </c>
      <c r="K534" s="231" t="str">
        <f t="shared" si="39"/>
        <v>F</v>
      </c>
      <c r="L534" s="231">
        <f>IF('Pricing + Order Summary'!$O$13&gt;=8000,14,
IF('Pricing + Order Summary'!$O$13&gt;=5500,15,
IF('Pricing + Order Summary'!$O$13&gt;=4000,16,
IF('Pricing + Order Summary'!$O$13&gt;=2000,23,
IF('Pricing + Order Summary'!$O$13&gt;=750,21,
2)))))</f>
        <v>2</v>
      </c>
      <c r="M534" s="231" t="str">
        <f>"SPS20115"&amp;"-"&amp;D534&amp;"-"&amp;'Order Form'!$O$3&amp;"-2"</f>
        <v>SPS20115-0-1-2</v>
      </c>
    </row>
    <row r="535" spans="1:13">
      <c r="A535" s="234">
        <f>'Order Form'!A18</f>
        <v>108659</v>
      </c>
      <c r="B535" s="234">
        <f t="shared" ref="B535:B598" si="40">A535</f>
        <v>108659</v>
      </c>
      <c r="C535" s="235">
        <f t="shared" ref="C535:C598" si="41">IF(B535=0,A535,B535)</f>
        <v>108659</v>
      </c>
      <c r="D535" s="231">
        <f>'Order Form'!$M$2</f>
        <v>0</v>
      </c>
      <c r="E535" s="232">
        <f>'Order Form'!$K$11</f>
        <v>0</v>
      </c>
      <c r="F535" s="232" t="str">
        <f>IF(ISBLANK('Order Form'!$K$12),"",'Order Form'!$K$12)</f>
        <v/>
      </c>
      <c r="G535" s="232">
        <f t="shared" ca="1" si="34"/>
        <v>41887</v>
      </c>
      <c r="H535" s="233">
        <f>'Order Form'!$K$13</f>
        <v>0</v>
      </c>
      <c r="I535" s="236">
        <f>'Order Form'!E18</f>
        <v>17.5</v>
      </c>
      <c r="J535" s="231">
        <f>'Order Form'!K18</f>
        <v>0</v>
      </c>
      <c r="K535" s="231" t="str">
        <f t="shared" ref="K535:K598" si="42">IF(J535=0,"F","T")</f>
        <v>F</v>
      </c>
      <c r="L535" s="231">
        <f>IF('Pricing + Order Summary'!$O$13&gt;=8000,14,
IF('Pricing + Order Summary'!$O$13&gt;=5500,15,
IF('Pricing + Order Summary'!$O$13&gt;=4000,16,
IF('Pricing + Order Summary'!$O$13&gt;=2000,23,
IF('Pricing + Order Summary'!$O$13&gt;=750,21,
2)))))</f>
        <v>2</v>
      </c>
      <c r="M535" s="231" t="str">
        <f>"SPS20115"&amp;"-"&amp;D535&amp;"-"&amp;'Order Form'!$O$3&amp;"-2"</f>
        <v>SPS20115-0-1-2</v>
      </c>
    </row>
    <row r="536" spans="1:13">
      <c r="A536" s="234">
        <f>'Order Form'!A19</f>
        <v>107673</v>
      </c>
      <c r="B536" s="234">
        <f t="shared" si="40"/>
        <v>107673</v>
      </c>
      <c r="C536" s="235">
        <f t="shared" si="41"/>
        <v>107673</v>
      </c>
      <c r="D536" s="231">
        <f>'Order Form'!$M$2</f>
        <v>0</v>
      </c>
      <c r="E536" s="232">
        <f>'Order Form'!$K$11</f>
        <v>0</v>
      </c>
      <c r="F536" s="232" t="str">
        <f>IF(ISBLANK('Order Form'!$K$12),"",'Order Form'!$K$12)</f>
        <v/>
      </c>
      <c r="G536" s="232">
        <f t="shared" ca="1" si="34"/>
        <v>41887</v>
      </c>
      <c r="H536" s="233">
        <f>'Order Form'!$K$13</f>
        <v>0</v>
      </c>
      <c r="I536" s="236">
        <f>'Order Form'!E19</f>
        <v>17.5</v>
      </c>
      <c r="J536" s="231">
        <f>'Order Form'!K19</f>
        <v>0</v>
      </c>
      <c r="K536" s="231" t="str">
        <f t="shared" si="42"/>
        <v>F</v>
      </c>
      <c r="L536" s="231">
        <f>IF('Pricing + Order Summary'!$O$13&gt;=8000,14,
IF('Pricing + Order Summary'!$O$13&gt;=5500,15,
IF('Pricing + Order Summary'!$O$13&gt;=4000,16,
IF('Pricing + Order Summary'!$O$13&gt;=2000,23,
IF('Pricing + Order Summary'!$O$13&gt;=750,21,
2)))))</f>
        <v>2</v>
      </c>
      <c r="M536" s="231" t="str">
        <f>"SPS20115"&amp;"-"&amp;D536&amp;"-"&amp;'Order Form'!$O$3&amp;"-2"</f>
        <v>SPS20115-0-1-2</v>
      </c>
    </row>
    <row r="537" spans="1:13">
      <c r="A537" s="234">
        <f>'Order Form'!A20</f>
        <v>107675</v>
      </c>
      <c r="B537" s="234">
        <f t="shared" si="40"/>
        <v>107675</v>
      </c>
      <c r="C537" s="235">
        <f t="shared" si="41"/>
        <v>107675</v>
      </c>
      <c r="D537" s="231">
        <f>'Order Form'!$M$2</f>
        <v>0</v>
      </c>
      <c r="E537" s="232">
        <f>'Order Form'!$K$11</f>
        <v>0</v>
      </c>
      <c r="F537" s="232" t="str">
        <f>IF(ISBLANK('Order Form'!$K$12),"",'Order Form'!$K$12)</f>
        <v/>
      </c>
      <c r="G537" s="232">
        <f t="shared" ca="1" si="34"/>
        <v>41887</v>
      </c>
      <c r="H537" s="233">
        <f>'Order Form'!$K$13</f>
        <v>0</v>
      </c>
      <c r="I537" s="236">
        <f>'Order Form'!E20</f>
        <v>17.5</v>
      </c>
      <c r="J537" s="231">
        <f>'Order Form'!K20</f>
        <v>0</v>
      </c>
      <c r="K537" s="231" t="str">
        <f t="shared" si="42"/>
        <v>F</v>
      </c>
      <c r="L537" s="231">
        <f>IF('Pricing + Order Summary'!$O$13&gt;=8000,14,
IF('Pricing + Order Summary'!$O$13&gt;=5500,15,
IF('Pricing + Order Summary'!$O$13&gt;=4000,16,
IF('Pricing + Order Summary'!$O$13&gt;=2000,23,
IF('Pricing + Order Summary'!$O$13&gt;=750,21,
2)))))</f>
        <v>2</v>
      </c>
      <c r="M537" s="231" t="str">
        <f>"SPS20115"&amp;"-"&amp;D537&amp;"-"&amp;'Order Form'!$O$3&amp;"-2"</f>
        <v>SPS20115-0-1-2</v>
      </c>
    </row>
    <row r="538" spans="1:13">
      <c r="A538" s="234">
        <f>'Order Form'!A21</f>
        <v>107674</v>
      </c>
      <c r="B538" s="234">
        <f t="shared" si="40"/>
        <v>107674</v>
      </c>
      <c r="C538" s="235">
        <f t="shared" si="41"/>
        <v>107674</v>
      </c>
      <c r="D538" s="231">
        <f>'Order Form'!$M$2</f>
        <v>0</v>
      </c>
      <c r="E538" s="232">
        <f>'Order Form'!$K$11</f>
        <v>0</v>
      </c>
      <c r="F538" s="232" t="str">
        <f>IF(ISBLANK('Order Form'!$K$12),"",'Order Form'!$K$12)</f>
        <v/>
      </c>
      <c r="G538" s="232">
        <f t="shared" ca="1" si="34"/>
        <v>41887</v>
      </c>
      <c r="H538" s="233">
        <f>'Order Form'!$K$13</f>
        <v>0</v>
      </c>
      <c r="I538" s="236">
        <f>'Order Form'!E21</f>
        <v>17.5</v>
      </c>
      <c r="J538" s="231">
        <f>'Order Form'!K21</f>
        <v>0</v>
      </c>
      <c r="K538" s="231" t="str">
        <f t="shared" si="42"/>
        <v>F</v>
      </c>
      <c r="L538" s="231">
        <f>IF('Pricing + Order Summary'!$O$13&gt;=8000,14,
IF('Pricing + Order Summary'!$O$13&gt;=5500,15,
IF('Pricing + Order Summary'!$O$13&gt;=4000,16,
IF('Pricing + Order Summary'!$O$13&gt;=2000,23,
IF('Pricing + Order Summary'!$O$13&gt;=750,21,
2)))))</f>
        <v>2</v>
      </c>
      <c r="M538" s="231" t="str">
        <f>"SPS20115"&amp;"-"&amp;D538&amp;"-"&amp;'Order Form'!$O$3&amp;"-2"</f>
        <v>SPS20115-0-1-2</v>
      </c>
    </row>
    <row r="539" spans="1:13">
      <c r="A539" s="234">
        <f>'Order Form'!A22</f>
        <v>108657</v>
      </c>
      <c r="B539" s="234">
        <f t="shared" si="40"/>
        <v>108657</v>
      </c>
      <c r="C539" s="235">
        <f t="shared" si="41"/>
        <v>108657</v>
      </c>
      <c r="D539" s="231">
        <f>'Order Form'!$M$2</f>
        <v>0</v>
      </c>
      <c r="E539" s="232">
        <f>'Order Form'!$K$11</f>
        <v>0</v>
      </c>
      <c r="F539" s="232" t="str">
        <f>IF(ISBLANK('Order Form'!$K$12),"",'Order Form'!$K$12)</f>
        <v/>
      </c>
      <c r="G539" s="232">
        <f t="shared" ca="1" si="34"/>
        <v>41887</v>
      </c>
      <c r="H539" s="233">
        <f>'Order Form'!$K$13</f>
        <v>0</v>
      </c>
      <c r="I539" s="236">
        <f>'Order Form'!E22</f>
        <v>22.5</v>
      </c>
      <c r="J539" s="231">
        <f>'Order Form'!K22</f>
        <v>0</v>
      </c>
      <c r="K539" s="231" t="str">
        <f t="shared" si="42"/>
        <v>F</v>
      </c>
      <c r="L539" s="231">
        <f>IF('Pricing + Order Summary'!$O$13&gt;=8000,14,
IF('Pricing + Order Summary'!$O$13&gt;=5500,15,
IF('Pricing + Order Summary'!$O$13&gt;=4000,16,
IF('Pricing + Order Summary'!$O$13&gt;=2000,23,
IF('Pricing + Order Summary'!$O$13&gt;=750,21,
2)))))</f>
        <v>2</v>
      </c>
      <c r="M539" s="231" t="str">
        <f>"SPS20115"&amp;"-"&amp;D539&amp;"-"&amp;'Order Form'!$O$3&amp;"-2"</f>
        <v>SPS20115-0-1-2</v>
      </c>
    </row>
    <row r="540" spans="1:13">
      <c r="A540" s="234">
        <f>'Order Form'!A23</f>
        <v>108656</v>
      </c>
      <c r="B540" s="234">
        <f t="shared" si="40"/>
        <v>108656</v>
      </c>
      <c r="C540" s="235">
        <f t="shared" si="41"/>
        <v>108656</v>
      </c>
      <c r="D540" s="231">
        <f>'Order Form'!$M$2</f>
        <v>0</v>
      </c>
      <c r="E540" s="232">
        <f>'Order Form'!$K$11</f>
        <v>0</v>
      </c>
      <c r="F540" s="232" t="str">
        <f>IF(ISBLANK('Order Form'!$K$12),"",'Order Form'!$K$12)</f>
        <v/>
      </c>
      <c r="G540" s="232">
        <f t="shared" ca="1" si="34"/>
        <v>41887</v>
      </c>
      <c r="H540" s="233">
        <f>'Order Form'!$K$13</f>
        <v>0</v>
      </c>
      <c r="I540" s="236">
        <f>'Order Form'!E23</f>
        <v>22.5</v>
      </c>
      <c r="J540" s="231">
        <f>'Order Form'!K23</f>
        <v>0</v>
      </c>
      <c r="K540" s="231" t="str">
        <f t="shared" si="42"/>
        <v>F</v>
      </c>
      <c r="L540" s="231">
        <f>IF('Pricing + Order Summary'!$O$13&gt;=8000,14,
IF('Pricing + Order Summary'!$O$13&gt;=5500,15,
IF('Pricing + Order Summary'!$O$13&gt;=4000,16,
IF('Pricing + Order Summary'!$O$13&gt;=2000,23,
IF('Pricing + Order Summary'!$O$13&gt;=750,21,
2)))))</f>
        <v>2</v>
      </c>
      <c r="M540" s="231" t="str">
        <f>"SPS20115"&amp;"-"&amp;D540&amp;"-"&amp;'Order Form'!$O$3&amp;"-2"</f>
        <v>SPS20115-0-1-2</v>
      </c>
    </row>
    <row r="541" spans="1:13">
      <c r="A541" s="234">
        <f>'Order Form'!A24</f>
        <v>108658</v>
      </c>
      <c r="B541" s="234">
        <f t="shared" si="40"/>
        <v>108658</v>
      </c>
      <c r="C541" s="235">
        <f t="shared" si="41"/>
        <v>108658</v>
      </c>
      <c r="D541" s="231">
        <f>'Order Form'!$M$2</f>
        <v>0</v>
      </c>
      <c r="E541" s="232">
        <f>'Order Form'!$K$11</f>
        <v>0</v>
      </c>
      <c r="F541" s="232" t="str">
        <f>IF(ISBLANK('Order Form'!$K$12),"",'Order Form'!$K$12)</f>
        <v/>
      </c>
      <c r="G541" s="232">
        <f t="shared" ca="1" si="34"/>
        <v>41887</v>
      </c>
      <c r="H541" s="233">
        <f>'Order Form'!$K$13</f>
        <v>0</v>
      </c>
      <c r="I541" s="236">
        <f>'Order Form'!E24</f>
        <v>19.5</v>
      </c>
      <c r="J541" s="231">
        <f>'Order Form'!K24</f>
        <v>0</v>
      </c>
      <c r="K541" s="231" t="str">
        <f t="shared" si="42"/>
        <v>F</v>
      </c>
      <c r="L541" s="231">
        <f>IF('Pricing + Order Summary'!$O$13&gt;=8000,14,
IF('Pricing + Order Summary'!$O$13&gt;=5500,15,
IF('Pricing + Order Summary'!$O$13&gt;=4000,16,
IF('Pricing + Order Summary'!$O$13&gt;=2000,23,
IF('Pricing + Order Summary'!$O$13&gt;=750,21,
2)))))</f>
        <v>2</v>
      </c>
      <c r="M541" s="231" t="str">
        <f>"SPS20115"&amp;"-"&amp;D541&amp;"-"&amp;'Order Form'!$O$3&amp;"-2"</f>
        <v>SPS20115-0-1-2</v>
      </c>
    </row>
    <row r="542" spans="1:13">
      <c r="A542" s="234">
        <f>'Order Form'!A25</f>
        <v>107670</v>
      </c>
      <c r="B542" s="234">
        <f t="shared" si="40"/>
        <v>107670</v>
      </c>
      <c r="C542" s="235">
        <f t="shared" si="41"/>
        <v>107670</v>
      </c>
      <c r="D542" s="231">
        <f>'Order Form'!$M$2</f>
        <v>0</v>
      </c>
      <c r="E542" s="232">
        <f>'Order Form'!$K$11</f>
        <v>0</v>
      </c>
      <c r="F542" s="232" t="str">
        <f>IF(ISBLANK('Order Form'!$K$12),"",'Order Form'!$K$12)</f>
        <v/>
      </c>
      <c r="G542" s="232">
        <f t="shared" ca="1" si="34"/>
        <v>41887</v>
      </c>
      <c r="H542" s="233">
        <f>'Order Form'!$K$13</f>
        <v>0</v>
      </c>
      <c r="I542" s="236">
        <f>'Order Form'!E25</f>
        <v>19.5</v>
      </c>
      <c r="J542" s="231">
        <f>'Order Form'!K25</f>
        <v>0</v>
      </c>
      <c r="K542" s="231" t="str">
        <f t="shared" si="42"/>
        <v>F</v>
      </c>
      <c r="L542" s="231">
        <f>IF('Pricing + Order Summary'!$O$13&gt;=8000,14,
IF('Pricing + Order Summary'!$O$13&gt;=5500,15,
IF('Pricing + Order Summary'!$O$13&gt;=4000,16,
IF('Pricing + Order Summary'!$O$13&gt;=2000,23,
IF('Pricing + Order Summary'!$O$13&gt;=750,21,
2)))))</f>
        <v>2</v>
      </c>
      <c r="M542" s="231" t="str">
        <f>"SPS20115"&amp;"-"&amp;D542&amp;"-"&amp;'Order Form'!$O$3&amp;"-2"</f>
        <v>SPS20115-0-1-2</v>
      </c>
    </row>
    <row r="543" spans="1:13">
      <c r="A543" s="234">
        <f>'Order Form'!A26</f>
        <v>107669</v>
      </c>
      <c r="B543" s="234">
        <f t="shared" si="40"/>
        <v>107669</v>
      </c>
      <c r="C543" s="235">
        <f t="shared" si="41"/>
        <v>107669</v>
      </c>
      <c r="D543" s="231">
        <f>'Order Form'!$M$2</f>
        <v>0</v>
      </c>
      <c r="E543" s="232">
        <f>'Order Form'!$K$11</f>
        <v>0</v>
      </c>
      <c r="F543" s="232" t="str">
        <f>IF(ISBLANK('Order Form'!$K$12),"",'Order Form'!$K$12)</f>
        <v/>
      </c>
      <c r="G543" s="232">
        <f t="shared" ca="1" si="34"/>
        <v>41887</v>
      </c>
      <c r="H543" s="233">
        <f>'Order Form'!$K$13</f>
        <v>0</v>
      </c>
      <c r="I543" s="236">
        <f>'Order Form'!E26</f>
        <v>19.5</v>
      </c>
      <c r="J543" s="231">
        <f>'Order Form'!K26</f>
        <v>0</v>
      </c>
      <c r="K543" s="231" t="str">
        <f t="shared" si="42"/>
        <v>F</v>
      </c>
      <c r="L543" s="231">
        <f>IF('Pricing + Order Summary'!$O$13&gt;=8000,14,
IF('Pricing + Order Summary'!$O$13&gt;=5500,15,
IF('Pricing + Order Summary'!$O$13&gt;=4000,16,
IF('Pricing + Order Summary'!$O$13&gt;=2000,23,
IF('Pricing + Order Summary'!$O$13&gt;=750,21,
2)))))</f>
        <v>2</v>
      </c>
      <c r="M543" s="231" t="str">
        <f>"SPS20115"&amp;"-"&amp;D543&amp;"-"&amp;'Order Form'!$O$3&amp;"-2"</f>
        <v>SPS20115-0-1-2</v>
      </c>
    </row>
    <row r="544" spans="1:13">
      <c r="A544" s="234">
        <f>'Order Form'!A27</f>
        <v>108556</v>
      </c>
      <c r="B544" s="234">
        <f t="shared" si="40"/>
        <v>108556</v>
      </c>
      <c r="C544" s="235">
        <f t="shared" si="41"/>
        <v>108556</v>
      </c>
      <c r="D544" s="231">
        <f>'Order Form'!$M$2</f>
        <v>0</v>
      </c>
      <c r="E544" s="232">
        <f>'Order Form'!$K$11</f>
        <v>0</v>
      </c>
      <c r="F544" s="232" t="str">
        <f>IF(ISBLANK('Order Form'!$K$12),"",'Order Form'!$K$12)</f>
        <v/>
      </c>
      <c r="G544" s="232">
        <f t="shared" ca="1" si="34"/>
        <v>41887</v>
      </c>
      <c r="H544" s="233">
        <f>'Order Form'!$K$13</f>
        <v>0</v>
      </c>
      <c r="I544" s="236">
        <f>'Order Form'!E27</f>
        <v>12.5</v>
      </c>
      <c r="J544" s="231">
        <f>'Order Form'!K27</f>
        <v>0</v>
      </c>
      <c r="K544" s="231" t="str">
        <f t="shared" si="42"/>
        <v>F</v>
      </c>
      <c r="L544" s="231">
        <f>IF('Pricing + Order Summary'!$O$13&gt;=8000,14,
IF('Pricing + Order Summary'!$O$13&gt;=5500,15,
IF('Pricing + Order Summary'!$O$13&gt;=4000,16,
IF('Pricing + Order Summary'!$O$13&gt;=2000,23,
IF('Pricing + Order Summary'!$O$13&gt;=750,21,
2)))))</f>
        <v>2</v>
      </c>
      <c r="M544" s="231" t="str">
        <f>"SPS20115"&amp;"-"&amp;D544&amp;"-"&amp;'Order Form'!$O$3&amp;"-2"</f>
        <v>SPS20115-0-1-2</v>
      </c>
    </row>
    <row r="545" spans="1:13">
      <c r="A545" s="234">
        <f>'Order Form'!A28</f>
        <v>108555</v>
      </c>
      <c r="B545" s="234">
        <f t="shared" si="40"/>
        <v>108555</v>
      </c>
      <c r="C545" s="235">
        <f t="shared" si="41"/>
        <v>108555</v>
      </c>
      <c r="D545" s="231">
        <f>'Order Form'!$M$2</f>
        <v>0</v>
      </c>
      <c r="E545" s="232">
        <f>'Order Form'!$K$11</f>
        <v>0</v>
      </c>
      <c r="F545" s="232" t="str">
        <f>IF(ISBLANK('Order Form'!$K$12),"",'Order Form'!$K$12)</f>
        <v/>
      </c>
      <c r="G545" s="232">
        <f t="shared" ca="1" si="34"/>
        <v>41887</v>
      </c>
      <c r="H545" s="233">
        <f>'Order Form'!$K$13</f>
        <v>0</v>
      </c>
      <c r="I545" s="236">
        <f>'Order Form'!E28</f>
        <v>12.5</v>
      </c>
      <c r="J545" s="231">
        <f>'Order Form'!K28</f>
        <v>0</v>
      </c>
      <c r="K545" s="231" t="str">
        <f t="shared" si="42"/>
        <v>F</v>
      </c>
      <c r="L545" s="231">
        <f>IF('Pricing + Order Summary'!$O$13&gt;=8000,14,
IF('Pricing + Order Summary'!$O$13&gt;=5500,15,
IF('Pricing + Order Summary'!$O$13&gt;=4000,16,
IF('Pricing + Order Summary'!$O$13&gt;=2000,23,
IF('Pricing + Order Summary'!$O$13&gt;=750,21,
2)))))</f>
        <v>2</v>
      </c>
      <c r="M545" s="231" t="str">
        <f>"SPS20115"&amp;"-"&amp;D545&amp;"-"&amp;'Order Form'!$O$3&amp;"-2"</f>
        <v>SPS20115-0-1-2</v>
      </c>
    </row>
    <row r="546" spans="1:13">
      <c r="A546" s="234">
        <f>'Order Form'!A29</f>
        <v>108678</v>
      </c>
      <c r="B546" s="234">
        <f t="shared" si="40"/>
        <v>108678</v>
      </c>
      <c r="C546" s="235">
        <f t="shared" si="41"/>
        <v>108678</v>
      </c>
      <c r="D546" s="231">
        <f>'Order Form'!$M$2</f>
        <v>0</v>
      </c>
      <c r="E546" s="232">
        <f>'Order Form'!$K$11</f>
        <v>0</v>
      </c>
      <c r="F546" s="232" t="str">
        <f>IF(ISBLANK('Order Form'!$K$12),"",'Order Form'!$K$12)</f>
        <v/>
      </c>
      <c r="G546" s="232">
        <f t="shared" ca="1" si="34"/>
        <v>41887</v>
      </c>
      <c r="H546" s="233">
        <f>'Order Form'!$K$13</f>
        <v>0</v>
      </c>
      <c r="I546" s="236">
        <f>'Order Form'!E29</f>
        <v>12.5</v>
      </c>
      <c r="J546" s="231">
        <f>'Order Form'!K29</f>
        <v>0</v>
      </c>
      <c r="K546" s="231" t="str">
        <f t="shared" si="42"/>
        <v>F</v>
      </c>
      <c r="L546" s="231">
        <f>IF('Pricing + Order Summary'!$O$13&gt;=8000,14,
IF('Pricing + Order Summary'!$O$13&gt;=5500,15,
IF('Pricing + Order Summary'!$O$13&gt;=4000,16,
IF('Pricing + Order Summary'!$O$13&gt;=2000,23,
IF('Pricing + Order Summary'!$O$13&gt;=750,21,
2)))))</f>
        <v>2</v>
      </c>
      <c r="M546" s="231" t="str">
        <f>"SPS20115"&amp;"-"&amp;D546&amp;"-"&amp;'Order Form'!$O$3&amp;"-2"</f>
        <v>SPS20115-0-1-2</v>
      </c>
    </row>
    <row r="547" spans="1:13">
      <c r="A547" s="234">
        <f>'Order Form'!A30</f>
        <v>100137</v>
      </c>
      <c r="B547" s="234">
        <f t="shared" si="40"/>
        <v>100137</v>
      </c>
      <c r="C547" s="235">
        <f t="shared" si="41"/>
        <v>100137</v>
      </c>
      <c r="D547" s="231">
        <f>'Order Form'!$M$2</f>
        <v>0</v>
      </c>
      <c r="E547" s="232">
        <f>'Order Form'!$K$11</f>
        <v>0</v>
      </c>
      <c r="F547" s="232" t="str">
        <f>IF(ISBLANK('Order Form'!$K$12),"",'Order Form'!$K$12)</f>
        <v/>
      </c>
      <c r="G547" s="232">
        <f t="shared" ca="1" si="34"/>
        <v>41887</v>
      </c>
      <c r="H547" s="233">
        <f>'Order Form'!$K$13</f>
        <v>0</v>
      </c>
      <c r="I547" s="236">
        <f>'Order Form'!E30</f>
        <v>12.5</v>
      </c>
      <c r="J547" s="231">
        <f>'Order Form'!K30</f>
        <v>0</v>
      </c>
      <c r="K547" s="231" t="str">
        <f t="shared" si="42"/>
        <v>F</v>
      </c>
      <c r="L547" s="231">
        <f>IF('Pricing + Order Summary'!$O$13&gt;=8000,14,
IF('Pricing + Order Summary'!$O$13&gt;=5500,15,
IF('Pricing + Order Summary'!$O$13&gt;=4000,16,
IF('Pricing + Order Summary'!$O$13&gt;=2000,23,
IF('Pricing + Order Summary'!$O$13&gt;=750,21,
2)))))</f>
        <v>2</v>
      </c>
      <c r="M547" s="231" t="str">
        <f>"SPS20115"&amp;"-"&amp;D547&amp;"-"&amp;'Order Form'!$O$3&amp;"-2"</f>
        <v>SPS20115-0-1-2</v>
      </c>
    </row>
    <row r="548" spans="1:13">
      <c r="A548" s="234">
        <f>'Order Form'!A31</f>
        <v>100138</v>
      </c>
      <c r="B548" s="234">
        <f t="shared" si="40"/>
        <v>100138</v>
      </c>
      <c r="C548" s="235">
        <f t="shared" si="41"/>
        <v>100138</v>
      </c>
      <c r="D548" s="231">
        <f>'Order Form'!$M$2</f>
        <v>0</v>
      </c>
      <c r="E548" s="232">
        <f>'Order Form'!$K$11</f>
        <v>0</v>
      </c>
      <c r="F548" s="232" t="str">
        <f>IF(ISBLANK('Order Form'!$K$12),"",'Order Form'!$K$12)</f>
        <v/>
      </c>
      <c r="G548" s="232">
        <f t="shared" ca="1" si="34"/>
        <v>41887</v>
      </c>
      <c r="H548" s="233">
        <f>'Order Form'!$K$13</f>
        <v>0</v>
      </c>
      <c r="I548" s="236">
        <f>'Order Form'!E31</f>
        <v>12.5</v>
      </c>
      <c r="J548" s="231">
        <f>'Order Form'!K31</f>
        <v>0</v>
      </c>
      <c r="K548" s="231" t="str">
        <f t="shared" si="42"/>
        <v>F</v>
      </c>
      <c r="L548" s="231">
        <f>IF('Pricing + Order Summary'!$O$13&gt;=8000,14,
IF('Pricing + Order Summary'!$O$13&gt;=5500,15,
IF('Pricing + Order Summary'!$O$13&gt;=4000,16,
IF('Pricing + Order Summary'!$O$13&gt;=2000,23,
IF('Pricing + Order Summary'!$O$13&gt;=750,21,
2)))))</f>
        <v>2</v>
      </c>
      <c r="M548" s="231" t="str">
        <f>"SPS20115"&amp;"-"&amp;D548&amp;"-"&amp;'Order Form'!$O$3&amp;"-2"</f>
        <v>SPS20115-0-1-2</v>
      </c>
    </row>
    <row r="549" spans="1:13">
      <c r="A549" s="234">
        <f>'Order Form'!A32</f>
        <v>100505</v>
      </c>
      <c r="B549" s="234">
        <f t="shared" si="40"/>
        <v>100505</v>
      </c>
      <c r="C549" s="235">
        <f t="shared" si="41"/>
        <v>100505</v>
      </c>
      <c r="D549" s="231">
        <f>'Order Form'!$M$2</f>
        <v>0</v>
      </c>
      <c r="E549" s="232">
        <f>'Order Form'!$K$11</f>
        <v>0</v>
      </c>
      <c r="F549" s="232" t="str">
        <f>IF(ISBLANK('Order Form'!$K$12),"",'Order Form'!$K$12)</f>
        <v/>
      </c>
      <c r="G549" s="232">
        <f t="shared" ca="1" si="34"/>
        <v>41887</v>
      </c>
      <c r="H549" s="233">
        <f>'Order Form'!$K$13</f>
        <v>0</v>
      </c>
      <c r="I549" s="236">
        <f>'Order Form'!E32</f>
        <v>12.5</v>
      </c>
      <c r="J549" s="231">
        <f>'Order Form'!K32</f>
        <v>0</v>
      </c>
      <c r="K549" s="231" t="str">
        <f t="shared" si="42"/>
        <v>F</v>
      </c>
      <c r="L549" s="231">
        <f>IF('Pricing + Order Summary'!$O$13&gt;=8000,14,
IF('Pricing + Order Summary'!$O$13&gt;=5500,15,
IF('Pricing + Order Summary'!$O$13&gt;=4000,16,
IF('Pricing + Order Summary'!$O$13&gt;=2000,23,
IF('Pricing + Order Summary'!$O$13&gt;=750,21,
2)))))</f>
        <v>2</v>
      </c>
      <c r="M549" s="231" t="str">
        <f>"SPS20115"&amp;"-"&amp;D549&amp;"-"&amp;'Order Form'!$O$3&amp;"-2"</f>
        <v>SPS20115-0-1-2</v>
      </c>
    </row>
    <row r="550" spans="1:13">
      <c r="A550" s="234">
        <f>'Order Form'!A33</f>
        <v>100139</v>
      </c>
      <c r="B550" s="234">
        <f t="shared" si="40"/>
        <v>100139</v>
      </c>
      <c r="C550" s="235">
        <f t="shared" si="41"/>
        <v>100139</v>
      </c>
      <c r="D550" s="231">
        <f>'Order Form'!$M$2</f>
        <v>0</v>
      </c>
      <c r="E550" s="232">
        <f>'Order Form'!$K$11</f>
        <v>0</v>
      </c>
      <c r="F550" s="232" t="str">
        <f>IF(ISBLANK('Order Form'!$K$12),"",'Order Form'!$K$12)</f>
        <v/>
      </c>
      <c r="G550" s="232">
        <f t="shared" ca="1" si="34"/>
        <v>41887</v>
      </c>
      <c r="H550" s="233">
        <f>'Order Form'!$K$13</f>
        <v>0</v>
      </c>
      <c r="I550" s="236">
        <f>'Order Form'!E33</f>
        <v>12.5</v>
      </c>
      <c r="J550" s="231">
        <f>'Order Form'!K33</f>
        <v>0</v>
      </c>
      <c r="K550" s="231" t="str">
        <f t="shared" si="42"/>
        <v>F</v>
      </c>
      <c r="L550" s="231">
        <f>IF('Pricing + Order Summary'!$O$13&gt;=8000,14,
IF('Pricing + Order Summary'!$O$13&gt;=5500,15,
IF('Pricing + Order Summary'!$O$13&gt;=4000,16,
IF('Pricing + Order Summary'!$O$13&gt;=2000,23,
IF('Pricing + Order Summary'!$O$13&gt;=750,21,
2)))))</f>
        <v>2</v>
      </c>
      <c r="M550" s="231" t="str">
        <f>"SPS20115"&amp;"-"&amp;D550&amp;"-"&amp;'Order Form'!$O$3&amp;"-2"</f>
        <v>SPS20115-0-1-2</v>
      </c>
    </row>
    <row r="551" spans="1:13">
      <c r="A551" s="234">
        <f>'Order Form'!A34</f>
        <v>100549</v>
      </c>
      <c r="B551" s="234">
        <f t="shared" si="40"/>
        <v>100549</v>
      </c>
      <c r="C551" s="235">
        <f t="shared" si="41"/>
        <v>100549</v>
      </c>
      <c r="D551" s="231">
        <f>'Order Form'!$M$2</f>
        <v>0</v>
      </c>
      <c r="E551" s="232">
        <f>'Order Form'!$K$11</f>
        <v>0</v>
      </c>
      <c r="F551" s="232" t="str">
        <f>IF(ISBLANK('Order Form'!$K$12),"",'Order Form'!$K$12)</f>
        <v/>
      </c>
      <c r="G551" s="232">
        <f t="shared" ca="1" si="34"/>
        <v>41887</v>
      </c>
      <c r="H551" s="233">
        <f>'Order Form'!$K$13</f>
        <v>0</v>
      </c>
      <c r="I551" s="236">
        <f>'Order Form'!E34</f>
        <v>12.5</v>
      </c>
      <c r="J551" s="231">
        <f>'Order Form'!K34</f>
        <v>0</v>
      </c>
      <c r="K551" s="231" t="str">
        <f t="shared" si="42"/>
        <v>F</v>
      </c>
      <c r="L551" s="231">
        <f>IF('Pricing + Order Summary'!$O$13&gt;=8000,14,
IF('Pricing + Order Summary'!$O$13&gt;=5500,15,
IF('Pricing + Order Summary'!$O$13&gt;=4000,16,
IF('Pricing + Order Summary'!$O$13&gt;=2000,23,
IF('Pricing + Order Summary'!$O$13&gt;=750,21,
2)))))</f>
        <v>2</v>
      </c>
      <c r="M551" s="231" t="str">
        <f>"SPS20115"&amp;"-"&amp;D551&amp;"-"&amp;'Order Form'!$O$3&amp;"-2"</f>
        <v>SPS20115-0-1-2</v>
      </c>
    </row>
    <row r="552" spans="1:13">
      <c r="A552" s="234">
        <f>'Order Form'!A35</f>
        <v>108673</v>
      </c>
      <c r="B552" s="234">
        <f t="shared" si="40"/>
        <v>108673</v>
      </c>
      <c r="C552" s="235">
        <f t="shared" si="41"/>
        <v>108673</v>
      </c>
      <c r="D552" s="231">
        <f>'Order Form'!$M$2</f>
        <v>0</v>
      </c>
      <c r="E552" s="232">
        <f>'Order Form'!$K$11</f>
        <v>0</v>
      </c>
      <c r="F552" s="232" t="str">
        <f>IF(ISBLANK('Order Form'!$K$12),"",'Order Form'!$K$12)</f>
        <v/>
      </c>
      <c r="G552" s="232">
        <f t="shared" ca="1" si="34"/>
        <v>41887</v>
      </c>
      <c r="H552" s="233">
        <f>'Order Form'!$K$13</f>
        <v>0</v>
      </c>
      <c r="I552" s="236">
        <f>'Order Form'!E35</f>
        <v>12.5</v>
      </c>
      <c r="J552" s="231">
        <f>'Order Form'!K35</f>
        <v>0</v>
      </c>
      <c r="K552" s="231" t="str">
        <f t="shared" si="42"/>
        <v>F</v>
      </c>
      <c r="L552" s="231">
        <f>IF('Pricing + Order Summary'!$O$13&gt;=8000,14,
IF('Pricing + Order Summary'!$O$13&gt;=5500,15,
IF('Pricing + Order Summary'!$O$13&gt;=4000,16,
IF('Pricing + Order Summary'!$O$13&gt;=2000,23,
IF('Pricing + Order Summary'!$O$13&gt;=750,21,
2)))))</f>
        <v>2</v>
      </c>
      <c r="M552" s="231" t="str">
        <f>"SPS20115"&amp;"-"&amp;D552&amp;"-"&amp;'Order Form'!$O$3&amp;"-2"</f>
        <v>SPS20115-0-1-2</v>
      </c>
    </row>
    <row r="553" spans="1:13">
      <c r="A553" s="234">
        <f>'Order Form'!A36</f>
        <v>107692</v>
      </c>
      <c r="B553" s="234">
        <f t="shared" si="40"/>
        <v>107692</v>
      </c>
      <c r="C553" s="235">
        <f t="shared" si="41"/>
        <v>107692</v>
      </c>
      <c r="D553" s="231">
        <f>'Order Form'!$M$2</f>
        <v>0</v>
      </c>
      <c r="E553" s="232">
        <f>'Order Form'!$K$11</f>
        <v>0</v>
      </c>
      <c r="F553" s="232" t="str">
        <f>IF(ISBLANK('Order Form'!$K$12),"",'Order Form'!$K$12)</f>
        <v/>
      </c>
      <c r="G553" s="232">
        <f t="shared" ca="1" si="34"/>
        <v>41887</v>
      </c>
      <c r="H553" s="233">
        <f>'Order Form'!$K$13</f>
        <v>0</v>
      </c>
      <c r="I553" s="236">
        <f>'Order Form'!E36</f>
        <v>12.5</v>
      </c>
      <c r="J553" s="231">
        <f>'Order Form'!K36</f>
        <v>0</v>
      </c>
      <c r="K553" s="231" t="str">
        <f t="shared" si="42"/>
        <v>F</v>
      </c>
      <c r="L553" s="231">
        <f>IF('Pricing + Order Summary'!$O$13&gt;=8000,14,
IF('Pricing + Order Summary'!$O$13&gt;=5500,15,
IF('Pricing + Order Summary'!$O$13&gt;=4000,16,
IF('Pricing + Order Summary'!$O$13&gt;=2000,23,
IF('Pricing + Order Summary'!$O$13&gt;=750,21,
2)))))</f>
        <v>2</v>
      </c>
      <c r="M553" s="231" t="str">
        <f>"SPS20115"&amp;"-"&amp;D553&amp;"-"&amp;'Order Form'!$O$3&amp;"-2"</f>
        <v>SPS20115-0-1-2</v>
      </c>
    </row>
    <row r="554" spans="1:13">
      <c r="A554" s="234">
        <f>'Order Form'!A37</f>
        <v>107694</v>
      </c>
      <c r="B554" s="234">
        <f t="shared" si="40"/>
        <v>107694</v>
      </c>
      <c r="C554" s="235">
        <f t="shared" si="41"/>
        <v>107694</v>
      </c>
      <c r="D554" s="231">
        <f>'Order Form'!$M$2</f>
        <v>0</v>
      </c>
      <c r="E554" s="232">
        <f>'Order Form'!$K$11</f>
        <v>0</v>
      </c>
      <c r="F554" s="232" t="str">
        <f>IF(ISBLANK('Order Form'!$K$12),"",'Order Form'!$K$12)</f>
        <v/>
      </c>
      <c r="G554" s="232">
        <f t="shared" ca="1" si="34"/>
        <v>41887</v>
      </c>
      <c r="H554" s="233">
        <f>'Order Form'!$K$13</f>
        <v>0</v>
      </c>
      <c r="I554" s="236">
        <f>'Order Form'!E37</f>
        <v>12.5</v>
      </c>
      <c r="J554" s="231">
        <f>'Order Form'!K37</f>
        <v>0</v>
      </c>
      <c r="K554" s="231" t="str">
        <f t="shared" si="42"/>
        <v>F</v>
      </c>
      <c r="L554" s="231">
        <f>IF('Pricing + Order Summary'!$O$13&gt;=8000,14,
IF('Pricing + Order Summary'!$O$13&gt;=5500,15,
IF('Pricing + Order Summary'!$O$13&gt;=4000,16,
IF('Pricing + Order Summary'!$O$13&gt;=2000,23,
IF('Pricing + Order Summary'!$O$13&gt;=750,21,
2)))))</f>
        <v>2</v>
      </c>
      <c r="M554" s="231" t="str">
        <f>"SPS20115"&amp;"-"&amp;D554&amp;"-"&amp;'Order Form'!$O$3&amp;"-2"</f>
        <v>SPS20115-0-1-2</v>
      </c>
    </row>
    <row r="555" spans="1:13">
      <c r="A555" s="234">
        <f>'Order Form'!A38</f>
        <v>107693</v>
      </c>
      <c r="B555" s="234">
        <f t="shared" si="40"/>
        <v>107693</v>
      </c>
      <c r="C555" s="235">
        <f t="shared" si="41"/>
        <v>107693</v>
      </c>
      <c r="D555" s="231">
        <f>'Order Form'!$M$2</f>
        <v>0</v>
      </c>
      <c r="E555" s="232">
        <f>'Order Form'!$K$11</f>
        <v>0</v>
      </c>
      <c r="F555" s="232" t="str">
        <f>IF(ISBLANK('Order Form'!$K$12),"",'Order Form'!$K$12)</f>
        <v/>
      </c>
      <c r="G555" s="232">
        <f t="shared" ca="1" si="34"/>
        <v>41887</v>
      </c>
      <c r="H555" s="233">
        <f>'Order Form'!$K$13</f>
        <v>0</v>
      </c>
      <c r="I555" s="236">
        <f>'Order Form'!E38</f>
        <v>12.5</v>
      </c>
      <c r="J555" s="231">
        <f>'Order Form'!K38</f>
        <v>0</v>
      </c>
      <c r="K555" s="231" t="str">
        <f t="shared" si="42"/>
        <v>F</v>
      </c>
      <c r="L555" s="231">
        <f>IF('Pricing + Order Summary'!$O$13&gt;=8000,14,
IF('Pricing + Order Summary'!$O$13&gt;=5500,15,
IF('Pricing + Order Summary'!$O$13&gt;=4000,16,
IF('Pricing + Order Summary'!$O$13&gt;=2000,23,
IF('Pricing + Order Summary'!$O$13&gt;=750,21,
2)))))</f>
        <v>2</v>
      </c>
      <c r="M555" s="231" t="str">
        <f>"SPS20115"&amp;"-"&amp;D555&amp;"-"&amp;'Order Form'!$O$3&amp;"-2"</f>
        <v>SPS20115-0-1-2</v>
      </c>
    </row>
    <row r="556" spans="1:13">
      <c r="A556" s="234">
        <f>'Order Form'!A39</f>
        <v>107696</v>
      </c>
      <c r="B556" s="234">
        <f t="shared" si="40"/>
        <v>107696</v>
      </c>
      <c r="C556" s="235">
        <f t="shared" si="41"/>
        <v>107696</v>
      </c>
      <c r="D556" s="231">
        <f>'Order Form'!$M$2</f>
        <v>0</v>
      </c>
      <c r="E556" s="232">
        <f>'Order Form'!$K$11</f>
        <v>0</v>
      </c>
      <c r="F556" s="232" t="str">
        <f>IF(ISBLANK('Order Form'!$K$12),"",'Order Form'!$K$12)</f>
        <v/>
      </c>
      <c r="G556" s="232">
        <f t="shared" ca="1" si="34"/>
        <v>41887</v>
      </c>
      <c r="H556" s="233">
        <f>'Order Form'!$K$13</f>
        <v>0</v>
      </c>
      <c r="I556" s="236">
        <f>'Order Form'!E39</f>
        <v>12.5</v>
      </c>
      <c r="J556" s="231">
        <f>'Order Form'!K39</f>
        <v>0</v>
      </c>
      <c r="K556" s="231" t="str">
        <f t="shared" si="42"/>
        <v>F</v>
      </c>
      <c r="L556" s="231">
        <f>IF('Pricing + Order Summary'!$O$13&gt;=8000,14,
IF('Pricing + Order Summary'!$O$13&gt;=5500,15,
IF('Pricing + Order Summary'!$O$13&gt;=4000,16,
IF('Pricing + Order Summary'!$O$13&gt;=2000,23,
IF('Pricing + Order Summary'!$O$13&gt;=750,21,
2)))))</f>
        <v>2</v>
      </c>
      <c r="M556" s="231" t="str">
        <f>"SPS20115"&amp;"-"&amp;D556&amp;"-"&amp;'Order Form'!$O$3&amp;"-2"</f>
        <v>SPS20115-0-1-2</v>
      </c>
    </row>
    <row r="557" spans="1:13">
      <c r="A557" s="234">
        <f>'Order Form'!A40</f>
        <v>107698</v>
      </c>
      <c r="B557" s="234">
        <f t="shared" si="40"/>
        <v>107698</v>
      </c>
      <c r="C557" s="235">
        <f t="shared" si="41"/>
        <v>107698</v>
      </c>
      <c r="D557" s="231">
        <f>'Order Form'!$M$2</f>
        <v>0</v>
      </c>
      <c r="E557" s="232">
        <f>'Order Form'!$K$11</f>
        <v>0</v>
      </c>
      <c r="F557" s="232" t="str">
        <f>IF(ISBLANK('Order Form'!$K$12),"",'Order Form'!$K$12)</f>
        <v/>
      </c>
      <c r="G557" s="232">
        <f t="shared" ca="1" si="34"/>
        <v>41887</v>
      </c>
      <c r="H557" s="233">
        <f>'Order Form'!$K$13</f>
        <v>0</v>
      </c>
      <c r="I557" s="236">
        <f>'Order Form'!E40</f>
        <v>12.5</v>
      </c>
      <c r="J557" s="231">
        <f>'Order Form'!K40</f>
        <v>0</v>
      </c>
      <c r="K557" s="231" t="str">
        <f t="shared" si="42"/>
        <v>F</v>
      </c>
      <c r="L557" s="231">
        <f>IF('Pricing + Order Summary'!$O$13&gt;=8000,14,
IF('Pricing + Order Summary'!$O$13&gt;=5500,15,
IF('Pricing + Order Summary'!$O$13&gt;=4000,16,
IF('Pricing + Order Summary'!$O$13&gt;=2000,23,
IF('Pricing + Order Summary'!$O$13&gt;=750,21,
2)))))</f>
        <v>2</v>
      </c>
      <c r="M557" s="231" t="str">
        <f>"SPS20115"&amp;"-"&amp;D557&amp;"-"&amp;'Order Form'!$O$3&amp;"-2"</f>
        <v>SPS20115-0-1-2</v>
      </c>
    </row>
    <row r="558" spans="1:13">
      <c r="A558" s="234">
        <f>'Order Form'!A41</f>
        <v>107695</v>
      </c>
      <c r="B558" s="234">
        <f t="shared" si="40"/>
        <v>107695</v>
      </c>
      <c r="C558" s="235">
        <f t="shared" si="41"/>
        <v>107695</v>
      </c>
      <c r="D558" s="231">
        <f>'Order Form'!$M$2</f>
        <v>0</v>
      </c>
      <c r="E558" s="232">
        <f>'Order Form'!$K$11</f>
        <v>0</v>
      </c>
      <c r="F558" s="232" t="str">
        <f>IF(ISBLANK('Order Form'!$K$12),"",'Order Form'!$K$12)</f>
        <v/>
      </c>
      <c r="G558" s="232">
        <f t="shared" ca="1" si="34"/>
        <v>41887</v>
      </c>
      <c r="H558" s="233">
        <f>'Order Form'!$K$13</f>
        <v>0</v>
      </c>
      <c r="I558" s="236">
        <f>'Order Form'!E41</f>
        <v>12.5</v>
      </c>
      <c r="J558" s="231">
        <f>'Order Form'!K41</f>
        <v>0</v>
      </c>
      <c r="K558" s="231" t="str">
        <f t="shared" si="42"/>
        <v>F</v>
      </c>
      <c r="L558" s="231">
        <f>IF('Pricing + Order Summary'!$O$13&gt;=8000,14,
IF('Pricing + Order Summary'!$O$13&gt;=5500,15,
IF('Pricing + Order Summary'!$O$13&gt;=4000,16,
IF('Pricing + Order Summary'!$O$13&gt;=2000,23,
IF('Pricing + Order Summary'!$O$13&gt;=750,21,
2)))))</f>
        <v>2</v>
      </c>
      <c r="M558" s="231" t="str">
        <f>"SPS20115"&amp;"-"&amp;D558&amp;"-"&amp;'Order Form'!$O$3&amp;"-2"</f>
        <v>SPS20115-0-1-2</v>
      </c>
    </row>
    <row r="559" spans="1:13">
      <c r="A559" s="234">
        <f>'Order Form'!A42</f>
        <v>107697</v>
      </c>
      <c r="B559" s="234">
        <f t="shared" si="40"/>
        <v>107697</v>
      </c>
      <c r="C559" s="235">
        <f t="shared" si="41"/>
        <v>107697</v>
      </c>
      <c r="D559" s="231">
        <f>'Order Form'!$M$2</f>
        <v>0</v>
      </c>
      <c r="E559" s="232">
        <f>'Order Form'!$K$11</f>
        <v>0</v>
      </c>
      <c r="F559" s="232" t="str">
        <f>IF(ISBLANK('Order Form'!$K$12),"",'Order Form'!$K$12)</f>
        <v/>
      </c>
      <c r="G559" s="232">
        <f t="shared" ca="1" si="34"/>
        <v>41887</v>
      </c>
      <c r="H559" s="233">
        <f>'Order Form'!$K$13</f>
        <v>0</v>
      </c>
      <c r="I559" s="236">
        <f>'Order Form'!E42</f>
        <v>12.5</v>
      </c>
      <c r="J559" s="231">
        <f>'Order Form'!K42</f>
        <v>0</v>
      </c>
      <c r="K559" s="231" t="str">
        <f t="shared" si="42"/>
        <v>F</v>
      </c>
      <c r="L559" s="231">
        <f>IF('Pricing + Order Summary'!$O$13&gt;=8000,14,
IF('Pricing + Order Summary'!$O$13&gt;=5500,15,
IF('Pricing + Order Summary'!$O$13&gt;=4000,16,
IF('Pricing + Order Summary'!$O$13&gt;=2000,23,
IF('Pricing + Order Summary'!$O$13&gt;=750,21,
2)))))</f>
        <v>2</v>
      </c>
      <c r="M559" s="231" t="str">
        <f>"SPS20115"&amp;"-"&amp;D559&amp;"-"&amp;'Order Form'!$O$3&amp;"-2"</f>
        <v>SPS20115-0-1-2</v>
      </c>
    </row>
    <row r="560" spans="1:13">
      <c r="A560" s="234">
        <f>'Order Form'!A43</f>
        <v>100208</v>
      </c>
      <c r="B560" s="234">
        <f t="shared" si="40"/>
        <v>100208</v>
      </c>
      <c r="C560" s="235">
        <f t="shared" si="41"/>
        <v>100208</v>
      </c>
      <c r="D560" s="231">
        <f>'Order Form'!$M$2</f>
        <v>0</v>
      </c>
      <c r="E560" s="232">
        <f>'Order Form'!$K$11</f>
        <v>0</v>
      </c>
      <c r="F560" s="232" t="str">
        <f>IF(ISBLANK('Order Form'!$K$12),"",'Order Form'!$K$12)</f>
        <v/>
      </c>
      <c r="G560" s="232">
        <f t="shared" ca="1" si="34"/>
        <v>41887</v>
      </c>
      <c r="H560" s="233">
        <f>'Order Form'!$K$13</f>
        <v>0</v>
      </c>
      <c r="I560" s="236">
        <f>'Order Form'!E43</f>
        <v>12.5</v>
      </c>
      <c r="J560" s="231">
        <f>'Order Form'!K43</f>
        <v>0</v>
      </c>
      <c r="K560" s="231" t="str">
        <f t="shared" si="42"/>
        <v>F</v>
      </c>
      <c r="L560" s="231">
        <f>IF('Pricing + Order Summary'!$O$13&gt;=8000,14,
IF('Pricing + Order Summary'!$O$13&gt;=5500,15,
IF('Pricing + Order Summary'!$O$13&gt;=4000,16,
IF('Pricing + Order Summary'!$O$13&gt;=2000,23,
IF('Pricing + Order Summary'!$O$13&gt;=750,21,
2)))))</f>
        <v>2</v>
      </c>
      <c r="M560" s="231" t="str">
        <f>"SPS20115"&amp;"-"&amp;D560&amp;"-"&amp;'Order Form'!$O$3&amp;"-2"</f>
        <v>SPS20115-0-1-2</v>
      </c>
    </row>
    <row r="561" spans="1:13">
      <c r="A561" s="234">
        <f>'Order Form'!A44</f>
        <v>100210</v>
      </c>
      <c r="B561" s="234">
        <f t="shared" si="40"/>
        <v>100210</v>
      </c>
      <c r="C561" s="235">
        <f t="shared" si="41"/>
        <v>100210</v>
      </c>
      <c r="D561" s="231">
        <f>'Order Form'!$M$2</f>
        <v>0</v>
      </c>
      <c r="E561" s="232">
        <f>'Order Form'!$K$11</f>
        <v>0</v>
      </c>
      <c r="F561" s="232" t="str">
        <f>IF(ISBLANK('Order Form'!$K$12),"",'Order Form'!$K$12)</f>
        <v/>
      </c>
      <c r="G561" s="232">
        <f t="shared" ca="1" si="34"/>
        <v>41887</v>
      </c>
      <c r="H561" s="233">
        <f>'Order Form'!$K$13</f>
        <v>0</v>
      </c>
      <c r="I561" s="236">
        <f>'Order Form'!E44</f>
        <v>12.5</v>
      </c>
      <c r="J561" s="231">
        <f>'Order Form'!K44</f>
        <v>0</v>
      </c>
      <c r="K561" s="231" t="str">
        <f t="shared" si="42"/>
        <v>F</v>
      </c>
      <c r="L561" s="231">
        <f>IF('Pricing + Order Summary'!$O$13&gt;=8000,14,
IF('Pricing + Order Summary'!$O$13&gt;=5500,15,
IF('Pricing + Order Summary'!$O$13&gt;=4000,16,
IF('Pricing + Order Summary'!$O$13&gt;=2000,23,
IF('Pricing + Order Summary'!$O$13&gt;=750,21,
2)))))</f>
        <v>2</v>
      </c>
      <c r="M561" s="231" t="str">
        <f>"SPS20115"&amp;"-"&amp;D561&amp;"-"&amp;'Order Form'!$O$3&amp;"-2"</f>
        <v>SPS20115-0-1-2</v>
      </c>
    </row>
    <row r="562" spans="1:13">
      <c r="A562" s="234">
        <f>'Order Form'!A45</f>
        <v>100211</v>
      </c>
      <c r="B562" s="234">
        <f t="shared" si="40"/>
        <v>100211</v>
      </c>
      <c r="C562" s="235">
        <f t="shared" si="41"/>
        <v>100211</v>
      </c>
      <c r="D562" s="231">
        <f>'Order Form'!$M$2</f>
        <v>0</v>
      </c>
      <c r="E562" s="232">
        <f>'Order Form'!$K$11</f>
        <v>0</v>
      </c>
      <c r="F562" s="232" t="str">
        <f>IF(ISBLANK('Order Form'!$K$12),"",'Order Form'!$K$12)</f>
        <v/>
      </c>
      <c r="G562" s="232">
        <f t="shared" ca="1" si="34"/>
        <v>41887</v>
      </c>
      <c r="H562" s="233">
        <f>'Order Form'!$K$13</f>
        <v>0</v>
      </c>
      <c r="I562" s="236">
        <f>'Order Form'!E45</f>
        <v>12.5</v>
      </c>
      <c r="J562" s="231">
        <f>'Order Form'!K45</f>
        <v>0</v>
      </c>
      <c r="K562" s="231" t="str">
        <f t="shared" si="42"/>
        <v>F</v>
      </c>
      <c r="L562" s="231">
        <f>IF('Pricing + Order Summary'!$O$13&gt;=8000,14,
IF('Pricing + Order Summary'!$O$13&gt;=5500,15,
IF('Pricing + Order Summary'!$O$13&gt;=4000,16,
IF('Pricing + Order Summary'!$O$13&gt;=2000,23,
IF('Pricing + Order Summary'!$O$13&gt;=750,21,
2)))))</f>
        <v>2</v>
      </c>
      <c r="M562" s="231" t="str">
        <f>"SPS20115"&amp;"-"&amp;D562&amp;"-"&amp;'Order Form'!$O$3&amp;"-2"</f>
        <v>SPS20115-0-1-2</v>
      </c>
    </row>
    <row r="563" spans="1:13">
      <c r="A563" s="234">
        <f>'Order Form'!A46</f>
        <v>108675</v>
      </c>
      <c r="B563" s="234">
        <f t="shared" si="40"/>
        <v>108675</v>
      </c>
      <c r="C563" s="235">
        <f t="shared" si="41"/>
        <v>108675</v>
      </c>
      <c r="D563" s="231">
        <f>'Order Form'!$M$2</f>
        <v>0</v>
      </c>
      <c r="E563" s="232">
        <f>'Order Form'!$K$11</f>
        <v>0</v>
      </c>
      <c r="F563" s="232" t="str">
        <f>IF(ISBLANK('Order Form'!$K$12),"",'Order Form'!$K$12)</f>
        <v/>
      </c>
      <c r="G563" s="232">
        <f t="shared" ca="1" si="34"/>
        <v>41887</v>
      </c>
      <c r="H563" s="233">
        <f>'Order Form'!$K$13</f>
        <v>0</v>
      </c>
      <c r="I563" s="236">
        <f>'Order Form'!E46</f>
        <v>12.5</v>
      </c>
      <c r="J563" s="231">
        <f>'Order Form'!K46</f>
        <v>0</v>
      </c>
      <c r="K563" s="231" t="str">
        <f t="shared" si="42"/>
        <v>F</v>
      </c>
      <c r="L563" s="231">
        <f>IF('Pricing + Order Summary'!$O$13&gt;=8000,14,
IF('Pricing + Order Summary'!$O$13&gt;=5500,15,
IF('Pricing + Order Summary'!$O$13&gt;=4000,16,
IF('Pricing + Order Summary'!$O$13&gt;=2000,23,
IF('Pricing + Order Summary'!$O$13&gt;=750,21,
2)))))</f>
        <v>2</v>
      </c>
      <c r="M563" s="231" t="str">
        <f>"SPS20115"&amp;"-"&amp;D563&amp;"-"&amp;'Order Form'!$O$3&amp;"-2"</f>
        <v>SPS20115-0-1-2</v>
      </c>
    </row>
    <row r="564" spans="1:13">
      <c r="A564" s="234">
        <f>'Order Form'!A47</f>
        <v>108674</v>
      </c>
      <c r="B564" s="234">
        <f t="shared" si="40"/>
        <v>108674</v>
      </c>
      <c r="C564" s="235">
        <f t="shared" si="41"/>
        <v>108674</v>
      </c>
      <c r="D564" s="231">
        <f>'Order Form'!$M$2</f>
        <v>0</v>
      </c>
      <c r="E564" s="232">
        <f>'Order Form'!$K$11</f>
        <v>0</v>
      </c>
      <c r="F564" s="232" t="str">
        <f>IF(ISBLANK('Order Form'!$K$12),"",'Order Form'!$K$12)</f>
        <v/>
      </c>
      <c r="G564" s="232">
        <f t="shared" ca="1" si="34"/>
        <v>41887</v>
      </c>
      <c r="H564" s="233">
        <f>'Order Form'!$K$13</f>
        <v>0</v>
      </c>
      <c r="I564" s="236">
        <f>'Order Form'!E47</f>
        <v>12.5</v>
      </c>
      <c r="J564" s="231">
        <f>'Order Form'!K47</f>
        <v>0</v>
      </c>
      <c r="K564" s="231" t="str">
        <f t="shared" si="42"/>
        <v>F</v>
      </c>
      <c r="L564" s="231">
        <f>IF('Pricing + Order Summary'!$O$13&gt;=8000,14,
IF('Pricing + Order Summary'!$O$13&gt;=5500,15,
IF('Pricing + Order Summary'!$O$13&gt;=4000,16,
IF('Pricing + Order Summary'!$O$13&gt;=2000,23,
IF('Pricing + Order Summary'!$O$13&gt;=750,21,
2)))))</f>
        <v>2</v>
      </c>
      <c r="M564" s="231" t="str">
        <f>"SPS20115"&amp;"-"&amp;D564&amp;"-"&amp;'Order Form'!$O$3&amp;"-2"</f>
        <v>SPS20115-0-1-2</v>
      </c>
    </row>
    <row r="565" spans="1:13">
      <c r="A565" s="234">
        <f>'Order Form'!A48</f>
        <v>100488</v>
      </c>
      <c r="B565" s="234">
        <f t="shared" si="40"/>
        <v>100488</v>
      </c>
      <c r="C565" s="235">
        <f t="shared" si="41"/>
        <v>100488</v>
      </c>
      <c r="D565" s="231">
        <f>'Order Form'!$M$2</f>
        <v>0</v>
      </c>
      <c r="E565" s="232">
        <f>'Order Form'!$K$11</f>
        <v>0</v>
      </c>
      <c r="F565" s="232" t="str">
        <f>IF(ISBLANK('Order Form'!$K$12),"",'Order Form'!$K$12)</f>
        <v/>
      </c>
      <c r="G565" s="232">
        <f t="shared" ca="1" si="34"/>
        <v>41887</v>
      </c>
      <c r="H565" s="233">
        <f>'Order Form'!$K$13</f>
        <v>0</v>
      </c>
      <c r="I565" s="236">
        <f>'Order Form'!E48</f>
        <v>12.5</v>
      </c>
      <c r="J565" s="231">
        <f>'Order Form'!K48</f>
        <v>0</v>
      </c>
      <c r="K565" s="231" t="str">
        <f t="shared" si="42"/>
        <v>F</v>
      </c>
      <c r="L565" s="231">
        <f>IF('Pricing + Order Summary'!$O$13&gt;=8000,14,
IF('Pricing + Order Summary'!$O$13&gt;=5500,15,
IF('Pricing + Order Summary'!$O$13&gt;=4000,16,
IF('Pricing + Order Summary'!$O$13&gt;=2000,23,
IF('Pricing + Order Summary'!$O$13&gt;=750,21,
2)))))</f>
        <v>2</v>
      </c>
      <c r="M565" s="231" t="str">
        <f>"SPS20115"&amp;"-"&amp;D565&amp;"-"&amp;'Order Form'!$O$3&amp;"-2"</f>
        <v>SPS20115-0-1-2</v>
      </c>
    </row>
    <row r="566" spans="1:13">
      <c r="A566" s="234">
        <f>'Order Form'!A49</f>
        <v>100486</v>
      </c>
      <c r="B566" s="234">
        <f t="shared" si="40"/>
        <v>100486</v>
      </c>
      <c r="C566" s="235">
        <f t="shared" si="41"/>
        <v>100486</v>
      </c>
      <c r="D566" s="231">
        <f>'Order Form'!$M$2</f>
        <v>0</v>
      </c>
      <c r="E566" s="232">
        <f>'Order Form'!$K$11</f>
        <v>0</v>
      </c>
      <c r="F566" s="232" t="str">
        <f>IF(ISBLANK('Order Form'!$K$12),"",'Order Form'!$K$12)</f>
        <v/>
      </c>
      <c r="G566" s="232">
        <f t="shared" ca="1" si="34"/>
        <v>41887</v>
      </c>
      <c r="H566" s="233">
        <f>'Order Form'!$K$13</f>
        <v>0</v>
      </c>
      <c r="I566" s="236">
        <f>'Order Form'!E49</f>
        <v>12.5</v>
      </c>
      <c r="J566" s="231">
        <f>'Order Form'!K49</f>
        <v>0</v>
      </c>
      <c r="K566" s="231" t="str">
        <f t="shared" si="42"/>
        <v>F</v>
      </c>
      <c r="L566" s="231">
        <f>IF('Pricing + Order Summary'!$O$13&gt;=8000,14,
IF('Pricing + Order Summary'!$O$13&gt;=5500,15,
IF('Pricing + Order Summary'!$O$13&gt;=4000,16,
IF('Pricing + Order Summary'!$O$13&gt;=2000,23,
IF('Pricing + Order Summary'!$O$13&gt;=750,21,
2)))))</f>
        <v>2</v>
      </c>
      <c r="M566" s="231" t="str">
        <f>"SPS20115"&amp;"-"&amp;D566&amp;"-"&amp;'Order Form'!$O$3&amp;"-2"</f>
        <v>SPS20115-0-1-2</v>
      </c>
    </row>
    <row r="567" spans="1:13">
      <c r="A567" s="234">
        <f>'Order Form'!A50</f>
        <v>100487</v>
      </c>
      <c r="B567" s="234">
        <f t="shared" si="40"/>
        <v>100487</v>
      </c>
      <c r="C567" s="235">
        <f t="shared" si="41"/>
        <v>100487</v>
      </c>
      <c r="D567" s="231">
        <f>'Order Form'!$M$2</f>
        <v>0</v>
      </c>
      <c r="E567" s="232">
        <f>'Order Form'!$K$11</f>
        <v>0</v>
      </c>
      <c r="F567" s="232" t="str">
        <f>IF(ISBLANK('Order Form'!$K$12),"",'Order Form'!$K$12)</f>
        <v/>
      </c>
      <c r="G567" s="232">
        <f t="shared" ca="1" si="34"/>
        <v>41887</v>
      </c>
      <c r="H567" s="233">
        <f>'Order Form'!$K$13</f>
        <v>0</v>
      </c>
      <c r="I567" s="236">
        <f>'Order Form'!E50</f>
        <v>12.5</v>
      </c>
      <c r="J567" s="231">
        <f>'Order Form'!K50</f>
        <v>0</v>
      </c>
      <c r="K567" s="231" t="str">
        <f t="shared" si="42"/>
        <v>F</v>
      </c>
      <c r="L567" s="231">
        <f>IF('Pricing + Order Summary'!$O$13&gt;=8000,14,
IF('Pricing + Order Summary'!$O$13&gt;=5500,15,
IF('Pricing + Order Summary'!$O$13&gt;=4000,16,
IF('Pricing + Order Summary'!$O$13&gt;=2000,23,
IF('Pricing + Order Summary'!$O$13&gt;=750,21,
2)))))</f>
        <v>2</v>
      </c>
      <c r="M567" s="231" t="str">
        <f>"SPS20115"&amp;"-"&amp;D567&amp;"-"&amp;'Order Form'!$O$3&amp;"-2"</f>
        <v>SPS20115-0-1-2</v>
      </c>
    </row>
    <row r="568" spans="1:13">
      <c r="A568" s="234">
        <f>'Order Form'!A51</f>
        <v>100212</v>
      </c>
      <c r="B568" s="234">
        <f t="shared" si="40"/>
        <v>100212</v>
      </c>
      <c r="C568" s="235">
        <f t="shared" si="41"/>
        <v>100212</v>
      </c>
      <c r="D568" s="231">
        <f>'Order Form'!$M$2</f>
        <v>0</v>
      </c>
      <c r="E568" s="232">
        <f>'Order Form'!$K$11</f>
        <v>0</v>
      </c>
      <c r="F568" s="232" t="str">
        <f>IF(ISBLANK('Order Form'!$K$12),"",'Order Form'!$K$12)</f>
        <v/>
      </c>
      <c r="G568" s="232">
        <f t="shared" ca="1" si="34"/>
        <v>41887</v>
      </c>
      <c r="H568" s="233">
        <f>'Order Form'!$K$13</f>
        <v>0</v>
      </c>
      <c r="I568" s="236">
        <f>'Order Form'!E51</f>
        <v>12.5</v>
      </c>
      <c r="J568" s="231">
        <f>'Order Form'!K51</f>
        <v>0</v>
      </c>
      <c r="K568" s="231" t="str">
        <f t="shared" si="42"/>
        <v>F</v>
      </c>
      <c r="L568" s="231">
        <f>IF('Pricing + Order Summary'!$O$13&gt;=8000,14,
IF('Pricing + Order Summary'!$O$13&gt;=5500,15,
IF('Pricing + Order Summary'!$O$13&gt;=4000,16,
IF('Pricing + Order Summary'!$O$13&gt;=2000,23,
IF('Pricing + Order Summary'!$O$13&gt;=750,21,
2)))))</f>
        <v>2</v>
      </c>
      <c r="M568" s="231" t="str">
        <f>"SPS20115"&amp;"-"&amp;D568&amp;"-"&amp;'Order Form'!$O$3&amp;"-2"</f>
        <v>SPS20115-0-1-2</v>
      </c>
    </row>
    <row r="569" spans="1:13">
      <c r="A569" s="234">
        <f>'Order Form'!A52</f>
        <v>100213</v>
      </c>
      <c r="B569" s="234">
        <f t="shared" si="40"/>
        <v>100213</v>
      </c>
      <c r="C569" s="235">
        <f t="shared" si="41"/>
        <v>100213</v>
      </c>
      <c r="D569" s="231">
        <f>'Order Form'!$M$2</f>
        <v>0</v>
      </c>
      <c r="E569" s="232">
        <f>'Order Form'!$K$11</f>
        <v>0</v>
      </c>
      <c r="F569" s="232" t="str">
        <f>IF(ISBLANK('Order Form'!$K$12),"",'Order Form'!$K$12)</f>
        <v/>
      </c>
      <c r="G569" s="232">
        <f t="shared" ca="1" si="34"/>
        <v>41887</v>
      </c>
      <c r="H569" s="233">
        <f>'Order Form'!$K$13</f>
        <v>0</v>
      </c>
      <c r="I569" s="236">
        <f>'Order Form'!E52</f>
        <v>12.5</v>
      </c>
      <c r="J569" s="231">
        <f>'Order Form'!K52</f>
        <v>0</v>
      </c>
      <c r="K569" s="231" t="str">
        <f t="shared" si="42"/>
        <v>F</v>
      </c>
      <c r="L569" s="231">
        <f>IF('Pricing + Order Summary'!$O$13&gt;=8000,14,
IF('Pricing + Order Summary'!$O$13&gt;=5500,15,
IF('Pricing + Order Summary'!$O$13&gt;=4000,16,
IF('Pricing + Order Summary'!$O$13&gt;=2000,23,
IF('Pricing + Order Summary'!$O$13&gt;=750,21,
2)))))</f>
        <v>2</v>
      </c>
      <c r="M569" s="231" t="str">
        <f>"SPS20115"&amp;"-"&amp;D569&amp;"-"&amp;'Order Form'!$O$3&amp;"-2"</f>
        <v>SPS20115-0-1-2</v>
      </c>
    </row>
    <row r="570" spans="1:13">
      <c r="A570" s="234">
        <f>'Order Form'!A53</f>
        <v>100485</v>
      </c>
      <c r="B570" s="234">
        <f t="shared" si="40"/>
        <v>100485</v>
      </c>
      <c r="C570" s="235">
        <f t="shared" si="41"/>
        <v>100485</v>
      </c>
      <c r="D570" s="231">
        <f>'Order Form'!$M$2</f>
        <v>0</v>
      </c>
      <c r="E570" s="232">
        <f>'Order Form'!$K$11</f>
        <v>0</v>
      </c>
      <c r="F570" s="232" t="str">
        <f>IF(ISBLANK('Order Form'!$K$12),"",'Order Form'!$K$12)</f>
        <v/>
      </c>
      <c r="G570" s="232">
        <f t="shared" ca="1" si="34"/>
        <v>41887</v>
      </c>
      <c r="H570" s="233">
        <f>'Order Form'!$K$13</f>
        <v>0</v>
      </c>
      <c r="I570" s="236">
        <f>'Order Form'!E53</f>
        <v>12.5</v>
      </c>
      <c r="J570" s="231">
        <f>'Order Form'!K53</f>
        <v>0</v>
      </c>
      <c r="K570" s="231" t="str">
        <f t="shared" si="42"/>
        <v>F</v>
      </c>
      <c r="L570" s="231">
        <f>IF('Pricing + Order Summary'!$O$13&gt;=8000,14,
IF('Pricing + Order Summary'!$O$13&gt;=5500,15,
IF('Pricing + Order Summary'!$O$13&gt;=4000,16,
IF('Pricing + Order Summary'!$O$13&gt;=2000,23,
IF('Pricing + Order Summary'!$O$13&gt;=750,21,
2)))))</f>
        <v>2</v>
      </c>
      <c r="M570" s="231" t="str">
        <f>"SPS20115"&amp;"-"&amp;D570&amp;"-"&amp;'Order Form'!$O$3&amp;"-2"</f>
        <v>SPS20115-0-1-2</v>
      </c>
    </row>
    <row r="571" spans="1:13">
      <c r="A571" s="234">
        <f>'Order Form'!A54</f>
        <v>107701</v>
      </c>
      <c r="B571" s="234">
        <f t="shared" si="40"/>
        <v>107701</v>
      </c>
      <c r="C571" s="235">
        <f t="shared" si="41"/>
        <v>107701</v>
      </c>
      <c r="D571" s="231">
        <f>'Order Form'!$M$2</f>
        <v>0</v>
      </c>
      <c r="E571" s="232">
        <f>'Order Form'!$K$11</f>
        <v>0</v>
      </c>
      <c r="F571" s="232" t="str">
        <f>IF(ISBLANK('Order Form'!$K$12),"",'Order Form'!$K$12)</f>
        <v/>
      </c>
      <c r="G571" s="232">
        <f t="shared" ca="1" si="34"/>
        <v>41887</v>
      </c>
      <c r="H571" s="233">
        <f>'Order Form'!$K$13</f>
        <v>0</v>
      </c>
      <c r="I571" s="236">
        <f>'Order Form'!E54</f>
        <v>12.5</v>
      </c>
      <c r="J571" s="231">
        <f>'Order Form'!K54</f>
        <v>0</v>
      </c>
      <c r="K571" s="231" t="str">
        <f t="shared" si="42"/>
        <v>F</v>
      </c>
      <c r="L571" s="231">
        <f>IF('Pricing + Order Summary'!$O$13&gt;=8000,14,
IF('Pricing + Order Summary'!$O$13&gt;=5500,15,
IF('Pricing + Order Summary'!$O$13&gt;=4000,16,
IF('Pricing + Order Summary'!$O$13&gt;=2000,23,
IF('Pricing + Order Summary'!$O$13&gt;=750,21,
2)))))</f>
        <v>2</v>
      </c>
      <c r="M571" s="231" t="str">
        <f>"SPS20115"&amp;"-"&amp;D571&amp;"-"&amp;'Order Form'!$O$3&amp;"-2"</f>
        <v>SPS20115-0-1-2</v>
      </c>
    </row>
    <row r="572" spans="1:13">
      <c r="A572" s="234">
        <f>'Order Form'!A55</f>
        <v>107702</v>
      </c>
      <c r="B572" s="234">
        <f t="shared" si="40"/>
        <v>107702</v>
      </c>
      <c r="C572" s="235">
        <f t="shared" si="41"/>
        <v>107702</v>
      </c>
      <c r="D572" s="231">
        <f>'Order Form'!$M$2</f>
        <v>0</v>
      </c>
      <c r="E572" s="232">
        <f>'Order Form'!$K$11</f>
        <v>0</v>
      </c>
      <c r="F572" s="232" t="str">
        <f>IF(ISBLANK('Order Form'!$K$12),"",'Order Form'!$K$12)</f>
        <v/>
      </c>
      <c r="G572" s="232">
        <f t="shared" ca="1" si="34"/>
        <v>41887</v>
      </c>
      <c r="H572" s="233">
        <f>'Order Form'!$K$13</f>
        <v>0</v>
      </c>
      <c r="I572" s="236">
        <f>'Order Form'!E55</f>
        <v>12.5</v>
      </c>
      <c r="J572" s="231">
        <f>'Order Form'!K55</f>
        <v>0</v>
      </c>
      <c r="K572" s="231" t="str">
        <f t="shared" si="42"/>
        <v>F</v>
      </c>
      <c r="L572" s="231">
        <f>IF('Pricing + Order Summary'!$O$13&gt;=8000,14,
IF('Pricing + Order Summary'!$O$13&gt;=5500,15,
IF('Pricing + Order Summary'!$O$13&gt;=4000,16,
IF('Pricing + Order Summary'!$O$13&gt;=2000,23,
IF('Pricing + Order Summary'!$O$13&gt;=750,21,
2)))))</f>
        <v>2</v>
      </c>
      <c r="M572" s="231" t="str">
        <f>"SPS20115"&amp;"-"&amp;D572&amp;"-"&amp;'Order Form'!$O$3&amp;"-2"</f>
        <v>SPS20115-0-1-2</v>
      </c>
    </row>
    <row r="573" spans="1:13">
      <c r="A573" s="234">
        <f>'Order Form'!A56</f>
        <v>107703</v>
      </c>
      <c r="B573" s="234">
        <f t="shared" si="40"/>
        <v>107703</v>
      </c>
      <c r="C573" s="235">
        <f t="shared" si="41"/>
        <v>107703</v>
      </c>
      <c r="D573" s="231">
        <f>'Order Form'!$M$2</f>
        <v>0</v>
      </c>
      <c r="E573" s="232">
        <f>'Order Form'!$K$11</f>
        <v>0</v>
      </c>
      <c r="F573" s="232" t="str">
        <f>IF(ISBLANK('Order Form'!$K$12),"",'Order Form'!$K$12)</f>
        <v/>
      </c>
      <c r="G573" s="232">
        <f t="shared" ca="1" si="34"/>
        <v>41887</v>
      </c>
      <c r="H573" s="233">
        <f>'Order Form'!$K$13</f>
        <v>0</v>
      </c>
      <c r="I573" s="236">
        <f>'Order Form'!E56</f>
        <v>12.5</v>
      </c>
      <c r="J573" s="231">
        <f>'Order Form'!K56</f>
        <v>0</v>
      </c>
      <c r="K573" s="231" t="str">
        <f t="shared" si="42"/>
        <v>F</v>
      </c>
      <c r="L573" s="231">
        <f>IF('Pricing + Order Summary'!$O$13&gt;=8000,14,
IF('Pricing + Order Summary'!$O$13&gt;=5500,15,
IF('Pricing + Order Summary'!$O$13&gt;=4000,16,
IF('Pricing + Order Summary'!$O$13&gt;=2000,23,
IF('Pricing + Order Summary'!$O$13&gt;=750,21,
2)))))</f>
        <v>2</v>
      </c>
      <c r="M573" s="231" t="str">
        <f>"SPS20115"&amp;"-"&amp;D573&amp;"-"&amp;'Order Form'!$O$3&amp;"-2"</f>
        <v>SPS20115-0-1-2</v>
      </c>
    </row>
    <row r="574" spans="1:13">
      <c r="A574" s="234">
        <f>'Order Form'!A57</f>
        <v>107700</v>
      </c>
      <c r="B574" s="234">
        <f t="shared" si="40"/>
        <v>107700</v>
      </c>
      <c r="C574" s="235">
        <f t="shared" si="41"/>
        <v>107700</v>
      </c>
      <c r="D574" s="231">
        <f>'Order Form'!$M$2</f>
        <v>0</v>
      </c>
      <c r="E574" s="232">
        <f>'Order Form'!$K$11</f>
        <v>0</v>
      </c>
      <c r="F574" s="232" t="str">
        <f>IF(ISBLANK('Order Form'!$K$12),"",'Order Form'!$K$12)</f>
        <v/>
      </c>
      <c r="G574" s="232">
        <f t="shared" ca="1" si="34"/>
        <v>41887</v>
      </c>
      <c r="H574" s="233">
        <f>'Order Form'!$K$13</f>
        <v>0</v>
      </c>
      <c r="I574" s="236">
        <f>'Order Form'!E57</f>
        <v>12.5</v>
      </c>
      <c r="J574" s="231">
        <f>'Order Form'!K57</f>
        <v>0</v>
      </c>
      <c r="K574" s="231" t="str">
        <f t="shared" si="42"/>
        <v>F</v>
      </c>
      <c r="L574" s="231">
        <f>IF('Pricing + Order Summary'!$O$13&gt;=8000,14,
IF('Pricing + Order Summary'!$O$13&gt;=5500,15,
IF('Pricing + Order Summary'!$O$13&gt;=4000,16,
IF('Pricing + Order Summary'!$O$13&gt;=2000,23,
IF('Pricing + Order Summary'!$O$13&gt;=750,21,
2)))))</f>
        <v>2</v>
      </c>
      <c r="M574" s="231" t="str">
        <f>"SPS20115"&amp;"-"&amp;D574&amp;"-"&amp;'Order Form'!$O$3&amp;"-2"</f>
        <v>SPS20115-0-1-2</v>
      </c>
    </row>
    <row r="575" spans="1:13">
      <c r="A575" s="234">
        <f>'Order Form'!A58</f>
        <v>100489</v>
      </c>
      <c r="B575" s="234">
        <f t="shared" si="40"/>
        <v>100489</v>
      </c>
      <c r="C575" s="235">
        <f t="shared" si="41"/>
        <v>100489</v>
      </c>
      <c r="D575" s="231">
        <f>'Order Form'!$M$2</f>
        <v>0</v>
      </c>
      <c r="E575" s="232">
        <f>'Order Form'!$K$11</f>
        <v>0</v>
      </c>
      <c r="F575" s="232" t="str">
        <f>IF(ISBLANK('Order Form'!$K$12),"",'Order Form'!$K$12)</f>
        <v/>
      </c>
      <c r="G575" s="232">
        <f t="shared" ca="1" si="34"/>
        <v>41887</v>
      </c>
      <c r="H575" s="233">
        <f>'Order Form'!$K$13</f>
        <v>0</v>
      </c>
      <c r="I575" s="236">
        <f>'Order Form'!E58</f>
        <v>12.5</v>
      </c>
      <c r="J575" s="231">
        <f>'Order Form'!K58</f>
        <v>0</v>
      </c>
      <c r="K575" s="231" t="str">
        <f t="shared" si="42"/>
        <v>F</v>
      </c>
      <c r="L575" s="231">
        <f>IF('Pricing + Order Summary'!$O$13&gt;=8000,14,
IF('Pricing + Order Summary'!$O$13&gt;=5500,15,
IF('Pricing + Order Summary'!$O$13&gt;=4000,16,
IF('Pricing + Order Summary'!$O$13&gt;=2000,23,
IF('Pricing + Order Summary'!$O$13&gt;=750,21,
2)))))</f>
        <v>2</v>
      </c>
      <c r="M575" s="231" t="str">
        <f>"SPS20115"&amp;"-"&amp;D575&amp;"-"&amp;'Order Form'!$O$3&amp;"-2"</f>
        <v>SPS20115-0-1-2</v>
      </c>
    </row>
    <row r="576" spans="1:13">
      <c r="A576" s="234">
        <f>'Order Form'!A59</f>
        <v>107699</v>
      </c>
      <c r="B576" s="234">
        <f t="shared" si="40"/>
        <v>107699</v>
      </c>
      <c r="C576" s="235">
        <f t="shared" si="41"/>
        <v>107699</v>
      </c>
      <c r="D576" s="231">
        <f>'Order Form'!$M$2</f>
        <v>0</v>
      </c>
      <c r="E576" s="232">
        <f>'Order Form'!$K$11</f>
        <v>0</v>
      </c>
      <c r="F576" s="232" t="str">
        <f>IF(ISBLANK('Order Form'!$K$12),"",'Order Form'!$K$12)</f>
        <v/>
      </c>
      <c r="G576" s="232">
        <f t="shared" ca="1" si="34"/>
        <v>41887</v>
      </c>
      <c r="H576" s="233">
        <f>'Order Form'!$K$13</f>
        <v>0</v>
      </c>
      <c r="I576" s="236">
        <f>'Order Form'!E59</f>
        <v>12.5</v>
      </c>
      <c r="J576" s="231">
        <f>'Order Form'!K59</f>
        <v>0</v>
      </c>
      <c r="K576" s="231" t="str">
        <f t="shared" si="42"/>
        <v>F</v>
      </c>
      <c r="L576" s="231">
        <f>IF('Pricing + Order Summary'!$O$13&gt;=8000,14,
IF('Pricing + Order Summary'!$O$13&gt;=5500,15,
IF('Pricing + Order Summary'!$O$13&gt;=4000,16,
IF('Pricing + Order Summary'!$O$13&gt;=2000,23,
IF('Pricing + Order Summary'!$O$13&gt;=750,21,
2)))))</f>
        <v>2</v>
      </c>
      <c r="M576" s="231" t="str">
        <f>"SPS20115"&amp;"-"&amp;D576&amp;"-"&amp;'Order Form'!$O$3&amp;"-2"</f>
        <v>SPS20115-0-1-2</v>
      </c>
    </row>
    <row r="577" spans="1:13">
      <c r="A577" s="234">
        <f>'Order Form'!A60</f>
        <v>100241</v>
      </c>
      <c r="B577" s="234">
        <f t="shared" si="40"/>
        <v>100241</v>
      </c>
      <c r="C577" s="235">
        <f t="shared" si="41"/>
        <v>100241</v>
      </c>
      <c r="D577" s="231">
        <f>'Order Form'!$M$2</f>
        <v>0</v>
      </c>
      <c r="E577" s="232">
        <f>'Order Form'!$K$11</f>
        <v>0</v>
      </c>
      <c r="F577" s="232" t="str">
        <f>IF(ISBLANK('Order Form'!$K$12),"",'Order Form'!$K$12)</f>
        <v/>
      </c>
      <c r="G577" s="232">
        <f t="shared" ref="G577:G640" ca="1" si="43">TODAY()</f>
        <v>41887</v>
      </c>
      <c r="H577" s="233">
        <f>'Order Form'!$K$13</f>
        <v>0</v>
      </c>
      <c r="I577" s="236">
        <f>'Order Form'!E60</f>
        <v>12.5</v>
      </c>
      <c r="J577" s="231">
        <f>'Order Form'!K60</f>
        <v>0</v>
      </c>
      <c r="K577" s="231" t="str">
        <f t="shared" si="42"/>
        <v>F</v>
      </c>
      <c r="L577" s="231">
        <f>IF('Pricing + Order Summary'!$O$13&gt;=8000,14,
IF('Pricing + Order Summary'!$O$13&gt;=5500,15,
IF('Pricing + Order Summary'!$O$13&gt;=4000,16,
IF('Pricing + Order Summary'!$O$13&gt;=2000,23,
IF('Pricing + Order Summary'!$O$13&gt;=750,21,
2)))))</f>
        <v>2</v>
      </c>
      <c r="M577" s="231" t="str">
        <f>"SPS20115"&amp;"-"&amp;D577&amp;"-"&amp;'Order Form'!$O$3&amp;"-2"</f>
        <v>SPS20115-0-1-2</v>
      </c>
    </row>
    <row r="578" spans="1:13">
      <c r="A578" s="234">
        <f>'Order Form'!A61</f>
        <v>100538</v>
      </c>
      <c r="B578" s="234">
        <f t="shared" si="40"/>
        <v>100538</v>
      </c>
      <c r="C578" s="235">
        <f t="shared" si="41"/>
        <v>100538</v>
      </c>
      <c r="D578" s="231">
        <f>'Order Form'!$M$2</f>
        <v>0</v>
      </c>
      <c r="E578" s="232">
        <f>'Order Form'!$K$11</f>
        <v>0</v>
      </c>
      <c r="F578" s="232" t="str">
        <f>IF(ISBLANK('Order Form'!$K$12),"",'Order Form'!$K$12)</f>
        <v/>
      </c>
      <c r="G578" s="232">
        <f t="shared" ca="1" si="43"/>
        <v>41887</v>
      </c>
      <c r="H578" s="233">
        <f>'Order Form'!$K$13</f>
        <v>0</v>
      </c>
      <c r="I578" s="236">
        <f>'Order Form'!E61</f>
        <v>12.5</v>
      </c>
      <c r="J578" s="231">
        <f>'Order Form'!K61</f>
        <v>0</v>
      </c>
      <c r="K578" s="231" t="str">
        <f t="shared" si="42"/>
        <v>F</v>
      </c>
      <c r="L578" s="231">
        <f>IF('Pricing + Order Summary'!$O$13&gt;=8000,14,
IF('Pricing + Order Summary'!$O$13&gt;=5500,15,
IF('Pricing + Order Summary'!$O$13&gt;=4000,16,
IF('Pricing + Order Summary'!$O$13&gt;=2000,23,
IF('Pricing + Order Summary'!$O$13&gt;=750,21,
2)))))</f>
        <v>2</v>
      </c>
      <c r="M578" s="231" t="str">
        <f>"SPS20115"&amp;"-"&amp;D578&amp;"-"&amp;'Order Form'!$O$3&amp;"-2"</f>
        <v>SPS20115-0-1-2</v>
      </c>
    </row>
    <row r="579" spans="1:13">
      <c r="A579" s="234">
        <f>'Order Form'!A62</f>
        <v>100539</v>
      </c>
      <c r="B579" s="234">
        <f t="shared" si="40"/>
        <v>100539</v>
      </c>
      <c r="C579" s="235">
        <f t="shared" si="41"/>
        <v>100539</v>
      </c>
      <c r="D579" s="231">
        <f>'Order Form'!$M$2</f>
        <v>0</v>
      </c>
      <c r="E579" s="232">
        <f>'Order Form'!$K$11</f>
        <v>0</v>
      </c>
      <c r="F579" s="232" t="str">
        <f>IF(ISBLANK('Order Form'!$K$12),"",'Order Form'!$K$12)</f>
        <v/>
      </c>
      <c r="G579" s="232">
        <f t="shared" ca="1" si="43"/>
        <v>41887</v>
      </c>
      <c r="H579" s="233">
        <f>'Order Form'!$K$13</f>
        <v>0</v>
      </c>
      <c r="I579" s="236">
        <f>'Order Form'!E62</f>
        <v>12.5</v>
      </c>
      <c r="J579" s="231">
        <f>'Order Form'!K62</f>
        <v>0</v>
      </c>
      <c r="K579" s="231" t="str">
        <f t="shared" si="42"/>
        <v>F</v>
      </c>
      <c r="L579" s="231">
        <f>IF('Pricing + Order Summary'!$O$13&gt;=8000,14,
IF('Pricing + Order Summary'!$O$13&gt;=5500,15,
IF('Pricing + Order Summary'!$O$13&gt;=4000,16,
IF('Pricing + Order Summary'!$O$13&gt;=2000,23,
IF('Pricing + Order Summary'!$O$13&gt;=750,21,
2)))))</f>
        <v>2</v>
      </c>
      <c r="M579" s="231" t="str">
        <f>"SPS20115"&amp;"-"&amp;D579&amp;"-"&amp;'Order Form'!$O$3&amp;"-2"</f>
        <v>SPS20115-0-1-2</v>
      </c>
    </row>
    <row r="580" spans="1:13">
      <c r="A580" s="234">
        <f>'Order Form'!A63</f>
        <v>100206</v>
      </c>
      <c r="B580" s="234">
        <f t="shared" si="40"/>
        <v>100206</v>
      </c>
      <c r="C580" s="235">
        <f t="shared" si="41"/>
        <v>100206</v>
      </c>
      <c r="D580" s="231">
        <f>'Order Form'!$M$2</f>
        <v>0</v>
      </c>
      <c r="E580" s="232">
        <f>'Order Form'!$K$11</f>
        <v>0</v>
      </c>
      <c r="F580" s="232" t="str">
        <f>IF(ISBLANK('Order Form'!$K$12),"",'Order Form'!$K$12)</f>
        <v/>
      </c>
      <c r="G580" s="232">
        <f t="shared" ca="1" si="43"/>
        <v>41887</v>
      </c>
      <c r="H580" s="233">
        <f>'Order Form'!$K$13</f>
        <v>0</v>
      </c>
      <c r="I580" s="236">
        <f>'Order Form'!E63</f>
        <v>12.5</v>
      </c>
      <c r="J580" s="231">
        <f>'Order Form'!K63</f>
        <v>0</v>
      </c>
      <c r="K580" s="231" t="str">
        <f t="shared" si="42"/>
        <v>F</v>
      </c>
      <c r="L580" s="231">
        <f>IF('Pricing + Order Summary'!$O$13&gt;=8000,14,
IF('Pricing + Order Summary'!$O$13&gt;=5500,15,
IF('Pricing + Order Summary'!$O$13&gt;=4000,16,
IF('Pricing + Order Summary'!$O$13&gt;=2000,23,
IF('Pricing + Order Summary'!$O$13&gt;=750,21,
2)))))</f>
        <v>2</v>
      </c>
      <c r="M580" s="231" t="str">
        <f>"SPS20115"&amp;"-"&amp;D580&amp;"-"&amp;'Order Form'!$O$3&amp;"-2"</f>
        <v>SPS20115-0-1-2</v>
      </c>
    </row>
    <row r="581" spans="1:13">
      <c r="A581" s="234">
        <f>'Order Form'!A64</f>
        <v>100541</v>
      </c>
      <c r="B581" s="234">
        <f t="shared" si="40"/>
        <v>100541</v>
      </c>
      <c r="C581" s="235">
        <f t="shared" si="41"/>
        <v>100541</v>
      </c>
      <c r="D581" s="231">
        <f>'Order Form'!$M$2</f>
        <v>0</v>
      </c>
      <c r="E581" s="232">
        <f>'Order Form'!$K$11</f>
        <v>0</v>
      </c>
      <c r="F581" s="232" t="str">
        <f>IF(ISBLANK('Order Form'!$K$12),"",'Order Form'!$K$12)</f>
        <v/>
      </c>
      <c r="G581" s="232">
        <f t="shared" ca="1" si="43"/>
        <v>41887</v>
      </c>
      <c r="H581" s="233">
        <f>'Order Form'!$K$13</f>
        <v>0</v>
      </c>
      <c r="I581" s="236">
        <f>'Order Form'!E64</f>
        <v>12.5</v>
      </c>
      <c r="J581" s="231">
        <f>'Order Form'!K64</f>
        <v>0</v>
      </c>
      <c r="K581" s="231" t="str">
        <f t="shared" si="42"/>
        <v>F</v>
      </c>
      <c r="L581" s="231">
        <f>IF('Pricing + Order Summary'!$O$13&gt;=8000,14,
IF('Pricing + Order Summary'!$O$13&gt;=5500,15,
IF('Pricing + Order Summary'!$O$13&gt;=4000,16,
IF('Pricing + Order Summary'!$O$13&gt;=2000,23,
IF('Pricing + Order Summary'!$O$13&gt;=750,21,
2)))))</f>
        <v>2</v>
      </c>
      <c r="M581" s="231" t="str">
        <f>"SPS20115"&amp;"-"&amp;D581&amp;"-"&amp;'Order Form'!$O$3&amp;"-2"</f>
        <v>SPS20115-0-1-2</v>
      </c>
    </row>
    <row r="582" spans="1:13">
      <c r="A582" s="234">
        <f>'Order Form'!A65</f>
        <v>100535</v>
      </c>
      <c r="B582" s="234">
        <f t="shared" si="40"/>
        <v>100535</v>
      </c>
      <c r="C582" s="235">
        <f t="shared" si="41"/>
        <v>100535</v>
      </c>
      <c r="D582" s="231">
        <f>'Order Form'!$M$2</f>
        <v>0</v>
      </c>
      <c r="E582" s="232">
        <f>'Order Form'!$K$11</f>
        <v>0</v>
      </c>
      <c r="F582" s="232" t="str">
        <f>IF(ISBLANK('Order Form'!$K$12),"",'Order Form'!$K$12)</f>
        <v/>
      </c>
      <c r="G582" s="232">
        <f t="shared" ca="1" si="43"/>
        <v>41887</v>
      </c>
      <c r="H582" s="233">
        <f>'Order Form'!$K$13</f>
        <v>0</v>
      </c>
      <c r="I582" s="236">
        <f>'Order Form'!E65</f>
        <v>12.5</v>
      </c>
      <c r="J582" s="231">
        <f>'Order Form'!K65</f>
        <v>0</v>
      </c>
      <c r="K582" s="231" t="str">
        <f t="shared" si="42"/>
        <v>F</v>
      </c>
      <c r="L582" s="231">
        <f>IF('Pricing + Order Summary'!$O$13&gt;=8000,14,
IF('Pricing + Order Summary'!$O$13&gt;=5500,15,
IF('Pricing + Order Summary'!$O$13&gt;=4000,16,
IF('Pricing + Order Summary'!$O$13&gt;=2000,23,
IF('Pricing + Order Summary'!$O$13&gt;=750,21,
2)))))</f>
        <v>2</v>
      </c>
      <c r="M582" s="231" t="str">
        <f>"SPS20115"&amp;"-"&amp;D582&amp;"-"&amp;'Order Form'!$O$3&amp;"-2"</f>
        <v>SPS20115-0-1-2</v>
      </c>
    </row>
    <row r="583" spans="1:13">
      <c r="A583" s="234">
        <f>'Order Form'!A66</f>
        <v>100166</v>
      </c>
      <c r="B583" s="234">
        <f t="shared" si="40"/>
        <v>100166</v>
      </c>
      <c r="C583" s="235">
        <f t="shared" si="41"/>
        <v>100166</v>
      </c>
      <c r="D583" s="231">
        <f>'Order Form'!$M$2</f>
        <v>0</v>
      </c>
      <c r="E583" s="232">
        <f>'Order Form'!$K$11</f>
        <v>0</v>
      </c>
      <c r="F583" s="232" t="str">
        <f>IF(ISBLANK('Order Form'!$K$12),"",'Order Form'!$K$12)</f>
        <v/>
      </c>
      <c r="G583" s="232">
        <f t="shared" ca="1" si="43"/>
        <v>41887</v>
      </c>
      <c r="H583" s="233">
        <f>'Order Form'!$K$13</f>
        <v>0</v>
      </c>
      <c r="I583" s="236">
        <f>'Order Form'!E66</f>
        <v>12.5</v>
      </c>
      <c r="J583" s="231">
        <f>'Order Form'!K66</f>
        <v>0</v>
      </c>
      <c r="K583" s="231" t="str">
        <f t="shared" si="42"/>
        <v>F</v>
      </c>
      <c r="L583" s="231">
        <f>IF('Pricing + Order Summary'!$O$13&gt;=8000,14,
IF('Pricing + Order Summary'!$O$13&gt;=5500,15,
IF('Pricing + Order Summary'!$O$13&gt;=4000,16,
IF('Pricing + Order Summary'!$O$13&gt;=2000,23,
IF('Pricing + Order Summary'!$O$13&gt;=750,21,
2)))))</f>
        <v>2</v>
      </c>
      <c r="M583" s="231" t="str">
        <f>"SPS20115"&amp;"-"&amp;D583&amp;"-"&amp;'Order Form'!$O$3&amp;"-2"</f>
        <v>SPS20115-0-1-2</v>
      </c>
    </row>
    <row r="584" spans="1:13">
      <c r="A584" s="234">
        <f>'Order Form'!A67</f>
        <v>100167</v>
      </c>
      <c r="B584" s="234">
        <f t="shared" si="40"/>
        <v>100167</v>
      </c>
      <c r="C584" s="235">
        <f t="shared" si="41"/>
        <v>100167</v>
      </c>
      <c r="D584" s="231">
        <f>'Order Form'!$M$2</f>
        <v>0</v>
      </c>
      <c r="E584" s="232">
        <f>'Order Form'!$K$11</f>
        <v>0</v>
      </c>
      <c r="F584" s="232" t="str">
        <f>IF(ISBLANK('Order Form'!$K$12),"",'Order Form'!$K$12)</f>
        <v/>
      </c>
      <c r="G584" s="232">
        <f t="shared" ca="1" si="43"/>
        <v>41887</v>
      </c>
      <c r="H584" s="233">
        <f>'Order Form'!$K$13</f>
        <v>0</v>
      </c>
      <c r="I584" s="236">
        <f>'Order Form'!E67</f>
        <v>12.5</v>
      </c>
      <c r="J584" s="231">
        <f>'Order Form'!K67</f>
        <v>0</v>
      </c>
      <c r="K584" s="231" t="str">
        <f t="shared" si="42"/>
        <v>F</v>
      </c>
      <c r="L584" s="231">
        <f>IF('Pricing + Order Summary'!$O$13&gt;=8000,14,
IF('Pricing + Order Summary'!$O$13&gt;=5500,15,
IF('Pricing + Order Summary'!$O$13&gt;=4000,16,
IF('Pricing + Order Summary'!$O$13&gt;=2000,23,
IF('Pricing + Order Summary'!$O$13&gt;=750,21,
2)))))</f>
        <v>2</v>
      </c>
      <c r="M584" s="231" t="str">
        <f>"SPS20115"&amp;"-"&amp;D584&amp;"-"&amp;'Order Form'!$O$3&amp;"-2"</f>
        <v>SPS20115-0-1-2</v>
      </c>
    </row>
    <row r="585" spans="1:13">
      <c r="A585" s="234">
        <f>'Order Form'!A68</f>
        <v>100530</v>
      </c>
      <c r="B585" s="234">
        <f t="shared" si="40"/>
        <v>100530</v>
      </c>
      <c r="C585" s="235">
        <f t="shared" si="41"/>
        <v>100530</v>
      </c>
      <c r="D585" s="231">
        <f>'Order Form'!$M$2</f>
        <v>0</v>
      </c>
      <c r="E585" s="232">
        <f>'Order Form'!$K$11</f>
        <v>0</v>
      </c>
      <c r="F585" s="232" t="str">
        <f>IF(ISBLANK('Order Form'!$K$12),"",'Order Form'!$K$12)</f>
        <v/>
      </c>
      <c r="G585" s="232">
        <f t="shared" ca="1" si="43"/>
        <v>41887</v>
      </c>
      <c r="H585" s="233">
        <f>'Order Form'!$K$13</f>
        <v>0</v>
      </c>
      <c r="I585" s="236">
        <f>'Order Form'!E68</f>
        <v>12.5</v>
      </c>
      <c r="J585" s="231">
        <f>'Order Form'!K68</f>
        <v>0</v>
      </c>
      <c r="K585" s="231" t="str">
        <f t="shared" si="42"/>
        <v>F</v>
      </c>
      <c r="L585" s="231">
        <f>IF('Pricing + Order Summary'!$O$13&gt;=8000,14,
IF('Pricing + Order Summary'!$O$13&gt;=5500,15,
IF('Pricing + Order Summary'!$O$13&gt;=4000,16,
IF('Pricing + Order Summary'!$O$13&gt;=2000,23,
IF('Pricing + Order Summary'!$O$13&gt;=750,21,
2)))))</f>
        <v>2</v>
      </c>
      <c r="M585" s="231" t="str">
        <f>"SPS20115"&amp;"-"&amp;D585&amp;"-"&amp;'Order Form'!$O$3&amp;"-2"</f>
        <v>SPS20115-0-1-2</v>
      </c>
    </row>
    <row r="586" spans="1:13">
      <c r="A586" s="234">
        <f>'Order Form'!A69</f>
        <v>100207</v>
      </c>
      <c r="B586" s="234">
        <f t="shared" si="40"/>
        <v>100207</v>
      </c>
      <c r="C586" s="235">
        <f t="shared" si="41"/>
        <v>100207</v>
      </c>
      <c r="D586" s="231">
        <f>'Order Form'!$M$2</f>
        <v>0</v>
      </c>
      <c r="E586" s="232">
        <f>'Order Form'!$K$11</f>
        <v>0</v>
      </c>
      <c r="F586" s="232" t="str">
        <f>IF(ISBLANK('Order Form'!$K$12),"",'Order Form'!$K$12)</f>
        <v/>
      </c>
      <c r="G586" s="232">
        <f t="shared" ca="1" si="43"/>
        <v>41887</v>
      </c>
      <c r="H586" s="233">
        <f>'Order Form'!$K$13</f>
        <v>0</v>
      </c>
      <c r="I586" s="236">
        <f>'Order Form'!E69</f>
        <v>12.5</v>
      </c>
      <c r="J586" s="231">
        <f>'Order Form'!K69</f>
        <v>0</v>
      </c>
      <c r="K586" s="231" t="str">
        <f t="shared" si="42"/>
        <v>F</v>
      </c>
      <c r="L586" s="231">
        <f>IF('Pricing + Order Summary'!$O$13&gt;=8000,14,
IF('Pricing + Order Summary'!$O$13&gt;=5500,15,
IF('Pricing + Order Summary'!$O$13&gt;=4000,16,
IF('Pricing + Order Summary'!$O$13&gt;=2000,23,
IF('Pricing + Order Summary'!$O$13&gt;=750,21,
2)))))</f>
        <v>2</v>
      </c>
      <c r="M586" s="231" t="str">
        <f>"SPS20115"&amp;"-"&amp;D586&amp;"-"&amp;'Order Form'!$O$3&amp;"-2"</f>
        <v>SPS20115-0-1-2</v>
      </c>
    </row>
    <row r="587" spans="1:13">
      <c r="A587" s="234">
        <f>'Order Form'!A70</f>
        <v>100536</v>
      </c>
      <c r="B587" s="234">
        <f t="shared" si="40"/>
        <v>100536</v>
      </c>
      <c r="C587" s="235">
        <f t="shared" si="41"/>
        <v>100536</v>
      </c>
      <c r="D587" s="231">
        <f>'Order Form'!$M$2</f>
        <v>0</v>
      </c>
      <c r="E587" s="232">
        <f>'Order Form'!$K$11</f>
        <v>0</v>
      </c>
      <c r="F587" s="232" t="str">
        <f>IF(ISBLANK('Order Form'!$K$12),"",'Order Form'!$K$12)</f>
        <v/>
      </c>
      <c r="G587" s="232">
        <f t="shared" ca="1" si="43"/>
        <v>41887</v>
      </c>
      <c r="H587" s="233">
        <f>'Order Form'!$K$13</f>
        <v>0</v>
      </c>
      <c r="I587" s="236">
        <f>'Order Form'!E70</f>
        <v>12.5</v>
      </c>
      <c r="J587" s="231">
        <f>'Order Form'!K70</f>
        <v>0</v>
      </c>
      <c r="K587" s="231" t="str">
        <f t="shared" si="42"/>
        <v>F</v>
      </c>
      <c r="L587" s="231">
        <f>IF('Pricing + Order Summary'!$O$13&gt;=8000,14,
IF('Pricing + Order Summary'!$O$13&gt;=5500,15,
IF('Pricing + Order Summary'!$O$13&gt;=4000,16,
IF('Pricing + Order Summary'!$O$13&gt;=2000,23,
IF('Pricing + Order Summary'!$O$13&gt;=750,21,
2)))))</f>
        <v>2</v>
      </c>
      <c r="M587" s="231" t="str">
        <f>"SPS20115"&amp;"-"&amp;D587&amp;"-"&amp;'Order Form'!$O$3&amp;"-2"</f>
        <v>SPS20115-0-1-2</v>
      </c>
    </row>
    <row r="588" spans="1:13">
      <c r="A588" s="234">
        <f>'Order Form'!A71</f>
        <v>100542</v>
      </c>
      <c r="B588" s="234">
        <f t="shared" si="40"/>
        <v>100542</v>
      </c>
      <c r="C588" s="235">
        <f t="shared" si="41"/>
        <v>100542</v>
      </c>
      <c r="D588" s="231">
        <f>'Order Form'!$M$2</f>
        <v>0</v>
      </c>
      <c r="E588" s="232">
        <f>'Order Form'!$K$11</f>
        <v>0</v>
      </c>
      <c r="F588" s="232" t="str">
        <f>IF(ISBLANK('Order Form'!$K$12),"",'Order Form'!$K$12)</f>
        <v/>
      </c>
      <c r="G588" s="232">
        <f t="shared" ca="1" si="43"/>
        <v>41887</v>
      </c>
      <c r="H588" s="233">
        <f>'Order Form'!$K$13</f>
        <v>0</v>
      </c>
      <c r="I588" s="236">
        <f>'Order Form'!E71</f>
        <v>12.5</v>
      </c>
      <c r="J588" s="231">
        <f>'Order Form'!K71</f>
        <v>0</v>
      </c>
      <c r="K588" s="231" t="str">
        <f t="shared" si="42"/>
        <v>F</v>
      </c>
      <c r="L588" s="231">
        <f>IF('Pricing + Order Summary'!$O$13&gt;=8000,14,
IF('Pricing + Order Summary'!$O$13&gt;=5500,15,
IF('Pricing + Order Summary'!$O$13&gt;=4000,16,
IF('Pricing + Order Summary'!$O$13&gt;=2000,23,
IF('Pricing + Order Summary'!$O$13&gt;=750,21,
2)))))</f>
        <v>2</v>
      </c>
      <c r="M588" s="231" t="str">
        <f>"SPS20115"&amp;"-"&amp;D588&amp;"-"&amp;'Order Form'!$O$3&amp;"-2"</f>
        <v>SPS20115-0-1-2</v>
      </c>
    </row>
    <row r="589" spans="1:13">
      <c r="A589" s="234">
        <f>'Order Form'!A72</f>
        <v>108686</v>
      </c>
      <c r="B589" s="234">
        <f t="shared" si="40"/>
        <v>108686</v>
      </c>
      <c r="C589" s="235">
        <f t="shared" si="41"/>
        <v>108686</v>
      </c>
      <c r="D589" s="231">
        <f>'Order Form'!$M$2</f>
        <v>0</v>
      </c>
      <c r="E589" s="232">
        <f>'Order Form'!$K$11</f>
        <v>0</v>
      </c>
      <c r="F589" s="232" t="str">
        <f>IF(ISBLANK('Order Form'!$K$12),"",'Order Form'!$K$12)</f>
        <v/>
      </c>
      <c r="G589" s="232">
        <f t="shared" ca="1" si="43"/>
        <v>41887</v>
      </c>
      <c r="H589" s="233">
        <f>'Order Form'!$K$13</f>
        <v>0</v>
      </c>
      <c r="I589" s="236">
        <f>'Order Form'!E72</f>
        <v>12.5</v>
      </c>
      <c r="J589" s="231">
        <f>'Order Form'!K72</f>
        <v>0</v>
      </c>
      <c r="K589" s="231" t="str">
        <f t="shared" si="42"/>
        <v>F</v>
      </c>
      <c r="L589" s="231">
        <f>IF('Pricing + Order Summary'!$O$13&gt;=8000,14,
IF('Pricing + Order Summary'!$O$13&gt;=5500,15,
IF('Pricing + Order Summary'!$O$13&gt;=4000,16,
IF('Pricing + Order Summary'!$O$13&gt;=2000,23,
IF('Pricing + Order Summary'!$O$13&gt;=750,21,
2)))))</f>
        <v>2</v>
      </c>
      <c r="M589" s="231" t="str">
        <f>"SPS20115"&amp;"-"&amp;D589&amp;"-"&amp;'Order Form'!$O$3&amp;"-2"</f>
        <v>SPS20115-0-1-2</v>
      </c>
    </row>
    <row r="590" spans="1:13">
      <c r="A590" s="234">
        <f>'Order Form'!A73</f>
        <v>100482</v>
      </c>
      <c r="B590" s="234">
        <f t="shared" si="40"/>
        <v>100482</v>
      </c>
      <c r="C590" s="235">
        <f t="shared" si="41"/>
        <v>100482</v>
      </c>
      <c r="D590" s="231">
        <f>'Order Form'!$M$2</f>
        <v>0</v>
      </c>
      <c r="E590" s="232">
        <f>'Order Form'!$K$11</f>
        <v>0</v>
      </c>
      <c r="F590" s="232" t="str">
        <f>IF(ISBLANK('Order Form'!$K$12),"",'Order Form'!$K$12)</f>
        <v/>
      </c>
      <c r="G590" s="232">
        <f t="shared" ca="1" si="43"/>
        <v>41887</v>
      </c>
      <c r="H590" s="233">
        <f>'Order Form'!$K$13</f>
        <v>0</v>
      </c>
      <c r="I590" s="236">
        <f>'Order Form'!E73</f>
        <v>12.5</v>
      </c>
      <c r="J590" s="231">
        <f>'Order Form'!K73</f>
        <v>0</v>
      </c>
      <c r="K590" s="231" t="str">
        <f t="shared" si="42"/>
        <v>F</v>
      </c>
      <c r="L590" s="231">
        <f>IF('Pricing + Order Summary'!$O$13&gt;=8000,14,
IF('Pricing + Order Summary'!$O$13&gt;=5500,15,
IF('Pricing + Order Summary'!$O$13&gt;=4000,16,
IF('Pricing + Order Summary'!$O$13&gt;=2000,23,
IF('Pricing + Order Summary'!$O$13&gt;=750,21,
2)))))</f>
        <v>2</v>
      </c>
      <c r="M590" s="231" t="str">
        <f>"SPS20115"&amp;"-"&amp;D590&amp;"-"&amp;'Order Form'!$O$3&amp;"-2"</f>
        <v>SPS20115-0-1-2</v>
      </c>
    </row>
    <row r="591" spans="1:13">
      <c r="A591" s="234">
        <f>'Order Form'!A74</f>
        <v>100483</v>
      </c>
      <c r="B591" s="234">
        <f t="shared" si="40"/>
        <v>100483</v>
      </c>
      <c r="C591" s="235">
        <f t="shared" si="41"/>
        <v>100483</v>
      </c>
      <c r="D591" s="231">
        <f>'Order Form'!$M$2</f>
        <v>0</v>
      </c>
      <c r="E591" s="232">
        <f>'Order Form'!$K$11</f>
        <v>0</v>
      </c>
      <c r="F591" s="232" t="str">
        <f>IF(ISBLANK('Order Form'!$K$12),"",'Order Form'!$K$12)</f>
        <v/>
      </c>
      <c r="G591" s="232">
        <f t="shared" ca="1" si="43"/>
        <v>41887</v>
      </c>
      <c r="H591" s="233">
        <f>'Order Form'!$K$13</f>
        <v>0</v>
      </c>
      <c r="I591" s="236">
        <f>'Order Form'!E74</f>
        <v>12.5</v>
      </c>
      <c r="J591" s="231">
        <f>'Order Form'!K74</f>
        <v>0</v>
      </c>
      <c r="K591" s="231" t="str">
        <f t="shared" si="42"/>
        <v>F</v>
      </c>
      <c r="L591" s="231">
        <f>IF('Pricing + Order Summary'!$O$13&gt;=8000,14,
IF('Pricing + Order Summary'!$O$13&gt;=5500,15,
IF('Pricing + Order Summary'!$O$13&gt;=4000,16,
IF('Pricing + Order Summary'!$O$13&gt;=2000,23,
IF('Pricing + Order Summary'!$O$13&gt;=750,21,
2)))))</f>
        <v>2</v>
      </c>
      <c r="M591" s="231" t="str">
        <f>"SPS20115"&amp;"-"&amp;D591&amp;"-"&amp;'Order Form'!$O$3&amp;"-2"</f>
        <v>SPS20115-0-1-2</v>
      </c>
    </row>
    <row r="592" spans="1:13">
      <c r="A592" s="234">
        <f>'Order Form'!A75</f>
        <v>100481</v>
      </c>
      <c r="B592" s="234">
        <f t="shared" si="40"/>
        <v>100481</v>
      </c>
      <c r="C592" s="235">
        <f t="shared" si="41"/>
        <v>100481</v>
      </c>
      <c r="D592" s="231">
        <f>'Order Form'!$M$2</f>
        <v>0</v>
      </c>
      <c r="E592" s="232">
        <f>'Order Form'!$K$11</f>
        <v>0</v>
      </c>
      <c r="F592" s="232" t="str">
        <f>IF(ISBLANK('Order Form'!$K$12),"",'Order Form'!$K$12)</f>
        <v/>
      </c>
      <c r="G592" s="232">
        <f t="shared" ca="1" si="43"/>
        <v>41887</v>
      </c>
      <c r="H592" s="233">
        <f>'Order Form'!$K$13</f>
        <v>0</v>
      </c>
      <c r="I592" s="236">
        <f>'Order Form'!E75</f>
        <v>12.5</v>
      </c>
      <c r="J592" s="231">
        <f>'Order Form'!K75</f>
        <v>0</v>
      </c>
      <c r="K592" s="231" t="str">
        <f t="shared" si="42"/>
        <v>F</v>
      </c>
      <c r="L592" s="231">
        <f>IF('Pricing + Order Summary'!$O$13&gt;=8000,14,
IF('Pricing + Order Summary'!$O$13&gt;=5500,15,
IF('Pricing + Order Summary'!$O$13&gt;=4000,16,
IF('Pricing + Order Summary'!$O$13&gt;=2000,23,
IF('Pricing + Order Summary'!$O$13&gt;=750,21,
2)))))</f>
        <v>2</v>
      </c>
      <c r="M592" s="231" t="str">
        <f>"SPS20115"&amp;"-"&amp;D592&amp;"-"&amp;'Order Form'!$O$3&amp;"-2"</f>
        <v>SPS20115-0-1-2</v>
      </c>
    </row>
    <row r="593" spans="1:13">
      <c r="A593" s="234">
        <f>'Order Form'!A76</f>
        <v>107724</v>
      </c>
      <c r="B593" s="234">
        <f t="shared" si="40"/>
        <v>107724</v>
      </c>
      <c r="C593" s="235">
        <f t="shared" si="41"/>
        <v>107724</v>
      </c>
      <c r="D593" s="231">
        <f>'Order Form'!$M$2</f>
        <v>0</v>
      </c>
      <c r="E593" s="232">
        <f>'Order Form'!$K$11</f>
        <v>0</v>
      </c>
      <c r="F593" s="232" t="str">
        <f>IF(ISBLANK('Order Form'!$K$12),"",'Order Form'!$K$12)</f>
        <v/>
      </c>
      <c r="G593" s="232">
        <f t="shared" ca="1" si="43"/>
        <v>41887</v>
      </c>
      <c r="H593" s="233">
        <f>'Order Form'!$K$13</f>
        <v>0</v>
      </c>
      <c r="I593" s="236">
        <f>'Order Form'!E76</f>
        <v>12.5</v>
      </c>
      <c r="J593" s="231">
        <f>'Order Form'!K76</f>
        <v>0</v>
      </c>
      <c r="K593" s="231" t="str">
        <f t="shared" si="42"/>
        <v>F</v>
      </c>
      <c r="L593" s="231">
        <f>IF('Pricing + Order Summary'!$O$13&gt;=8000,14,
IF('Pricing + Order Summary'!$O$13&gt;=5500,15,
IF('Pricing + Order Summary'!$O$13&gt;=4000,16,
IF('Pricing + Order Summary'!$O$13&gt;=2000,23,
IF('Pricing + Order Summary'!$O$13&gt;=750,21,
2)))))</f>
        <v>2</v>
      </c>
      <c r="M593" s="231" t="str">
        <f>"SPS20115"&amp;"-"&amp;D593&amp;"-"&amp;'Order Form'!$O$3&amp;"-2"</f>
        <v>SPS20115-0-1-2</v>
      </c>
    </row>
    <row r="594" spans="1:13">
      <c r="A594" s="234">
        <f>'Order Form'!A77</f>
        <v>100382</v>
      </c>
      <c r="B594" s="234">
        <f t="shared" si="40"/>
        <v>100382</v>
      </c>
      <c r="C594" s="235">
        <f t="shared" si="41"/>
        <v>100382</v>
      </c>
      <c r="D594" s="231">
        <f>'Order Form'!$M$2</f>
        <v>0</v>
      </c>
      <c r="E594" s="232">
        <f>'Order Form'!$K$11</f>
        <v>0</v>
      </c>
      <c r="F594" s="232" t="str">
        <f>IF(ISBLANK('Order Form'!$K$12),"",'Order Form'!$K$12)</f>
        <v/>
      </c>
      <c r="G594" s="232">
        <f t="shared" ca="1" si="43"/>
        <v>41887</v>
      </c>
      <c r="H594" s="233">
        <f>'Order Form'!$K$13</f>
        <v>0</v>
      </c>
      <c r="I594" s="236">
        <f>'Order Form'!E77</f>
        <v>12.5</v>
      </c>
      <c r="J594" s="231">
        <f>'Order Form'!K77</f>
        <v>0</v>
      </c>
      <c r="K594" s="231" t="str">
        <f t="shared" si="42"/>
        <v>F</v>
      </c>
      <c r="L594" s="231">
        <f>IF('Pricing + Order Summary'!$O$13&gt;=8000,14,
IF('Pricing + Order Summary'!$O$13&gt;=5500,15,
IF('Pricing + Order Summary'!$O$13&gt;=4000,16,
IF('Pricing + Order Summary'!$O$13&gt;=2000,23,
IF('Pricing + Order Summary'!$O$13&gt;=750,21,
2)))))</f>
        <v>2</v>
      </c>
      <c r="M594" s="231" t="str">
        <f>"SPS20115"&amp;"-"&amp;D594&amp;"-"&amp;'Order Form'!$O$3&amp;"-2"</f>
        <v>SPS20115-0-1-2</v>
      </c>
    </row>
    <row r="595" spans="1:13">
      <c r="A595" s="234">
        <f>'Order Form'!A78</f>
        <v>100528</v>
      </c>
      <c r="B595" s="234">
        <f t="shared" si="40"/>
        <v>100528</v>
      </c>
      <c r="C595" s="235">
        <f t="shared" si="41"/>
        <v>100528</v>
      </c>
      <c r="D595" s="231">
        <f>'Order Form'!$M$2</f>
        <v>0</v>
      </c>
      <c r="E595" s="232">
        <f>'Order Form'!$K$11</f>
        <v>0</v>
      </c>
      <c r="F595" s="232" t="str">
        <f>IF(ISBLANK('Order Form'!$K$12),"",'Order Form'!$K$12)</f>
        <v/>
      </c>
      <c r="G595" s="232">
        <f t="shared" ca="1" si="43"/>
        <v>41887</v>
      </c>
      <c r="H595" s="233">
        <f>'Order Form'!$K$13</f>
        <v>0</v>
      </c>
      <c r="I595" s="236">
        <f>'Order Form'!E78</f>
        <v>12.5</v>
      </c>
      <c r="J595" s="231">
        <f>'Order Form'!K78</f>
        <v>0</v>
      </c>
      <c r="K595" s="231" t="str">
        <f t="shared" si="42"/>
        <v>F</v>
      </c>
      <c r="L595" s="231">
        <f>IF('Pricing + Order Summary'!$O$13&gt;=8000,14,
IF('Pricing + Order Summary'!$O$13&gt;=5500,15,
IF('Pricing + Order Summary'!$O$13&gt;=4000,16,
IF('Pricing + Order Summary'!$O$13&gt;=2000,23,
IF('Pricing + Order Summary'!$O$13&gt;=750,21,
2)))))</f>
        <v>2</v>
      </c>
      <c r="M595" s="231" t="str">
        <f>"SPS20115"&amp;"-"&amp;D595&amp;"-"&amp;'Order Form'!$O$3&amp;"-2"</f>
        <v>SPS20115-0-1-2</v>
      </c>
    </row>
    <row r="596" spans="1:13">
      <c r="A596" s="234">
        <f>'Order Form'!A79</f>
        <v>108683</v>
      </c>
      <c r="B596" s="234">
        <f t="shared" si="40"/>
        <v>108683</v>
      </c>
      <c r="C596" s="235">
        <f t="shared" si="41"/>
        <v>108683</v>
      </c>
      <c r="D596" s="231">
        <f>'Order Form'!$M$2</f>
        <v>0</v>
      </c>
      <c r="E596" s="232">
        <f>'Order Form'!$K$11</f>
        <v>0</v>
      </c>
      <c r="F596" s="232" t="str">
        <f>IF(ISBLANK('Order Form'!$K$12),"",'Order Form'!$K$12)</f>
        <v/>
      </c>
      <c r="G596" s="232">
        <f t="shared" ca="1" si="43"/>
        <v>41887</v>
      </c>
      <c r="H596" s="233">
        <f>'Order Form'!$K$13</f>
        <v>0</v>
      </c>
      <c r="I596" s="236">
        <f>'Order Form'!E79</f>
        <v>12.5</v>
      </c>
      <c r="J596" s="231">
        <f>'Order Form'!K79</f>
        <v>0</v>
      </c>
      <c r="K596" s="231" t="str">
        <f t="shared" si="42"/>
        <v>F</v>
      </c>
      <c r="L596" s="231">
        <f>IF('Pricing + Order Summary'!$O$13&gt;=8000,14,
IF('Pricing + Order Summary'!$O$13&gt;=5500,15,
IF('Pricing + Order Summary'!$O$13&gt;=4000,16,
IF('Pricing + Order Summary'!$O$13&gt;=2000,23,
IF('Pricing + Order Summary'!$O$13&gt;=750,21,
2)))))</f>
        <v>2</v>
      </c>
      <c r="M596" s="231" t="str">
        <f>"SPS20115"&amp;"-"&amp;D596&amp;"-"&amp;'Order Form'!$O$3&amp;"-2"</f>
        <v>SPS20115-0-1-2</v>
      </c>
    </row>
    <row r="597" spans="1:13">
      <c r="A597" s="234">
        <f>'Order Form'!A80</f>
        <v>100529</v>
      </c>
      <c r="B597" s="234">
        <f t="shared" si="40"/>
        <v>100529</v>
      </c>
      <c r="C597" s="235">
        <f t="shared" si="41"/>
        <v>100529</v>
      </c>
      <c r="D597" s="231">
        <f>'Order Form'!$M$2</f>
        <v>0</v>
      </c>
      <c r="E597" s="232">
        <f>'Order Form'!$K$11</f>
        <v>0</v>
      </c>
      <c r="F597" s="232" t="str">
        <f>IF(ISBLANK('Order Form'!$K$12),"",'Order Form'!$K$12)</f>
        <v/>
      </c>
      <c r="G597" s="232">
        <f t="shared" ca="1" si="43"/>
        <v>41887</v>
      </c>
      <c r="H597" s="233">
        <f>'Order Form'!$K$13</f>
        <v>0</v>
      </c>
      <c r="I597" s="236">
        <f>'Order Form'!E80</f>
        <v>12.5</v>
      </c>
      <c r="J597" s="231">
        <f>'Order Form'!K80</f>
        <v>0</v>
      </c>
      <c r="K597" s="231" t="str">
        <f t="shared" si="42"/>
        <v>F</v>
      </c>
      <c r="L597" s="231">
        <f>IF('Pricing + Order Summary'!$O$13&gt;=8000,14,
IF('Pricing + Order Summary'!$O$13&gt;=5500,15,
IF('Pricing + Order Summary'!$O$13&gt;=4000,16,
IF('Pricing + Order Summary'!$O$13&gt;=2000,23,
IF('Pricing + Order Summary'!$O$13&gt;=750,21,
2)))))</f>
        <v>2</v>
      </c>
      <c r="M597" s="231" t="str">
        <f>"SPS20115"&amp;"-"&amp;D597&amp;"-"&amp;'Order Form'!$O$3&amp;"-2"</f>
        <v>SPS20115-0-1-2</v>
      </c>
    </row>
    <row r="598" spans="1:13">
      <c r="A598" s="234">
        <f>'Order Form'!A81</f>
        <v>100534</v>
      </c>
      <c r="B598" s="234">
        <f t="shared" si="40"/>
        <v>100534</v>
      </c>
      <c r="C598" s="235">
        <f t="shared" si="41"/>
        <v>100534</v>
      </c>
      <c r="D598" s="231">
        <f>'Order Form'!$M$2</f>
        <v>0</v>
      </c>
      <c r="E598" s="232">
        <f>'Order Form'!$K$11</f>
        <v>0</v>
      </c>
      <c r="F598" s="232" t="str">
        <f>IF(ISBLANK('Order Form'!$K$12),"",'Order Form'!$K$12)</f>
        <v/>
      </c>
      <c r="G598" s="232">
        <f t="shared" ca="1" si="43"/>
        <v>41887</v>
      </c>
      <c r="H598" s="233">
        <f>'Order Form'!$K$13</f>
        <v>0</v>
      </c>
      <c r="I598" s="236">
        <f>'Order Form'!E81</f>
        <v>12.5</v>
      </c>
      <c r="J598" s="231">
        <f>'Order Form'!K81</f>
        <v>0</v>
      </c>
      <c r="K598" s="231" t="str">
        <f t="shared" si="42"/>
        <v>F</v>
      </c>
      <c r="L598" s="231">
        <f>IF('Pricing + Order Summary'!$O$13&gt;=8000,14,
IF('Pricing + Order Summary'!$O$13&gt;=5500,15,
IF('Pricing + Order Summary'!$O$13&gt;=4000,16,
IF('Pricing + Order Summary'!$O$13&gt;=2000,23,
IF('Pricing + Order Summary'!$O$13&gt;=750,21,
2)))))</f>
        <v>2</v>
      </c>
      <c r="M598" s="231" t="str">
        <f>"SPS20115"&amp;"-"&amp;D598&amp;"-"&amp;'Order Form'!$O$3&amp;"-2"</f>
        <v>SPS20115-0-1-2</v>
      </c>
    </row>
    <row r="599" spans="1:13">
      <c r="A599" s="234">
        <f>'Order Form'!A82</f>
        <v>100533</v>
      </c>
      <c r="B599" s="234">
        <f t="shared" ref="B599:B662" si="44">A599</f>
        <v>100533</v>
      </c>
      <c r="C599" s="235">
        <f t="shared" ref="C599:C662" si="45">IF(B599=0,A599,B599)</f>
        <v>100533</v>
      </c>
      <c r="D599" s="231">
        <f>'Order Form'!$M$2</f>
        <v>0</v>
      </c>
      <c r="E599" s="232">
        <f>'Order Form'!$K$11</f>
        <v>0</v>
      </c>
      <c r="F599" s="232" t="str">
        <f>IF(ISBLANK('Order Form'!$K$12),"",'Order Form'!$K$12)</f>
        <v/>
      </c>
      <c r="G599" s="232">
        <f t="shared" ca="1" si="43"/>
        <v>41887</v>
      </c>
      <c r="H599" s="233">
        <f>'Order Form'!$K$13</f>
        <v>0</v>
      </c>
      <c r="I599" s="236">
        <f>'Order Form'!E82</f>
        <v>12.5</v>
      </c>
      <c r="J599" s="231">
        <f>'Order Form'!K82</f>
        <v>0</v>
      </c>
      <c r="K599" s="231" t="str">
        <f t="shared" ref="K599:K662" si="46">IF(J599=0,"F","T")</f>
        <v>F</v>
      </c>
      <c r="L599" s="231">
        <f>IF('Pricing + Order Summary'!$O$13&gt;=8000,14,
IF('Pricing + Order Summary'!$O$13&gt;=5500,15,
IF('Pricing + Order Summary'!$O$13&gt;=4000,16,
IF('Pricing + Order Summary'!$O$13&gt;=2000,23,
IF('Pricing + Order Summary'!$O$13&gt;=750,21,
2)))))</f>
        <v>2</v>
      </c>
      <c r="M599" s="231" t="str">
        <f>"SPS20115"&amp;"-"&amp;D599&amp;"-"&amp;'Order Form'!$O$3&amp;"-2"</f>
        <v>SPS20115-0-1-2</v>
      </c>
    </row>
    <row r="600" spans="1:13">
      <c r="A600" s="234">
        <f>'Order Form'!A83</f>
        <v>100531</v>
      </c>
      <c r="B600" s="234">
        <f t="shared" si="44"/>
        <v>100531</v>
      </c>
      <c r="C600" s="235">
        <f t="shared" si="45"/>
        <v>100531</v>
      </c>
      <c r="D600" s="231">
        <f>'Order Form'!$M$2</f>
        <v>0</v>
      </c>
      <c r="E600" s="232">
        <f>'Order Form'!$K$11</f>
        <v>0</v>
      </c>
      <c r="F600" s="232" t="str">
        <f>IF(ISBLANK('Order Form'!$K$12),"",'Order Form'!$K$12)</f>
        <v/>
      </c>
      <c r="G600" s="232">
        <f t="shared" ca="1" si="43"/>
        <v>41887</v>
      </c>
      <c r="H600" s="233">
        <f>'Order Form'!$K$13</f>
        <v>0</v>
      </c>
      <c r="I600" s="236">
        <f>'Order Form'!E83</f>
        <v>12.5</v>
      </c>
      <c r="J600" s="231">
        <f>'Order Form'!K83</f>
        <v>0</v>
      </c>
      <c r="K600" s="231" t="str">
        <f t="shared" si="46"/>
        <v>F</v>
      </c>
      <c r="L600" s="231">
        <f>IF('Pricing + Order Summary'!$O$13&gt;=8000,14,
IF('Pricing + Order Summary'!$O$13&gt;=5500,15,
IF('Pricing + Order Summary'!$O$13&gt;=4000,16,
IF('Pricing + Order Summary'!$O$13&gt;=2000,23,
IF('Pricing + Order Summary'!$O$13&gt;=750,21,
2)))))</f>
        <v>2</v>
      </c>
      <c r="M600" s="231" t="str">
        <f>"SPS20115"&amp;"-"&amp;D600&amp;"-"&amp;'Order Form'!$O$3&amp;"-2"</f>
        <v>SPS20115-0-1-2</v>
      </c>
    </row>
    <row r="601" spans="1:13">
      <c r="A601" s="234">
        <f>'Order Form'!A84</f>
        <v>107719</v>
      </c>
      <c r="B601" s="234">
        <f t="shared" si="44"/>
        <v>107719</v>
      </c>
      <c r="C601" s="235">
        <f t="shared" si="45"/>
        <v>107719</v>
      </c>
      <c r="D601" s="231">
        <f>'Order Form'!$M$2</f>
        <v>0</v>
      </c>
      <c r="E601" s="232">
        <f>'Order Form'!$K$11</f>
        <v>0</v>
      </c>
      <c r="F601" s="232" t="str">
        <f>IF(ISBLANK('Order Form'!$K$12),"",'Order Form'!$K$12)</f>
        <v/>
      </c>
      <c r="G601" s="232">
        <f t="shared" ca="1" si="43"/>
        <v>41887</v>
      </c>
      <c r="H601" s="233">
        <f>'Order Form'!$K$13</f>
        <v>0</v>
      </c>
      <c r="I601" s="236">
        <f>'Order Form'!E84</f>
        <v>12.5</v>
      </c>
      <c r="J601" s="231">
        <f>'Order Form'!K84</f>
        <v>0</v>
      </c>
      <c r="K601" s="231" t="str">
        <f t="shared" si="46"/>
        <v>F</v>
      </c>
      <c r="L601" s="231">
        <f>IF('Pricing + Order Summary'!$O$13&gt;=8000,14,
IF('Pricing + Order Summary'!$O$13&gt;=5500,15,
IF('Pricing + Order Summary'!$O$13&gt;=4000,16,
IF('Pricing + Order Summary'!$O$13&gt;=2000,23,
IF('Pricing + Order Summary'!$O$13&gt;=750,21,
2)))))</f>
        <v>2</v>
      </c>
      <c r="M601" s="231" t="str">
        <f>"SPS20115"&amp;"-"&amp;D601&amp;"-"&amp;'Order Form'!$O$3&amp;"-2"</f>
        <v>SPS20115-0-1-2</v>
      </c>
    </row>
    <row r="602" spans="1:13">
      <c r="A602" s="234">
        <f>'Order Form'!A85</f>
        <v>108681</v>
      </c>
      <c r="B602" s="234">
        <f t="shared" si="44"/>
        <v>108681</v>
      </c>
      <c r="C602" s="235">
        <f t="shared" si="45"/>
        <v>108681</v>
      </c>
      <c r="D602" s="231">
        <f>'Order Form'!$M$2</f>
        <v>0</v>
      </c>
      <c r="E602" s="232">
        <f>'Order Form'!$K$11</f>
        <v>0</v>
      </c>
      <c r="F602" s="232" t="str">
        <f>IF(ISBLANK('Order Form'!$K$12),"",'Order Form'!$K$12)</f>
        <v/>
      </c>
      <c r="G602" s="232">
        <f t="shared" ca="1" si="43"/>
        <v>41887</v>
      </c>
      <c r="H602" s="233">
        <f>'Order Form'!$K$13</f>
        <v>0</v>
      </c>
      <c r="I602" s="236">
        <f>'Order Form'!E85</f>
        <v>12.5</v>
      </c>
      <c r="J602" s="231">
        <f>'Order Form'!K85</f>
        <v>0</v>
      </c>
      <c r="K602" s="231" t="str">
        <f t="shared" si="46"/>
        <v>F</v>
      </c>
      <c r="L602" s="231">
        <f>IF('Pricing + Order Summary'!$O$13&gt;=8000,14,
IF('Pricing + Order Summary'!$O$13&gt;=5500,15,
IF('Pricing + Order Summary'!$O$13&gt;=4000,16,
IF('Pricing + Order Summary'!$O$13&gt;=2000,23,
IF('Pricing + Order Summary'!$O$13&gt;=750,21,
2)))))</f>
        <v>2</v>
      </c>
      <c r="M602" s="231" t="str">
        <f>"SPS20115"&amp;"-"&amp;D602&amp;"-"&amp;'Order Form'!$O$3&amp;"-2"</f>
        <v>SPS20115-0-1-2</v>
      </c>
    </row>
    <row r="603" spans="1:13">
      <c r="A603" s="234">
        <f>'Order Form'!A86</f>
        <v>100526</v>
      </c>
      <c r="B603" s="234">
        <f t="shared" si="44"/>
        <v>100526</v>
      </c>
      <c r="C603" s="235">
        <f t="shared" si="45"/>
        <v>100526</v>
      </c>
      <c r="D603" s="231">
        <f>'Order Form'!$M$2</f>
        <v>0</v>
      </c>
      <c r="E603" s="232">
        <f>'Order Form'!$K$11</f>
        <v>0</v>
      </c>
      <c r="F603" s="232" t="str">
        <f>IF(ISBLANK('Order Form'!$K$12),"",'Order Form'!$K$12)</f>
        <v/>
      </c>
      <c r="G603" s="232">
        <f t="shared" ca="1" si="43"/>
        <v>41887</v>
      </c>
      <c r="H603" s="233">
        <f>'Order Form'!$K$13</f>
        <v>0</v>
      </c>
      <c r="I603" s="236">
        <f>'Order Form'!E86</f>
        <v>12.5</v>
      </c>
      <c r="J603" s="231">
        <f>'Order Form'!K86</f>
        <v>0</v>
      </c>
      <c r="K603" s="231" t="str">
        <f t="shared" si="46"/>
        <v>F</v>
      </c>
      <c r="L603" s="231">
        <f>IF('Pricing + Order Summary'!$O$13&gt;=8000,14,
IF('Pricing + Order Summary'!$O$13&gt;=5500,15,
IF('Pricing + Order Summary'!$O$13&gt;=4000,16,
IF('Pricing + Order Summary'!$O$13&gt;=2000,23,
IF('Pricing + Order Summary'!$O$13&gt;=750,21,
2)))))</f>
        <v>2</v>
      </c>
      <c r="M603" s="231" t="str">
        <f>"SPS20115"&amp;"-"&amp;D603&amp;"-"&amp;'Order Form'!$O$3&amp;"-2"</f>
        <v>SPS20115-0-1-2</v>
      </c>
    </row>
    <row r="604" spans="1:13">
      <c r="A604" s="234">
        <f>'Order Form'!A87</f>
        <v>100511</v>
      </c>
      <c r="B604" s="234">
        <f t="shared" si="44"/>
        <v>100511</v>
      </c>
      <c r="C604" s="235">
        <f t="shared" si="45"/>
        <v>100511</v>
      </c>
      <c r="D604" s="231">
        <f>'Order Form'!$M$2</f>
        <v>0</v>
      </c>
      <c r="E604" s="232">
        <f>'Order Form'!$K$11</f>
        <v>0</v>
      </c>
      <c r="F604" s="232" t="str">
        <f>IF(ISBLANK('Order Form'!$K$12),"",'Order Form'!$K$12)</f>
        <v/>
      </c>
      <c r="G604" s="232">
        <f t="shared" ca="1" si="43"/>
        <v>41887</v>
      </c>
      <c r="H604" s="233">
        <f>'Order Form'!$K$13</f>
        <v>0</v>
      </c>
      <c r="I604" s="236">
        <f>'Order Form'!E87</f>
        <v>12.5</v>
      </c>
      <c r="J604" s="231">
        <f>'Order Form'!K87</f>
        <v>0</v>
      </c>
      <c r="K604" s="231" t="str">
        <f t="shared" si="46"/>
        <v>F</v>
      </c>
      <c r="L604" s="231">
        <f>IF('Pricing + Order Summary'!$O$13&gt;=8000,14,
IF('Pricing + Order Summary'!$O$13&gt;=5500,15,
IF('Pricing + Order Summary'!$O$13&gt;=4000,16,
IF('Pricing + Order Summary'!$O$13&gt;=2000,23,
IF('Pricing + Order Summary'!$O$13&gt;=750,21,
2)))))</f>
        <v>2</v>
      </c>
      <c r="M604" s="231" t="str">
        <f>"SPS20115"&amp;"-"&amp;D604&amp;"-"&amp;'Order Form'!$O$3&amp;"-2"</f>
        <v>SPS20115-0-1-2</v>
      </c>
    </row>
    <row r="605" spans="1:13">
      <c r="A605" s="234">
        <f>'Order Form'!A88</f>
        <v>100141</v>
      </c>
      <c r="B605" s="234">
        <f t="shared" si="44"/>
        <v>100141</v>
      </c>
      <c r="C605" s="235">
        <f t="shared" si="45"/>
        <v>100141</v>
      </c>
      <c r="D605" s="231">
        <f>'Order Form'!$M$2</f>
        <v>0</v>
      </c>
      <c r="E605" s="232">
        <f>'Order Form'!$K$11</f>
        <v>0</v>
      </c>
      <c r="F605" s="232" t="str">
        <f>IF(ISBLANK('Order Form'!$K$12),"",'Order Form'!$K$12)</f>
        <v/>
      </c>
      <c r="G605" s="232">
        <f t="shared" ca="1" si="43"/>
        <v>41887</v>
      </c>
      <c r="H605" s="233">
        <f>'Order Form'!$K$13</f>
        <v>0</v>
      </c>
      <c r="I605" s="236">
        <f>'Order Form'!E88</f>
        <v>12.5</v>
      </c>
      <c r="J605" s="231">
        <f>'Order Form'!K88</f>
        <v>0</v>
      </c>
      <c r="K605" s="231" t="str">
        <f t="shared" si="46"/>
        <v>F</v>
      </c>
      <c r="L605" s="231">
        <f>IF('Pricing + Order Summary'!$O$13&gt;=8000,14,
IF('Pricing + Order Summary'!$O$13&gt;=5500,15,
IF('Pricing + Order Summary'!$O$13&gt;=4000,16,
IF('Pricing + Order Summary'!$O$13&gt;=2000,23,
IF('Pricing + Order Summary'!$O$13&gt;=750,21,
2)))))</f>
        <v>2</v>
      </c>
      <c r="M605" s="231" t="str">
        <f>"SPS20115"&amp;"-"&amp;D605&amp;"-"&amp;'Order Form'!$O$3&amp;"-2"</f>
        <v>SPS20115-0-1-2</v>
      </c>
    </row>
    <row r="606" spans="1:13">
      <c r="A606" s="234">
        <f>'Order Form'!A89</f>
        <v>108691</v>
      </c>
      <c r="B606" s="234">
        <f t="shared" si="44"/>
        <v>108691</v>
      </c>
      <c r="C606" s="235">
        <f t="shared" si="45"/>
        <v>108691</v>
      </c>
      <c r="D606" s="231">
        <f>'Order Form'!$M$2</f>
        <v>0</v>
      </c>
      <c r="E606" s="232">
        <f>'Order Form'!$K$11</f>
        <v>0</v>
      </c>
      <c r="F606" s="232" t="str">
        <f>IF(ISBLANK('Order Form'!$K$12),"",'Order Form'!$K$12)</f>
        <v/>
      </c>
      <c r="G606" s="232">
        <f t="shared" ca="1" si="43"/>
        <v>41887</v>
      </c>
      <c r="H606" s="233">
        <f>'Order Form'!$K$13</f>
        <v>0</v>
      </c>
      <c r="I606" s="236">
        <f>'Order Form'!E89</f>
        <v>12.5</v>
      </c>
      <c r="J606" s="231">
        <f>'Order Form'!K89</f>
        <v>0</v>
      </c>
      <c r="K606" s="231" t="str">
        <f t="shared" si="46"/>
        <v>F</v>
      </c>
      <c r="L606" s="231">
        <f>IF('Pricing + Order Summary'!$O$13&gt;=8000,14,
IF('Pricing + Order Summary'!$O$13&gt;=5500,15,
IF('Pricing + Order Summary'!$O$13&gt;=4000,16,
IF('Pricing + Order Summary'!$O$13&gt;=2000,23,
IF('Pricing + Order Summary'!$O$13&gt;=750,21,
2)))))</f>
        <v>2</v>
      </c>
      <c r="M606" s="231" t="str">
        <f>"SPS20115"&amp;"-"&amp;D606&amp;"-"&amp;'Order Form'!$O$3&amp;"-2"</f>
        <v>SPS20115-0-1-2</v>
      </c>
    </row>
    <row r="607" spans="1:13">
      <c r="A607" s="234">
        <f>'Order Form'!A90</f>
        <v>108696</v>
      </c>
      <c r="B607" s="234">
        <f t="shared" si="44"/>
        <v>108696</v>
      </c>
      <c r="C607" s="235">
        <f t="shared" si="45"/>
        <v>108696</v>
      </c>
      <c r="D607" s="231">
        <f>'Order Form'!$M$2</f>
        <v>0</v>
      </c>
      <c r="E607" s="232">
        <f>'Order Form'!$K$11</f>
        <v>0</v>
      </c>
      <c r="F607" s="232" t="str">
        <f>IF(ISBLANK('Order Form'!$K$12),"",'Order Form'!$K$12)</f>
        <v/>
      </c>
      <c r="G607" s="232">
        <f t="shared" ca="1" si="43"/>
        <v>41887</v>
      </c>
      <c r="H607" s="233">
        <f>'Order Form'!$K$13</f>
        <v>0</v>
      </c>
      <c r="I607" s="236">
        <f>'Order Form'!E90</f>
        <v>12.5</v>
      </c>
      <c r="J607" s="231">
        <f>'Order Form'!K90</f>
        <v>0</v>
      </c>
      <c r="K607" s="231" t="str">
        <f t="shared" si="46"/>
        <v>F</v>
      </c>
      <c r="L607" s="231">
        <f>IF('Pricing + Order Summary'!$O$13&gt;=8000,14,
IF('Pricing + Order Summary'!$O$13&gt;=5500,15,
IF('Pricing + Order Summary'!$O$13&gt;=4000,16,
IF('Pricing + Order Summary'!$O$13&gt;=2000,23,
IF('Pricing + Order Summary'!$O$13&gt;=750,21,
2)))))</f>
        <v>2</v>
      </c>
      <c r="M607" s="231" t="str">
        <f>"SPS20115"&amp;"-"&amp;D607&amp;"-"&amp;'Order Form'!$O$3&amp;"-2"</f>
        <v>SPS20115-0-1-2</v>
      </c>
    </row>
    <row r="608" spans="1:13">
      <c r="A608" s="234">
        <f>'Order Form'!A91</f>
        <v>108685</v>
      </c>
      <c r="B608" s="234">
        <f t="shared" si="44"/>
        <v>108685</v>
      </c>
      <c r="C608" s="235">
        <f t="shared" si="45"/>
        <v>108685</v>
      </c>
      <c r="D608" s="231">
        <f>'Order Form'!$M$2</f>
        <v>0</v>
      </c>
      <c r="E608" s="232">
        <f>'Order Form'!$K$11</f>
        <v>0</v>
      </c>
      <c r="F608" s="232" t="str">
        <f>IF(ISBLANK('Order Form'!$K$12),"",'Order Form'!$K$12)</f>
        <v/>
      </c>
      <c r="G608" s="232">
        <f t="shared" ca="1" si="43"/>
        <v>41887</v>
      </c>
      <c r="H608" s="233">
        <f>'Order Form'!$K$13</f>
        <v>0</v>
      </c>
      <c r="I608" s="236">
        <f>'Order Form'!E91</f>
        <v>12.5</v>
      </c>
      <c r="J608" s="231">
        <f>'Order Form'!K91</f>
        <v>0</v>
      </c>
      <c r="K608" s="231" t="str">
        <f t="shared" si="46"/>
        <v>F</v>
      </c>
      <c r="L608" s="231">
        <f>IF('Pricing + Order Summary'!$O$13&gt;=8000,14,
IF('Pricing + Order Summary'!$O$13&gt;=5500,15,
IF('Pricing + Order Summary'!$O$13&gt;=4000,16,
IF('Pricing + Order Summary'!$O$13&gt;=2000,23,
IF('Pricing + Order Summary'!$O$13&gt;=750,21,
2)))))</f>
        <v>2</v>
      </c>
      <c r="M608" s="231" t="str">
        <f>"SPS20115"&amp;"-"&amp;D608&amp;"-"&amp;'Order Form'!$O$3&amp;"-2"</f>
        <v>SPS20115-0-1-2</v>
      </c>
    </row>
    <row r="609" spans="1:13">
      <c r="A609" s="234">
        <f>'Order Form'!A92</f>
        <v>108698</v>
      </c>
      <c r="B609" s="234">
        <f t="shared" si="44"/>
        <v>108698</v>
      </c>
      <c r="C609" s="235">
        <f t="shared" si="45"/>
        <v>108698</v>
      </c>
      <c r="D609" s="231">
        <f>'Order Form'!$M$2</f>
        <v>0</v>
      </c>
      <c r="E609" s="232">
        <f>'Order Form'!$K$11</f>
        <v>0</v>
      </c>
      <c r="F609" s="232" t="str">
        <f>IF(ISBLANK('Order Form'!$K$12),"",'Order Form'!$K$12)</f>
        <v/>
      </c>
      <c r="G609" s="232">
        <f t="shared" ca="1" si="43"/>
        <v>41887</v>
      </c>
      <c r="H609" s="233">
        <f>'Order Form'!$K$13</f>
        <v>0</v>
      </c>
      <c r="I609" s="236">
        <f>'Order Form'!E92</f>
        <v>12.5</v>
      </c>
      <c r="J609" s="231">
        <f>'Order Form'!K92</f>
        <v>0</v>
      </c>
      <c r="K609" s="231" t="str">
        <f t="shared" si="46"/>
        <v>F</v>
      </c>
      <c r="L609" s="231">
        <f>IF('Pricing + Order Summary'!$O$13&gt;=8000,14,
IF('Pricing + Order Summary'!$O$13&gt;=5500,15,
IF('Pricing + Order Summary'!$O$13&gt;=4000,16,
IF('Pricing + Order Summary'!$O$13&gt;=2000,23,
IF('Pricing + Order Summary'!$O$13&gt;=750,21,
2)))))</f>
        <v>2</v>
      </c>
      <c r="M609" s="231" t="str">
        <f>"SPS20115"&amp;"-"&amp;D609&amp;"-"&amp;'Order Form'!$O$3&amp;"-2"</f>
        <v>SPS20115-0-1-2</v>
      </c>
    </row>
    <row r="610" spans="1:13">
      <c r="A610" s="234">
        <f>'Order Form'!A93</f>
        <v>108679</v>
      </c>
      <c r="B610" s="234">
        <f t="shared" si="44"/>
        <v>108679</v>
      </c>
      <c r="C610" s="235">
        <f t="shared" si="45"/>
        <v>108679</v>
      </c>
      <c r="D610" s="231">
        <f>'Order Form'!$M$2</f>
        <v>0</v>
      </c>
      <c r="E610" s="232">
        <f>'Order Form'!$K$11</f>
        <v>0</v>
      </c>
      <c r="F610" s="232" t="str">
        <f>IF(ISBLANK('Order Form'!$K$12),"",'Order Form'!$K$12)</f>
        <v/>
      </c>
      <c r="G610" s="232">
        <f t="shared" ca="1" si="43"/>
        <v>41887</v>
      </c>
      <c r="H610" s="233">
        <f>'Order Form'!$K$13</f>
        <v>0</v>
      </c>
      <c r="I610" s="236">
        <f>'Order Form'!E93</f>
        <v>12.5</v>
      </c>
      <c r="J610" s="231">
        <f>'Order Form'!K93</f>
        <v>0</v>
      </c>
      <c r="K610" s="231" t="str">
        <f t="shared" si="46"/>
        <v>F</v>
      </c>
      <c r="L610" s="231">
        <f>IF('Pricing + Order Summary'!$O$13&gt;=8000,14,
IF('Pricing + Order Summary'!$O$13&gt;=5500,15,
IF('Pricing + Order Summary'!$O$13&gt;=4000,16,
IF('Pricing + Order Summary'!$O$13&gt;=2000,23,
IF('Pricing + Order Summary'!$O$13&gt;=750,21,
2)))))</f>
        <v>2</v>
      </c>
      <c r="M610" s="231" t="str">
        <f>"SPS20115"&amp;"-"&amp;D610&amp;"-"&amp;'Order Form'!$O$3&amp;"-2"</f>
        <v>SPS20115-0-1-2</v>
      </c>
    </row>
    <row r="611" spans="1:13">
      <c r="A611" s="234">
        <f>'Order Form'!A94</f>
        <v>108680</v>
      </c>
      <c r="B611" s="234">
        <f t="shared" si="44"/>
        <v>108680</v>
      </c>
      <c r="C611" s="235">
        <f t="shared" si="45"/>
        <v>108680</v>
      </c>
      <c r="D611" s="231">
        <f>'Order Form'!$M$2</f>
        <v>0</v>
      </c>
      <c r="E611" s="232">
        <f>'Order Form'!$K$11</f>
        <v>0</v>
      </c>
      <c r="F611" s="232" t="str">
        <f>IF(ISBLANK('Order Form'!$K$12),"",'Order Form'!$K$12)</f>
        <v/>
      </c>
      <c r="G611" s="232">
        <f t="shared" ca="1" si="43"/>
        <v>41887</v>
      </c>
      <c r="H611" s="233">
        <f>'Order Form'!$K$13</f>
        <v>0</v>
      </c>
      <c r="I611" s="236">
        <f>'Order Form'!E94</f>
        <v>12.5</v>
      </c>
      <c r="J611" s="231">
        <f>'Order Form'!K94</f>
        <v>0</v>
      </c>
      <c r="K611" s="231" t="str">
        <f t="shared" si="46"/>
        <v>F</v>
      </c>
      <c r="L611" s="231">
        <f>IF('Pricing + Order Summary'!$O$13&gt;=8000,14,
IF('Pricing + Order Summary'!$O$13&gt;=5500,15,
IF('Pricing + Order Summary'!$O$13&gt;=4000,16,
IF('Pricing + Order Summary'!$O$13&gt;=2000,23,
IF('Pricing + Order Summary'!$O$13&gt;=750,21,
2)))))</f>
        <v>2</v>
      </c>
      <c r="M611" s="231" t="str">
        <f>"SPS20115"&amp;"-"&amp;D611&amp;"-"&amp;'Order Form'!$O$3&amp;"-2"</f>
        <v>SPS20115-0-1-2</v>
      </c>
    </row>
    <row r="612" spans="1:13">
      <c r="A612" s="234">
        <f>'Order Form'!A95</f>
        <v>100515</v>
      </c>
      <c r="B612" s="234">
        <f t="shared" si="44"/>
        <v>100515</v>
      </c>
      <c r="C612" s="235">
        <f t="shared" si="45"/>
        <v>100515</v>
      </c>
      <c r="D612" s="231">
        <f>'Order Form'!$M$2</f>
        <v>0</v>
      </c>
      <c r="E612" s="232">
        <f>'Order Form'!$K$11</f>
        <v>0</v>
      </c>
      <c r="F612" s="232" t="str">
        <f>IF(ISBLANK('Order Form'!$K$12),"",'Order Form'!$K$12)</f>
        <v/>
      </c>
      <c r="G612" s="232">
        <f t="shared" ca="1" si="43"/>
        <v>41887</v>
      </c>
      <c r="H612" s="233">
        <f>'Order Form'!$K$13</f>
        <v>0</v>
      </c>
      <c r="I612" s="236">
        <f>'Order Form'!E95</f>
        <v>12.5</v>
      </c>
      <c r="J612" s="231">
        <f>'Order Form'!K95</f>
        <v>0</v>
      </c>
      <c r="K612" s="231" t="str">
        <f t="shared" si="46"/>
        <v>F</v>
      </c>
      <c r="L612" s="231">
        <f>IF('Pricing + Order Summary'!$O$13&gt;=8000,14,
IF('Pricing + Order Summary'!$O$13&gt;=5500,15,
IF('Pricing + Order Summary'!$O$13&gt;=4000,16,
IF('Pricing + Order Summary'!$O$13&gt;=2000,23,
IF('Pricing + Order Summary'!$O$13&gt;=750,21,
2)))))</f>
        <v>2</v>
      </c>
      <c r="M612" s="231" t="str">
        <f>"SPS20115"&amp;"-"&amp;D612&amp;"-"&amp;'Order Form'!$O$3&amp;"-2"</f>
        <v>SPS20115-0-1-2</v>
      </c>
    </row>
    <row r="613" spans="1:13">
      <c r="A613" s="234">
        <f>'Order Form'!A96</f>
        <v>107705</v>
      </c>
      <c r="B613" s="234">
        <f t="shared" si="44"/>
        <v>107705</v>
      </c>
      <c r="C613" s="235">
        <f t="shared" si="45"/>
        <v>107705</v>
      </c>
      <c r="D613" s="231">
        <f>'Order Form'!$M$2</f>
        <v>0</v>
      </c>
      <c r="E613" s="232">
        <f>'Order Form'!$K$11</f>
        <v>0</v>
      </c>
      <c r="F613" s="232" t="str">
        <f>IF(ISBLANK('Order Form'!$K$12),"",'Order Form'!$K$12)</f>
        <v/>
      </c>
      <c r="G613" s="232">
        <f t="shared" ca="1" si="43"/>
        <v>41887</v>
      </c>
      <c r="H613" s="233">
        <f>'Order Form'!$K$13</f>
        <v>0</v>
      </c>
      <c r="I613" s="236">
        <f>'Order Form'!E96</f>
        <v>12.5</v>
      </c>
      <c r="J613" s="231">
        <f>'Order Form'!K96</f>
        <v>0</v>
      </c>
      <c r="K613" s="231" t="str">
        <f t="shared" si="46"/>
        <v>F</v>
      </c>
      <c r="L613" s="231">
        <f>IF('Pricing + Order Summary'!$O$13&gt;=8000,14,
IF('Pricing + Order Summary'!$O$13&gt;=5500,15,
IF('Pricing + Order Summary'!$O$13&gt;=4000,16,
IF('Pricing + Order Summary'!$O$13&gt;=2000,23,
IF('Pricing + Order Summary'!$O$13&gt;=750,21,
2)))))</f>
        <v>2</v>
      </c>
      <c r="M613" s="231" t="str">
        <f>"SPS20115"&amp;"-"&amp;D613&amp;"-"&amp;'Order Form'!$O$3&amp;"-2"</f>
        <v>SPS20115-0-1-2</v>
      </c>
    </row>
    <row r="614" spans="1:13">
      <c r="A614" s="234">
        <f>'Order Form'!A97</f>
        <v>108682</v>
      </c>
      <c r="B614" s="234">
        <f t="shared" si="44"/>
        <v>108682</v>
      </c>
      <c r="C614" s="235">
        <f t="shared" si="45"/>
        <v>108682</v>
      </c>
      <c r="D614" s="231">
        <f>'Order Form'!$M$2</f>
        <v>0</v>
      </c>
      <c r="E614" s="232">
        <f>'Order Form'!$K$11</f>
        <v>0</v>
      </c>
      <c r="F614" s="232" t="str">
        <f>IF(ISBLANK('Order Form'!$K$12),"",'Order Form'!$K$12)</f>
        <v/>
      </c>
      <c r="G614" s="232">
        <f t="shared" ca="1" si="43"/>
        <v>41887</v>
      </c>
      <c r="H614" s="233">
        <f>'Order Form'!$K$13</f>
        <v>0</v>
      </c>
      <c r="I614" s="236">
        <f>'Order Form'!E97</f>
        <v>12.5</v>
      </c>
      <c r="J614" s="231">
        <f>'Order Form'!K97</f>
        <v>0</v>
      </c>
      <c r="K614" s="231" t="str">
        <f t="shared" si="46"/>
        <v>F</v>
      </c>
      <c r="L614" s="231">
        <f>IF('Pricing + Order Summary'!$O$13&gt;=8000,14,
IF('Pricing + Order Summary'!$O$13&gt;=5500,15,
IF('Pricing + Order Summary'!$O$13&gt;=4000,16,
IF('Pricing + Order Summary'!$O$13&gt;=2000,23,
IF('Pricing + Order Summary'!$O$13&gt;=750,21,
2)))))</f>
        <v>2</v>
      </c>
      <c r="M614" s="231" t="str">
        <f>"SPS20115"&amp;"-"&amp;D614&amp;"-"&amp;'Order Form'!$O$3&amp;"-2"</f>
        <v>SPS20115-0-1-2</v>
      </c>
    </row>
    <row r="615" spans="1:13">
      <c r="A615" s="234">
        <f>'Order Form'!A98</f>
        <v>107706</v>
      </c>
      <c r="B615" s="234">
        <f t="shared" si="44"/>
        <v>107706</v>
      </c>
      <c r="C615" s="235">
        <f t="shared" si="45"/>
        <v>107706</v>
      </c>
      <c r="D615" s="231">
        <f>'Order Form'!$M$2</f>
        <v>0</v>
      </c>
      <c r="E615" s="232">
        <f>'Order Form'!$K$11</f>
        <v>0</v>
      </c>
      <c r="F615" s="232" t="str">
        <f>IF(ISBLANK('Order Form'!$K$12),"",'Order Form'!$K$12)</f>
        <v/>
      </c>
      <c r="G615" s="232">
        <f t="shared" ca="1" si="43"/>
        <v>41887</v>
      </c>
      <c r="H615" s="233">
        <f>'Order Form'!$K$13</f>
        <v>0</v>
      </c>
      <c r="I615" s="236">
        <f>'Order Form'!E98</f>
        <v>12.5</v>
      </c>
      <c r="J615" s="231">
        <f>'Order Form'!K98</f>
        <v>0</v>
      </c>
      <c r="K615" s="231" t="str">
        <f t="shared" si="46"/>
        <v>F</v>
      </c>
      <c r="L615" s="231">
        <f>IF('Pricing + Order Summary'!$O$13&gt;=8000,14,
IF('Pricing + Order Summary'!$O$13&gt;=5500,15,
IF('Pricing + Order Summary'!$O$13&gt;=4000,16,
IF('Pricing + Order Summary'!$O$13&gt;=2000,23,
IF('Pricing + Order Summary'!$O$13&gt;=750,21,
2)))))</f>
        <v>2</v>
      </c>
      <c r="M615" s="231" t="str">
        <f>"SPS20115"&amp;"-"&amp;D615&amp;"-"&amp;'Order Form'!$O$3&amp;"-2"</f>
        <v>SPS20115-0-1-2</v>
      </c>
    </row>
    <row r="616" spans="1:13">
      <c r="A616" s="234">
        <f>'Order Form'!A99</f>
        <v>100509</v>
      </c>
      <c r="B616" s="234">
        <f t="shared" si="44"/>
        <v>100509</v>
      </c>
      <c r="C616" s="235">
        <f t="shared" si="45"/>
        <v>100509</v>
      </c>
      <c r="D616" s="231">
        <f>'Order Form'!$M$2</f>
        <v>0</v>
      </c>
      <c r="E616" s="232">
        <f>'Order Form'!$K$11</f>
        <v>0</v>
      </c>
      <c r="F616" s="232" t="str">
        <f>IF(ISBLANK('Order Form'!$K$12),"",'Order Form'!$K$12)</f>
        <v/>
      </c>
      <c r="G616" s="232">
        <f t="shared" ca="1" si="43"/>
        <v>41887</v>
      </c>
      <c r="H616" s="233">
        <f>'Order Form'!$K$13</f>
        <v>0</v>
      </c>
      <c r="I616" s="236">
        <f>'Order Form'!E99</f>
        <v>12.5</v>
      </c>
      <c r="J616" s="231">
        <f>'Order Form'!K99</f>
        <v>0</v>
      </c>
      <c r="K616" s="231" t="str">
        <f t="shared" si="46"/>
        <v>F</v>
      </c>
      <c r="L616" s="231">
        <f>IF('Pricing + Order Summary'!$O$13&gt;=8000,14,
IF('Pricing + Order Summary'!$O$13&gt;=5500,15,
IF('Pricing + Order Summary'!$O$13&gt;=4000,16,
IF('Pricing + Order Summary'!$O$13&gt;=2000,23,
IF('Pricing + Order Summary'!$O$13&gt;=750,21,
2)))))</f>
        <v>2</v>
      </c>
      <c r="M616" s="231" t="str">
        <f>"SPS20115"&amp;"-"&amp;D616&amp;"-"&amp;'Order Form'!$O$3&amp;"-2"</f>
        <v>SPS20115-0-1-2</v>
      </c>
    </row>
    <row r="617" spans="1:13">
      <c r="A617" s="234">
        <f>'Order Form'!A100</f>
        <v>100860</v>
      </c>
      <c r="B617" s="234">
        <f t="shared" si="44"/>
        <v>100860</v>
      </c>
      <c r="C617" s="235">
        <f t="shared" si="45"/>
        <v>100860</v>
      </c>
      <c r="D617" s="231">
        <f>'Order Form'!$M$2</f>
        <v>0</v>
      </c>
      <c r="E617" s="232">
        <f>'Order Form'!$K$11</f>
        <v>0</v>
      </c>
      <c r="F617" s="232" t="str">
        <f>IF(ISBLANK('Order Form'!$K$12),"",'Order Form'!$K$12)</f>
        <v/>
      </c>
      <c r="G617" s="232">
        <f t="shared" ca="1" si="43"/>
        <v>41887</v>
      </c>
      <c r="H617" s="233">
        <f>'Order Form'!$K$13</f>
        <v>0</v>
      </c>
      <c r="I617" s="236">
        <f>'Order Form'!E100</f>
        <v>12.5</v>
      </c>
      <c r="J617" s="231">
        <f>'Order Form'!K100</f>
        <v>0</v>
      </c>
      <c r="K617" s="231" t="str">
        <f t="shared" si="46"/>
        <v>F</v>
      </c>
      <c r="L617" s="231">
        <f>IF('Pricing + Order Summary'!$O$13&gt;=8000,14,
IF('Pricing + Order Summary'!$O$13&gt;=5500,15,
IF('Pricing + Order Summary'!$O$13&gt;=4000,16,
IF('Pricing + Order Summary'!$O$13&gt;=2000,23,
IF('Pricing + Order Summary'!$O$13&gt;=750,21,
2)))))</f>
        <v>2</v>
      </c>
      <c r="M617" s="231" t="str">
        <f>"SPS20115"&amp;"-"&amp;D617&amp;"-"&amp;'Order Form'!$O$3&amp;"-2"</f>
        <v>SPS20115-0-1-2</v>
      </c>
    </row>
    <row r="618" spans="1:13">
      <c r="A618" s="234">
        <f>'Order Form'!A101</f>
        <v>100504</v>
      </c>
      <c r="B618" s="234">
        <f t="shared" si="44"/>
        <v>100504</v>
      </c>
      <c r="C618" s="235">
        <f t="shared" si="45"/>
        <v>100504</v>
      </c>
      <c r="D618" s="231">
        <f>'Order Form'!$M$2</f>
        <v>0</v>
      </c>
      <c r="E618" s="232">
        <f>'Order Form'!$K$11</f>
        <v>0</v>
      </c>
      <c r="F618" s="232" t="str">
        <f>IF(ISBLANK('Order Form'!$K$12),"",'Order Form'!$K$12)</f>
        <v/>
      </c>
      <c r="G618" s="232">
        <f t="shared" ca="1" si="43"/>
        <v>41887</v>
      </c>
      <c r="H618" s="233">
        <f>'Order Form'!$K$13</f>
        <v>0</v>
      </c>
      <c r="I618" s="236">
        <f>'Order Form'!E101</f>
        <v>12.5</v>
      </c>
      <c r="J618" s="231">
        <f>'Order Form'!K101</f>
        <v>0</v>
      </c>
      <c r="K618" s="231" t="str">
        <f t="shared" si="46"/>
        <v>F</v>
      </c>
      <c r="L618" s="231">
        <f>IF('Pricing + Order Summary'!$O$13&gt;=8000,14,
IF('Pricing + Order Summary'!$O$13&gt;=5500,15,
IF('Pricing + Order Summary'!$O$13&gt;=4000,16,
IF('Pricing + Order Summary'!$O$13&gt;=2000,23,
IF('Pricing + Order Summary'!$O$13&gt;=750,21,
2)))))</f>
        <v>2</v>
      </c>
      <c r="M618" s="231" t="str">
        <f>"SPS20115"&amp;"-"&amp;D618&amp;"-"&amp;'Order Form'!$O$3&amp;"-2"</f>
        <v>SPS20115-0-1-2</v>
      </c>
    </row>
    <row r="619" spans="1:13">
      <c r="A619" s="234">
        <f>'Order Form'!A102</f>
        <v>107741</v>
      </c>
      <c r="B619" s="234">
        <f t="shared" si="44"/>
        <v>107741</v>
      </c>
      <c r="C619" s="235">
        <f t="shared" si="45"/>
        <v>107741</v>
      </c>
      <c r="D619" s="231">
        <f>'Order Form'!$M$2</f>
        <v>0</v>
      </c>
      <c r="E619" s="232">
        <f>'Order Form'!$K$11</f>
        <v>0</v>
      </c>
      <c r="F619" s="232" t="str">
        <f>IF(ISBLANK('Order Form'!$K$12),"",'Order Form'!$K$12)</f>
        <v/>
      </c>
      <c r="G619" s="232">
        <f t="shared" ca="1" si="43"/>
        <v>41887</v>
      </c>
      <c r="H619" s="233">
        <f>'Order Form'!$K$13</f>
        <v>0</v>
      </c>
      <c r="I619" s="236">
        <f>'Order Form'!E102</f>
        <v>12.5</v>
      </c>
      <c r="J619" s="231">
        <f>'Order Form'!K102</f>
        <v>0</v>
      </c>
      <c r="K619" s="231" t="str">
        <f t="shared" si="46"/>
        <v>F</v>
      </c>
      <c r="L619" s="231">
        <f>IF('Pricing + Order Summary'!$O$13&gt;=8000,14,
IF('Pricing + Order Summary'!$O$13&gt;=5500,15,
IF('Pricing + Order Summary'!$O$13&gt;=4000,16,
IF('Pricing + Order Summary'!$O$13&gt;=2000,23,
IF('Pricing + Order Summary'!$O$13&gt;=750,21,
2)))))</f>
        <v>2</v>
      </c>
      <c r="M619" s="231" t="str">
        <f>"SPS20115"&amp;"-"&amp;D619&amp;"-"&amp;'Order Form'!$O$3&amp;"-2"</f>
        <v>SPS20115-0-1-2</v>
      </c>
    </row>
    <row r="620" spans="1:13">
      <c r="A620" s="234">
        <f>'Order Form'!A103</f>
        <v>107740</v>
      </c>
      <c r="B620" s="234">
        <f t="shared" si="44"/>
        <v>107740</v>
      </c>
      <c r="C620" s="235">
        <f t="shared" si="45"/>
        <v>107740</v>
      </c>
      <c r="D620" s="231">
        <f>'Order Form'!$M$2</f>
        <v>0</v>
      </c>
      <c r="E620" s="232">
        <f>'Order Form'!$K$11</f>
        <v>0</v>
      </c>
      <c r="F620" s="232" t="str">
        <f>IF(ISBLANK('Order Form'!$K$12),"",'Order Form'!$K$12)</f>
        <v/>
      </c>
      <c r="G620" s="232">
        <f t="shared" ca="1" si="43"/>
        <v>41887</v>
      </c>
      <c r="H620" s="233">
        <f>'Order Form'!$K$13</f>
        <v>0</v>
      </c>
      <c r="I620" s="236">
        <f>'Order Form'!E103</f>
        <v>12.5</v>
      </c>
      <c r="J620" s="231">
        <f>'Order Form'!K103</f>
        <v>0</v>
      </c>
      <c r="K620" s="231" t="str">
        <f t="shared" si="46"/>
        <v>F</v>
      </c>
      <c r="L620" s="231">
        <f>IF('Pricing + Order Summary'!$O$13&gt;=8000,14,
IF('Pricing + Order Summary'!$O$13&gt;=5500,15,
IF('Pricing + Order Summary'!$O$13&gt;=4000,16,
IF('Pricing + Order Summary'!$O$13&gt;=2000,23,
IF('Pricing + Order Summary'!$O$13&gt;=750,21,
2)))))</f>
        <v>2</v>
      </c>
      <c r="M620" s="231" t="str">
        <f>"SPS20115"&amp;"-"&amp;D620&amp;"-"&amp;'Order Form'!$O$3&amp;"-2"</f>
        <v>SPS20115-0-1-2</v>
      </c>
    </row>
    <row r="621" spans="1:13">
      <c r="A621" s="234">
        <f>'Order Form'!A104</f>
        <v>107744</v>
      </c>
      <c r="B621" s="234">
        <f t="shared" si="44"/>
        <v>107744</v>
      </c>
      <c r="C621" s="235">
        <f t="shared" si="45"/>
        <v>107744</v>
      </c>
      <c r="D621" s="231">
        <f>'Order Form'!$M$2</f>
        <v>0</v>
      </c>
      <c r="E621" s="232">
        <f>'Order Form'!$K$11</f>
        <v>0</v>
      </c>
      <c r="F621" s="232" t="str">
        <f>IF(ISBLANK('Order Form'!$K$12),"",'Order Form'!$K$12)</f>
        <v/>
      </c>
      <c r="G621" s="232">
        <f t="shared" ca="1" si="43"/>
        <v>41887</v>
      </c>
      <c r="H621" s="233">
        <f>'Order Form'!$K$13</f>
        <v>0</v>
      </c>
      <c r="I621" s="236">
        <f>'Order Form'!E104</f>
        <v>12.5</v>
      </c>
      <c r="J621" s="231">
        <f>'Order Form'!K104</f>
        <v>0</v>
      </c>
      <c r="K621" s="231" t="str">
        <f t="shared" si="46"/>
        <v>F</v>
      </c>
      <c r="L621" s="231">
        <f>IF('Pricing + Order Summary'!$O$13&gt;=8000,14,
IF('Pricing + Order Summary'!$O$13&gt;=5500,15,
IF('Pricing + Order Summary'!$O$13&gt;=4000,16,
IF('Pricing + Order Summary'!$O$13&gt;=2000,23,
IF('Pricing + Order Summary'!$O$13&gt;=750,21,
2)))))</f>
        <v>2</v>
      </c>
      <c r="M621" s="231" t="str">
        <f>"SPS20115"&amp;"-"&amp;D621&amp;"-"&amp;'Order Form'!$O$3&amp;"-2"</f>
        <v>SPS20115-0-1-2</v>
      </c>
    </row>
    <row r="622" spans="1:13">
      <c r="A622" s="234">
        <f>'Order Form'!A105</f>
        <v>107743</v>
      </c>
      <c r="B622" s="234">
        <f t="shared" si="44"/>
        <v>107743</v>
      </c>
      <c r="C622" s="235">
        <f t="shared" si="45"/>
        <v>107743</v>
      </c>
      <c r="D622" s="231">
        <f>'Order Form'!$M$2</f>
        <v>0</v>
      </c>
      <c r="E622" s="232">
        <f>'Order Form'!$K$11</f>
        <v>0</v>
      </c>
      <c r="F622" s="232" t="str">
        <f>IF(ISBLANK('Order Form'!$K$12),"",'Order Form'!$K$12)</f>
        <v/>
      </c>
      <c r="G622" s="232">
        <f t="shared" ca="1" si="43"/>
        <v>41887</v>
      </c>
      <c r="H622" s="233">
        <f>'Order Form'!$K$13</f>
        <v>0</v>
      </c>
      <c r="I622" s="236">
        <f>'Order Form'!E105</f>
        <v>12.5</v>
      </c>
      <c r="J622" s="231">
        <f>'Order Form'!K105</f>
        <v>0</v>
      </c>
      <c r="K622" s="231" t="str">
        <f t="shared" si="46"/>
        <v>F</v>
      </c>
      <c r="L622" s="231">
        <f>IF('Pricing + Order Summary'!$O$13&gt;=8000,14,
IF('Pricing + Order Summary'!$O$13&gt;=5500,15,
IF('Pricing + Order Summary'!$O$13&gt;=4000,16,
IF('Pricing + Order Summary'!$O$13&gt;=2000,23,
IF('Pricing + Order Summary'!$O$13&gt;=750,21,
2)))))</f>
        <v>2</v>
      </c>
      <c r="M622" s="231" t="str">
        <f>"SPS20115"&amp;"-"&amp;D622&amp;"-"&amp;'Order Form'!$O$3&amp;"-2"</f>
        <v>SPS20115-0-1-2</v>
      </c>
    </row>
    <row r="623" spans="1:13">
      <c r="A623" s="234">
        <f>'Order Form'!A106</f>
        <v>108677</v>
      </c>
      <c r="B623" s="234">
        <f t="shared" si="44"/>
        <v>108677</v>
      </c>
      <c r="C623" s="235">
        <f t="shared" si="45"/>
        <v>108677</v>
      </c>
      <c r="D623" s="231">
        <f>'Order Form'!$M$2</f>
        <v>0</v>
      </c>
      <c r="E623" s="232">
        <f>'Order Form'!$K$11</f>
        <v>0</v>
      </c>
      <c r="F623" s="232" t="str">
        <f>IF(ISBLANK('Order Form'!$K$12),"",'Order Form'!$K$12)</f>
        <v/>
      </c>
      <c r="G623" s="232">
        <f t="shared" ca="1" si="43"/>
        <v>41887</v>
      </c>
      <c r="H623" s="233">
        <f>'Order Form'!$K$13</f>
        <v>0</v>
      </c>
      <c r="I623" s="236">
        <f>'Order Form'!E106</f>
        <v>12.5</v>
      </c>
      <c r="J623" s="231">
        <f>'Order Form'!K106</f>
        <v>0</v>
      </c>
      <c r="K623" s="231" t="str">
        <f t="shared" si="46"/>
        <v>F</v>
      </c>
      <c r="L623" s="231">
        <f>IF('Pricing + Order Summary'!$O$13&gt;=8000,14,
IF('Pricing + Order Summary'!$O$13&gt;=5500,15,
IF('Pricing + Order Summary'!$O$13&gt;=4000,16,
IF('Pricing + Order Summary'!$O$13&gt;=2000,23,
IF('Pricing + Order Summary'!$O$13&gt;=750,21,
2)))))</f>
        <v>2</v>
      </c>
      <c r="M623" s="231" t="str">
        <f>"SPS20115"&amp;"-"&amp;D623&amp;"-"&amp;'Order Form'!$O$3&amp;"-2"</f>
        <v>SPS20115-0-1-2</v>
      </c>
    </row>
    <row r="624" spans="1:13">
      <c r="A624" s="234">
        <f>'Order Form'!A107</f>
        <v>108676</v>
      </c>
      <c r="B624" s="234">
        <f t="shared" si="44"/>
        <v>108676</v>
      </c>
      <c r="C624" s="235">
        <f t="shared" si="45"/>
        <v>108676</v>
      </c>
      <c r="D624" s="231">
        <f>'Order Form'!$M$2</f>
        <v>0</v>
      </c>
      <c r="E624" s="232">
        <f>'Order Form'!$K$11</f>
        <v>0</v>
      </c>
      <c r="F624" s="232" t="str">
        <f>IF(ISBLANK('Order Form'!$K$12),"",'Order Form'!$K$12)</f>
        <v/>
      </c>
      <c r="G624" s="232">
        <f t="shared" ca="1" si="43"/>
        <v>41887</v>
      </c>
      <c r="H624" s="233">
        <f>'Order Form'!$K$13</f>
        <v>0</v>
      </c>
      <c r="I624" s="236">
        <f>'Order Form'!E107</f>
        <v>12.5</v>
      </c>
      <c r="J624" s="231">
        <f>'Order Form'!K107</f>
        <v>0</v>
      </c>
      <c r="K624" s="231" t="str">
        <f t="shared" si="46"/>
        <v>F</v>
      </c>
      <c r="L624" s="231">
        <f>IF('Pricing + Order Summary'!$O$13&gt;=8000,14,
IF('Pricing + Order Summary'!$O$13&gt;=5500,15,
IF('Pricing + Order Summary'!$O$13&gt;=4000,16,
IF('Pricing + Order Summary'!$O$13&gt;=2000,23,
IF('Pricing + Order Summary'!$O$13&gt;=750,21,
2)))))</f>
        <v>2</v>
      </c>
      <c r="M624" s="231" t="str">
        <f>"SPS20115"&amp;"-"&amp;D624&amp;"-"&amp;'Order Form'!$O$3&amp;"-2"</f>
        <v>SPS20115-0-1-2</v>
      </c>
    </row>
    <row r="625" spans="1:13">
      <c r="A625" s="234">
        <f>'Order Form'!A108</f>
        <v>107718</v>
      </c>
      <c r="B625" s="234">
        <f t="shared" si="44"/>
        <v>107718</v>
      </c>
      <c r="C625" s="235">
        <f t="shared" si="45"/>
        <v>107718</v>
      </c>
      <c r="D625" s="231">
        <f>'Order Form'!$M$2</f>
        <v>0</v>
      </c>
      <c r="E625" s="232">
        <f>'Order Form'!$K$11</f>
        <v>0</v>
      </c>
      <c r="F625" s="232" t="str">
        <f>IF(ISBLANK('Order Form'!$K$12),"",'Order Form'!$K$12)</f>
        <v/>
      </c>
      <c r="G625" s="232">
        <f t="shared" ca="1" si="43"/>
        <v>41887</v>
      </c>
      <c r="H625" s="233">
        <f>'Order Form'!$K$13</f>
        <v>0</v>
      </c>
      <c r="I625" s="236">
        <f>'Order Form'!E108</f>
        <v>12.5</v>
      </c>
      <c r="J625" s="231">
        <f>'Order Form'!K108</f>
        <v>0</v>
      </c>
      <c r="K625" s="231" t="str">
        <f t="shared" si="46"/>
        <v>F</v>
      </c>
      <c r="L625" s="231">
        <f>IF('Pricing + Order Summary'!$O$13&gt;=8000,14,
IF('Pricing + Order Summary'!$O$13&gt;=5500,15,
IF('Pricing + Order Summary'!$O$13&gt;=4000,16,
IF('Pricing + Order Summary'!$O$13&gt;=2000,23,
IF('Pricing + Order Summary'!$O$13&gt;=750,21,
2)))))</f>
        <v>2</v>
      </c>
      <c r="M625" s="231" t="str">
        <f>"SPS20115"&amp;"-"&amp;D625&amp;"-"&amp;'Order Form'!$O$3&amp;"-2"</f>
        <v>SPS20115-0-1-2</v>
      </c>
    </row>
    <row r="626" spans="1:13">
      <c r="A626" s="234">
        <f>'Order Form'!A109</f>
        <v>107717</v>
      </c>
      <c r="B626" s="234">
        <f t="shared" si="44"/>
        <v>107717</v>
      </c>
      <c r="C626" s="235">
        <f t="shared" si="45"/>
        <v>107717</v>
      </c>
      <c r="D626" s="231">
        <f>'Order Form'!$M$2</f>
        <v>0</v>
      </c>
      <c r="E626" s="232">
        <f>'Order Form'!$K$11</f>
        <v>0</v>
      </c>
      <c r="F626" s="232" t="str">
        <f>IF(ISBLANK('Order Form'!$K$12),"",'Order Form'!$K$12)</f>
        <v/>
      </c>
      <c r="G626" s="232">
        <f t="shared" ca="1" si="43"/>
        <v>41887</v>
      </c>
      <c r="H626" s="233">
        <f>'Order Form'!$K$13</f>
        <v>0</v>
      </c>
      <c r="I626" s="236">
        <f>'Order Form'!E109</f>
        <v>12.5</v>
      </c>
      <c r="J626" s="231">
        <f>'Order Form'!K109</f>
        <v>0</v>
      </c>
      <c r="K626" s="231" t="str">
        <f t="shared" si="46"/>
        <v>F</v>
      </c>
      <c r="L626" s="231">
        <f>IF('Pricing + Order Summary'!$O$13&gt;=8000,14,
IF('Pricing + Order Summary'!$O$13&gt;=5500,15,
IF('Pricing + Order Summary'!$O$13&gt;=4000,16,
IF('Pricing + Order Summary'!$O$13&gt;=2000,23,
IF('Pricing + Order Summary'!$O$13&gt;=750,21,
2)))))</f>
        <v>2</v>
      </c>
      <c r="M626" s="231" t="str">
        <f>"SPS20115"&amp;"-"&amp;D626&amp;"-"&amp;'Order Form'!$O$3&amp;"-2"</f>
        <v>SPS20115-0-1-2</v>
      </c>
    </row>
    <row r="627" spans="1:13">
      <c r="A627" s="234">
        <f>'Order Form'!A110</f>
        <v>100543</v>
      </c>
      <c r="B627" s="234">
        <f t="shared" si="44"/>
        <v>100543</v>
      </c>
      <c r="C627" s="235">
        <f t="shared" si="45"/>
        <v>100543</v>
      </c>
      <c r="D627" s="231">
        <f>'Order Form'!$M$2</f>
        <v>0</v>
      </c>
      <c r="E627" s="232">
        <f>'Order Form'!$K$11</f>
        <v>0</v>
      </c>
      <c r="F627" s="232" t="str">
        <f>IF(ISBLANK('Order Form'!$K$12),"",'Order Form'!$K$12)</f>
        <v/>
      </c>
      <c r="G627" s="232">
        <f t="shared" ca="1" si="43"/>
        <v>41887</v>
      </c>
      <c r="H627" s="233">
        <f>'Order Form'!$K$13</f>
        <v>0</v>
      </c>
      <c r="I627" s="236">
        <f>'Order Form'!E110</f>
        <v>12.5</v>
      </c>
      <c r="J627" s="231">
        <f>'Order Form'!K110</f>
        <v>0</v>
      </c>
      <c r="K627" s="231" t="str">
        <f t="shared" si="46"/>
        <v>F</v>
      </c>
      <c r="L627" s="231">
        <f>IF('Pricing + Order Summary'!$O$13&gt;=8000,14,
IF('Pricing + Order Summary'!$O$13&gt;=5500,15,
IF('Pricing + Order Summary'!$O$13&gt;=4000,16,
IF('Pricing + Order Summary'!$O$13&gt;=2000,23,
IF('Pricing + Order Summary'!$O$13&gt;=750,21,
2)))))</f>
        <v>2</v>
      </c>
      <c r="M627" s="231" t="str">
        <f>"SPS20115"&amp;"-"&amp;D627&amp;"-"&amp;'Order Form'!$O$3&amp;"-2"</f>
        <v>SPS20115-0-1-2</v>
      </c>
    </row>
    <row r="628" spans="1:13">
      <c r="A628" s="234">
        <f>'Order Form'!A111</f>
        <v>101838</v>
      </c>
      <c r="B628" s="234">
        <f t="shared" si="44"/>
        <v>101838</v>
      </c>
      <c r="C628" s="235">
        <f t="shared" si="45"/>
        <v>101838</v>
      </c>
      <c r="D628" s="231">
        <f>'Order Form'!$M$2</f>
        <v>0</v>
      </c>
      <c r="E628" s="232">
        <f>'Order Form'!$K$11</f>
        <v>0</v>
      </c>
      <c r="F628" s="232" t="str">
        <f>IF(ISBLANK('Order Form'!$K$12),"",'Order Form'!$K$12)</f>
        <v/>
      </c>
      <c r="G628" s="232">
        <f t="shared" ca="1" si="43"/>
        <v>41887</v>
      </c>
      <c r="H628" s="233">
        <f>'Order Form'!$K$13</f>
        <v>0</v>
      </c>
      <c r="I628" s="236">
        <f>'Order Form'!E111</f>
        <v>12.5</v>
      </c>
      <c r="J628" s="231">
        <f>'Order Form'!K111</f>
        <v>0</v>
      </c>
      <c r="K628" s="231" t="str">
        <f t="shared" si="46"/>
        <v>F</v>
      </c>
      <c r="L628" s="231">
        <f>IF('Pricing + Order Summary'!$O$13&gt;=8000,14,
IF('Pricing + Order Summary'!$O$13&gt;=5500,15,
IF('Pricing + Order Summary'!$O$13&gt;=4000,16,
IF('Pricing + Order Summary'!$O$13&gt;=2000,23,
IF('Pricing + Order Summary'!$O$13&gt;=750,21,
2)))))</f>
        <v>2</v>
      </c>
      <c r="M628" s="231" t="str">
        <f>"SPS20115"&amp;"-"&amp;D628&amp;"-"&amp;'Order Form'!$O$3&amp;"-2"</f>
        <v>SPS20115-0-1-2</v>
      </c>
    </row>
    <row r="629" spans="1:13">
      <c r="A629" s="234">
        <f>'Order Form'!A112</f>
        <v>100545</v>
      </c>
      <c r="B629" s="234">
        <f t="shared" si="44"/>
        <v>100545</v>
      </c>
      <c r="C629" s="235">
        <f t="shared" si="45"/>
        <v>100545</v>
      </c>
      <c r="D629" s="231">
        <f>'Order Form'!$M$2</f>
        <v>0</v>
      </c>
      <c r="E629" s="232">
        <f>'Order Form'!$K$11</f>
        <v>0</v>
      </c>
      <c r="F629" s="232" t="str">
        <f>IF(ISBLANK('Order Form'!$K$12),"",'Order Form'!$K$12)</f>
        <v/>
      </c>
      <c r="G629" s="232">
        <f t="shared" ca="1" si="43"/>
        <v>41887</v>
      </c>
      <c r="H629" s="233">
        <f>'Order Form'!$K$13</f>
        <v>0</v>
      </c>
      <c r="I629" s="236">
        <f>'Order Form'!E112</f>
        <v>12.5</v>
      </c>
      <c r="J629" s="231">
        <f>'Order Form'!K112</f>
        <v>0</v>
      </c>
      <c r="K629" s="231" t="str">
        <f t="shared" si="46"/>
        <v>F</v>
      </c>
      <c r="L629" s="231">
        <f>IF('Pricing + Order Summary'!$O$13&gt;=8000,14,
IF('Pricing + Order Summary'!$O$13&gt;=5500,15,
IF('Pricing + Order Summary'!$O$13&gt;=4000,16,
IF('Pricing + Order Summary'!$O$13&gt;=2000,23,
IF('Pricing + Order Summary'!$O$13&gt;=750,21,
2)))))</f>
        <v>2</v>
      </c>
      <c r="M629" s="231" t="str">
        <f>"SPS20115"&amp;"-"&amp;D629&amp;"-"&amp;'Order Form'!$O$3&amp;"-2"</f>
        <v>SPS20115-0-1-2</v>
      </c>
    </row>
    <row r="630" spans="1:13">
      <c r="A630" s="234">
        <f>'Order Form'!A113</f>
        <v>100546</v>
      </c>
      <c r="B630" s="234">
        <f t="shared" si="44"/>
        <v>100546</v>
      </c>
      <c r="C630" s="235">
        <f t="shared" si="45"/>
        <v>100546</v>
      </c>
      <c r="D630" s="231">
        <f>'Order Form'!$M$2</f>
        <v>0</v>
      </c>
      <c r="E630" s="232">
        <f>'Order Form'!$K$11</f>
        <v>0</v>
      </c>
      <c r="F630" s="232" t="str">
        <f>IF(ISBLANK('Order Form'!$K$12),"",'Order Form'!$K$12)</f>
        <v/>
      </c>
      <c r="G630" s="232">
        <f t="shared" ca="1" si="43"/>
        <v>41887</v>
      </c>
      <c r="H630" s="233">
        <f>'Order Form'!$K$13</f>
        <v>0</v>
      </c>
      <c r="I630" s="236">
        <f>'Order Form'!E113</f>
        <v>12.5</v>
      </c>
      <c r="J630" s="231">
        <f>'Order Form'!K113</f>
        <v>0</v>
      </c>
      <c r="K630" s="231" t="str">
        <f t="shared" si="46"/>
        <v>F</v>
      </c>
      <c r="L630" s="231">
        <f>IF('Pricing + Order Summary'!$O$13&gt;=8000,14,
IF('Pricing + Order Summary'!$O$13&gt;=5500,15,
IF('Pricing + Order Summary'!$O$13&gt;=4000,16,
IF('Pricing + Order Summary'!$O$13&gt;=2000,23,
IF('Pricing + Order Summary'!$O$13&gt;=750,21,
2)))))</f>
        <v>2</v>
      </c>
      <c r="M630" s="231" t="str">
        <f>"SPS20115"&amp;"-"&amp;D630&amp;"-"&amp;'Order Form'!$O$3&amp;"-2"</f>
        <v>SPS20115-0-1-2</v>
      </c>
    </row>
    <row r="631" spans="1:13">
      <c r="A631" s="234">
        <f>'Order Form'!A114</f>
        <v>100544</v>
      </c>
      <c r="B631" s="234">
        <f t="shared" si="44"/>
        <v>100544</v>
      </c>
      <c r="C631" s="235">
        <f t="shared" si="45"/>
        <v>100544</v>
      </c>
      <c r="D631" s="231">
        <f>'Order Form'!$M$2</f>
        <v>0</v>
      </c>
      <c r="E631" s="232">
        <f>'Order Form'!$K$11</f>
        <v>0</v>
      </c>
      <c r="F631" s="232" t="str">
        <f>IF(ISBLANK('Order Form'!$K$12),"",'Order Form'!$K$12)</f>
        <v/>
      </c>
      <c r="G631" s="232">
        <f t="shared" ca="1" si="43"/>
        <v>41887</v>
      </c>
      <c r="H631" s="233">
        <f>'Order Form'!$K$13</f>
        <v>0</v>
      </c>
      <c r="I631" s="236">
        <f>'Order Form'!E114</f>
        <v>12.5</v>
      </c>
      <c r="J631" s="231">
        <f>'Order Form'!K114</f>
        <v>0</v>
      </c>
      <c r="K631" s="231" t="str">
        <f t="shared" si="46"/>
        <v>F</v>
      </c>
      <c r="L631" s="231">
        <f>IF('Pricing + Order Summary'!$O$13&gt;=8000,14,
IF('Pricing + Order Summary'!$O$13&gt;=5500,15,
IF('Pricing + Order Summary'!$O$13&gt;=4000,16,
IF('Pricing + Order Summary'!$O$13&gt;=2000,23,
IF('Pricing + Order Summary'!$O$13&gt;=750,21,
2)))))</f>
        <v>2</v>
      </c>
      <c r="M631" s="231" t="str">
        <f>"SPS20115"&amp;"-"&amp;D631&amp;"-"&amp;'Order Form'!$O$3&amp;"-2"</f>
        <v>SPS20115-0-1-2</v>
      </c>
    </row>
    <row r="632" spans="1:13">
      <c r="A632" s="234">
        <f>'Order Form'!A115</f>
        <v>107734</v>
      </c>
      <c r="B632" s="234">
        <f t="shared" si="44"/>
        <v>107734</v>
      </c>
      <c r="C632" s="235">
        <f t="shared" si="45"/>
        <v>107734</v>
      </c>
      <c r="D632" s="231">
        <f>'Order Form'!$M$2</f>
        <v>0</v>
      </c>
      <c r="E632" s="232">
        <f>'Order Form'!$K$11</f>
        <v>0</v>
      </c>
      <c r="F632" s="232" t="str">
        <f>IF(ISBLANK('Order Form'!$K$12),"",'Order Form'!$K$12)</f>
        <v/>
      </c>
      <c r="G632" s="232">
        <f t="shared" ca="1" si="43"/>
        <v>41887</v>
      </c>
      <c r="H632" s="233">
        <f>'Order Form'!$K$13</f>
        <v>0</v>
      </c>
      <c r="I632" s="236">
        <f>'Order Form'!E115</f>
        <v>12.5</v>
      </c>
      <c r="J632" s="231">
        <f>'Order Form'!K115</f>
        <v>0</v>
      </c>
      <c r="K632" s="231" t="str">
        <f t="shared" si="46"/>
        <v>F</v>
      </c>
      <c r="L632" s="231">
        <f>IF('Pricing + Order Summary'!$O$13&gt;=8000,14,
IF('Pricing + Order Summary'!$O$13&gt;=5500,15,
IF('Pricing + Order Summary'!$O$13&gt;=4000,16,
IF('Pricing + Order Summary'!$O$13&gt;=2000,23,
IF('Pricing + Order Summary'!$O$13&gt;=750,21,
2)))))</f>
        <v>2</v>
      </c>
      <c r="M632" s="231" t="str">
        <f>"SPS20115"&amp;"-"&amp;D632&amp;"-"&amp;'Order Form'!$O$3&amp;"-2"</f>
        <v>SPS20115-0-1-2</v>
      </c>
    </row>
    <row r="633" spans="1:13">
      <c r="A633" s="234">
        <f>'Order Form'!A116</f>
        <v>108697</v>
      </c>
      <c r="B633" s="234">
        <f t="shared" si="44"/>
        <v>108697</v>
      </c>
      <c r="C633" s="235">
        <f t="shared" si="45"/>
        <v>108697</v>
      </c>
      <c r="D633" s="231">
        <f>'Order Form'!$M$2</f>
        <v>0</v>
      </c>
      <c r="E633" s="232">
        <f>'Order Form'!$K$11</f>
        <v>0</v>
      </c>
      <c r="F633" s="232" t="str">
        <f>IF(ISBLANK('Order Form'!$K$12),"",'Order Form'!$K$12)</f>
        <v/>
      </c>
      <c r="G633" s="232">
        <f t="shared" ca="1" si="43"/>
        <v>41887</v>
      </c>
      <c r="H633" s="233">
        <f>'Order Form'!$K$13</f>
        <v>0</v>
      </c>
      <c r="I633" s="236">
        <f>'Order Form'!E116</f>
        <v>12.5</v>
      </c>
      <c r="J633" s="231">
        <f>'Order Form'!K116</f>
        <v>0</v>
      </c>
      <c r="K633" s="231" t="str">
        <f t="shared" si="46"/>
        <v>F</v>
      </c>
      <c r="L633" s="231">
        <f>IF('Pricing + Order Summary'!$O$13&gt;=8000,14,
IF('Pricing + Order Summary'!$O$13&gt;=5500,15,
IF('Pricing + Order Summary'!$O$13&gt;=4000,16,
IF('Pricing + Order Summary'!$O$13&gt;=2000,23,
IF('Pricing + Order Summary'!$O$13&gt;=750,21,
2)))))</f>
        <v>2</v>
      </c>
      <c r="M633" s="231" t="str">
        <f>"SPS20115"&amp;"-"&amp;D633&amp;"-"&amp;'Order Form'!$O$3&amp;"-2"</f>
        <v>SPS20115-0-1-2</v>
      </c>
    </row>
    <row r="634" spans="1:13">
      <c r="A634" s="234">
        <f>'Order Form'!A117</f>
        <v>100510</v>
      </c>
      <c r="B634" s="234">
        <f t="shared" si="44"/>
        <v>100510</v>
      </c>
      <c r="C634" s="235">
        <f t="shared" si="45"/>
        <v>100510</v>
      </c>
      <c r="D634" s="231">
        <f>'Order Form'!$M$2</f>
        <v>0</v>
      </c>
      <c r="E634" s="232">
        <f>'Order Form'!$K$11</f>
        <v>0</v>
      </c>
      <c r="F634" s="232" t="str">
        <f>IF(ISBLANK('Order Form'!$K$12),"",'Order Form'!$K$12)</f>
        <v/>
      </c>
      <c r="G634" s="232">
        <f t="shared" ca="1" si="43"/>
        <v>41887</v>
      </c>
      <c r="H634" s="233">
        <f>'Order Form'!$K$13</f>
        <v>0</v>
      </c>
      <c r="I634" s="236">
        <f>'Order Form'!E117</f>
        <v>12.5</v>
      </c>
      <c r="J634" s="231">
        <f>'Order Form'!K117</f>
        <v>0</v>
      </c>
      <c r="K634" s="231" t="str">
        <f t="shared" si="46"/>
        <v>F</v>
      </c>
      <c r="L634" s="231">
        <f>IF('Pricing + Order Summary'!$O$13&gt;=8000,14,
IF('Pricing + Order Summary'!$O$13&gt;=5500,15,
IF('Pricing + Order Summary'!$O$13&gt;=4000,16,
IF('Pricing + Order Summary'!$O$13&gt;=2000,23,
IF('Pricing + Order Summary'!$O$13&gt;=750,21,
2)))))</f>
        <v>2</v>
      </c>
      <c r="M634" s="231" t="str">
        <f>"SPS20115"&amp;"-"&amp;D634&amp;"-"&amp;'Order Form'!$O$3&amp;"-2"</f>
        <v>SPS20115-0-1-2</v>
      </c>
    </row>
    <row r="635" spans="1:13">
      <c r="A635" s="234">
        <f>'Order Form'!A118</f>
        <v>108692</v>
      </c>
      <c r="B635" s="234">
        <f t="shared" si="44"/>
        <v>108692</v>
      </c>
      <c r="C635" s="235">
        <f t="shared" si="45"/>
        <v>108692</v>
      </c>
      <c r="D635" s="231">
        <f>'Order Form'!$M$2</f>
        <v>0</v>
      </c>
      <c r="E635" s="232">
        <f>'Order Form'!$K$11</f>
        <v>0</v>
      </c>
      <c r="F635" s="232" t="str">
        <f>IF(ISBLANK('Order Form'!$K$12),"",'Order Form'!$K$12)</f>
        <v/>
      </c>
      <c r="G635" s="232">
        <f t="shared" ca="1" si="43"/>
        <v>41887</v>
      </c>
      <c r="H635" s="233">
        <f>'Order Form'!$K$13</f>
        <v>0</v>
      </c>
      <c r="I635" s="236">
        <f>'Order Form'!E118</f>
        <v>12.5</v>
      </c>
      <c r="J635" s="231">
        <f>'Order Form'!K118</f>
        <v>0</v>
      </c>
      <c r="K635" s="231" t="str">
        <f t="shared" si="46"/>
        <v>F</v>
      </c>
      <c r="L635" s="231">
        <f>IF('Pricing + Order Summary'!$O$13&gt;=8000,14,
IF('Pricing + Order Summary'!$O$13&gt;=5500,15,
IF('Pricing + Order Summary'!$O$13&gt;=4000,16,
IF('Pricing + Order Summary'!$O$13&gt;=2000,23,
IF('Pricing + Order Summary'!$O$13&gt;=750,21,
2)))))</f>
        <v>2</v>
      </c>
      <c r="M635" s="231" t="str">
        <f>"SPS20115"&amp;"-"&amp;D635&amp;"-"&amp;'Order Form'!$O$3&amp;"-2"</f>
        <v>SPS20115-0-1-2</v>
      </c>
    </row>
    <row r="636" spans="1:13">
      <c r="A636" s="234">
        <f>'Order Form'!A119</f>
        <v>108704</v>
      </c>
      <c r="B636" s="234">
        <f t="shared" si="44"/>
        <v>108704</v>
      </c>
      <c r="C636" s="235">
        <f t="shared" si="45"/>
        <v>108704</v>
      </c>
      <c r="D636" s="231">
        <f>'Order Form'!$M$2</f>
        <v>0</v>
      </c>
      <c r="E636" s="232">
        <f>'Order Form'!$K$11</f>
        <v>0</v>
      </c>
      <c r="F636" s="232" t="str">
        <f>IF(ISBLANK('Order Form'!$K$12),"",'Order Form'!$K$12)</f>
        <v/>
      </c>
      <c r="G636" s="232">
        <f t="shared" ca="1" si="43"/>
        <v>41887</v>
      </c>
      <c r="H636" s="233">
        <f>'Order Form'!$K$13</f>
        <v>0</v>
      </c>
      <c r="I636" s="236">
        <f>'Order Form'!E119</f>
        <v>12.5</v>
      </c>
      <c r="J636" s="231">
        <f>'Order Form'!K119</f>
        <v>0</v>
      </c>
      <c r="K636" s="231" t="str">
        <f t="shared" si="46"/>
        <v>F</v>
      </c>
      <c r="L636" s="231">
        <f>IF('Pricing + Order Summary'!$O$13&gt;=8000,14,
IF('Pricing + Order Summary'!$O$13&gt;=5500,15,
IF('Pricing + Order Summary'!$O$13&gt;=4000,16,
IF('Pricing + Order Summary'!$O$13&gt;=2000,23,
IF('Pricing + Order Summary'!$O$13&gt;=750,21,
2)))))</f>
        <v>2</v>
      </c>
      <c r="M636" s="231" t="str">
        <f>"SPS20115"&amp;"-"&amp;D636&amp;"-"&amp;'Order Form'!$O$3&amp;"-2"</f>
        <v>SPS20115-0-1-2</v>
      </c>
    </row>
    <row r="637" spans="1:13">
      <c r="A637" s="234">
        <f>'Order Form'!A120</f>
        <v>107731</v>
      </c>
      <c r="B637" s="234">
        <f t="shared" si="44"/>
        <v>107731</v>
      </c>
      <c r="C637" s="235">
        <f t="shared" si="45"/>
        <v>107731</v>
      </c>
      <c r="D637" s="231">
        <f>'Order Form'!$M$2</f>
        <v>0</v>
      </c>
      <c r="E637" s="232">
        <f>'Order Form'!$K$11</f>
        <v>0</v>
      </c>
      <c r="F637" s="232" t="str">
        <f>IF(ISBLANK('Order Form'!$K$12),"",'Order Form'!$K$12)</f>
        <v/>
      </c>
      <c r="G637" s="232">
        <f t="shared" ca="1" si="43"/>
        <v>41887</v>
      </c>
      <c r="H637" s="233">
        <f>'Order Form'!$K$13</f>
        <v>0</v>
      </c>
      <c r="I637" s="236">
        <f>'Order Form'!E120</f>
        <v>12.5</v>
      </c>
      <c r="J637" s="231">
        <f>'Order Form'!K120</f>
        <v>0</v>
      </c>
      <c r="K637" s="231" t="str">
        <f t="shared" si="46"/>
        <v>F</v>
      </c>
      <c r="L637" s="231">
        <f>IF('Pricing + Order Summary'!$O$13&gt;=8000,14,
IF('Pricing + Order Summary'!$O$13&gt;=5500,15,
IF('Pricing + Order Summary'!$O$13&gt;=4000,16,
IF('Pricing + Order Summary'!$O$13&gt;=2000,23,
IF('Pricing + Order Summary'!$O$13&gt;=750,21,
2)))))</f>
        <v>2</v>
      </c>
      <c r="M637" s="231" t="str">
        <f>"SPS20115"&amp;"-"&amp;D637&amp;"-"&amp;'Order Form'!$O$3&amp;"-2"</f>
        <v>SPS20115-0-1-2</v>
      </c>
    </row>
    <row r="638" spans="1:13">
      <c r="A638" s="234">
        <f>'Order Form'!A121</f>
        <v>100519</v>
      </c>
      <c r="B638" s="234">
        <f t="shared" si="44"/>
        <v>100519</v>
      </c>
      <c r="C638" s="235">
        <f t="shared" si="45"/>
        <v>100519</v>
      </c>
      <c r="D638" s="231">
        <f>'Order Form'!$M$2</f>
        <v>0</v>
      </c>
      <c r="E638" s="232">
        <f>'Order Form'!$K$11</f>
        <v>0</v>
      </c>
      <c r="F638" s="232" t="str">
        <f>IF(ISBLANK('Order Form'!$K$12),"",'Order Form'!$K$12)</f>
        <v/>
      </c>
      <c r="G638" s="232">
        <f t="shared" ca="1" si="43"/>
        <v>41887</v>
      </c>
      <c r="H638" s="233">
        <f>'Order Form'!$K$13</f>
        <v>0</v>
      </c>
      <c r="I638" s="236">
        <f>'Order Form'!E121</f>
        <v>12.5</v>
      </c>
      <c r="J638" s="231">
        <f>'Order Form'!K121</f>
        <v>0</v>
      </c>
      <c r="K638" s="231" t="str">
        <f t="shared" si="46"/>
        <v>F</v>
      </c>
      <c r="L638" s="231">
        <f>IF('Pricing + Order Summary'!$O$13&gt;=8000,14,
IF('Pricing + Order Summary'!$O$13&gt;=5500,15,
IF('Pricing + Order Summary'!$O$13&gt;=4000,16,
IF('Pricing + Order Summary'!$O$13&gt;=2000,23,
IF('Pricing + Order Summary'!$O$13&gt;=750,21,
2)))))</f>
        <v>2</v>
      </c>
      <c r="M638" s="231" t="str">
        <f>"SPS20115"&amp;"-"&amp;D638&amp;"-"&amp;'Order Form'!$O$3&amp;"-2"</f>
        <v>SPS20115-0-1-2</v>
      </c>
    </row>
    <row r="639" spans="1:13">
      <c r="A639" s="234">
        <f>'Order Form'!A122</f>
        <v>108590</v>
      </c>
      <c r="B639" s="234">
        <f t="shared" si="44"/>
        <v>108590</v>
      </c>
      <c r="C639" s="235">
        <f t="shared" si="45"/>
        <v>108590</v>
      </c>
      <c r="D639" s="231">
        <f>'Order Form'!$M$2</f>
        <v>0</v>
      </c>
      <c r="E639" s="232">
        <f>'Order Form'!$K$11</f>
        <v>0</v>
      </c>
      <c r="F639" s="232" t="str">
        <f>IF(ISBLANK('Order Form'!$K$12),"",'Order Form'!$K$12)</f>
        <v/>
      </c>
      <c r="G639" s="232">
        <f t="shared" ca="1" si="43"/>
        <v>41887</v>
      </c>
      <c r="H639" s="233">
        <f>'Order Form'!$K$13</f>
        <v>0</v>
      </c>
      <c r="I639" s="236">
        <f>'Order Form'!E122</f>
        <v>12.5</v>
      </c>
      <c r="J639" s="231">
        <f>'Order Form'!K122</f>
        <v>0</v>
      </c>
      <c r="K639" s="231" t="str">
        <f t="shared" si="46"/>
        <v>F</v>
      </c>
      <c r="L639" s="231">
        <f>IF('Pricing + Order Summary'!$O$13&gt;=8000,14,
IF('Pricing + Order Summary'!$O$13&gt;=5500,15,
IF('Pricing + Order Summary'!$O$13&gt;=4000,16,
IF('Pricing + Order Summary'!$O$13&gt;=2000,23,
IF('Pricing + Order Summary'!$O$13&gt;=750,21,
2)))))</f>
        <v>2</v>
      </c>
      <c r="M639" s="231" t="str">
        <f>"SPS20115"&amp;"-"&amp;D639&amp;"-"&amp;'Order Form'!$O$3&amp;"-2"</f>
        <v>SPS20115-0-1-2</v>
      </c>
    </row>
    <row r="640" spans="1:13">
      <c r="A640" s="234">
        <f>'Order Form'!A123</f>
        <v>108684</v>
      </c>
      <c r="B640" s="234">
        <f t="shared" si="44"/>
        <v>108684</v>
      </c>
      <c r="C640" s="235">
        <f t="shared" si="45"/>
        <v>108684</v>
      </c>
      <c r="D640" s="231">
        <f>'Order Form'!$M$2</f>
        <v>0</v>
      </c>
      <c r="E640" s="232">
        <f>'Order Form'!$K$11</f>
        <v>0</v>
      </c>
      <c r="F640" s="232" t="str">
        <f>IF(ISBLANK('Order Form'!$K$12),"",'Order Form'!$K$12)</f>
        <v/>
      </c>
      <c r="G640" s="232">
        <f t="shared" ca="1" si="43"/>
        <v>41887</v>
      </c>
      <c r="H640" s="233">
        <f>'Order Form'!$K$13</f>
        <v>0</v>
      </c>
      <c r="I640" s="236">
        <f>'Order Form'!E123</f>
        <v>12.5</v>
      </c>
      <c r="J640" s="231">
        <f>'Order Form'!K123</f>
        <v>0</v>
      </c>
      <c r="K640" s="231" t="str">
        <f t="shared" si="46"/>
        <v>F</v>
      </c>
      <c r="L640" s="231">
        <f>IF('Pricing + Order Summary'!$O$13&gt;=8000,14,
IF('Pricing + Order Summary'!$O$13&gt;=5500,15,
IF('Pricing + Order Summary'!$O$13&gt;=4000,16,
IF('Pricing + Order Summary'!$O$13&gt;=2000,23,
IF('Pricing + Order Summary'!$O$13&gt;=750,21,
2)))))</f>
        <v>2</v>
      </c>
      <c r="M640" s="231" t="str">
        <f>"SPS20115"&amp;"-"&amp;D640&amp;"-"&amp;'Order Form'!$O$3&amp;"-2"</f>
        <v>SPS20115-0-1-2</v>
      </c>
    </row>
    <row r="641" spans="1:13">
      <c r="A641" s="234">
        <f>'Order Form'!A124</f>
        <v>108706</v>
      </c>
      <c r="B641" s="234">
        <f t="shared" si="44"/>
        <v>108706</v>
      </c>
      <c r="C641" s="235">
        <f t="shared" si="45"/>
        <v>108706</v>
      </c>
      <c r="D641" s="231">
        <f>'Order Form'!$M$2</f>
        <v>0</v>
      </c>
      <c r="E641" s="232">
        <f>'Order Form'!$K$11</f>
        <v>0</v>
      </c>
      <c r="F641" s="232" t="str">
        <f>IF(ISBLANK('Order Form'!$K$12),"",'Order Form'!$K$12)</f>
        <v/>
      </c>
      <c r="G641" s="232">
        <f t="shared" ref="G641:G704" ca="1" si="47">TODAY()</f>
        <v>41887</v>
      </c>
      <c r="H641" s="233">
        <f>'Order Form'!$K$13</f>
        <v>0</v>
      </c>
      <c r="I641" s="236">
        <f>'Order Form'!E124</f>
        <v>12.5</v>
      </c>
      <c r="J641" s="231">
        <f>'Order Form'!K124</f>
        <v>0</v>
      </c>
      <c r="K641" s="231" t="str">
        <f t="shared" si="46"/>
        <v>F</v>
      </c>
      <c r="L641" s="231">
        <f>IF('Pricing + Order Summary'!$O$13&gt;=8000,14,
IF('Pricing + Order Summary'!$O$13&gt;=5500,15,
IF('Pricing + Order Summary'!$O$13&gt;=4000,16,
IF('Pricing + Order Summary'!$O$13&gt;=2000,23,
IF('Pricing + Order Summary'!$O$13&gt;=750,21,
2)))))</f>
        <v>2</v>
      </c>
      <c r="M641" s="231" t="str">
        <f>"SPS20115"&amp;"-"&amp;D641&amp;"-"&amp;'Order Form'!$O$3&amp;"-2"</f>
        <v>SPS20115-0-1-2</v>
      </c>
    </row>
    <row r="642" spans="1:13">
      <c r="A642" s="234">
        <f>'Order Form'!A125</f>
        <v>100503</v>
      </c>
      <c r="B642" s="234">
        <f t="shared" si="44"/>
        <v>100503</v>
      </c>
      <c r="C642" s="235">
        <f t="shared" si="45"/>
        <v>100503</v>
      </c>
      <c r="D642" s="231">
        <f>'Order Form'!$M$2</f>
        <v>0</v>
      </c>
      <c r="E642" s="232">
        <f>'Order Form'!$K$11</f>
        <v>0</v>
      </c>
      <c r="F642" s="232" t="str">
        <f>IF(ISBLANK('Order Form'!$K$12),"",'Order Form'!$K$12)</f>
        <v/>
      </c>
      <c r="G642" s="232">
        <f t="shared" ca="1" si="47"/>
        <v>41887</v>
      </c>
      <c r="H642" s="233">
        <f>'Order Form'!$K$13</f>
        <v>0</v>
      </c>
      <c r="I642" s="236">
        <f>'Order Form'!E125</f>
        <v>12.5</v>
      </c>
      <c r="J642" s="231">
        <f>'Order Form'!K125</f>
        <v>0</v>
      </c>
      <c r="K642" s="231" t="str">
        <f t="shared" si="46"/>
        <v>F</v>
      </c>
      <c r="L642" s="231">
        <f>IF('Pricing + Order Summary'!$O$13&gt;=8000,14,
IF('Pricing + Order Summary'!$O$13&gt;=5500,15,
IF('Pricing + Order Summary'!$O$13&gt;=4000,16,
IF('Pricing + Order Summary'!$O$13&gt;=2000,23,
IF('Pricing + Order Summary'!$O$13&gt;=750,21,
2)))))</f>
        <v>2</v>
      </c>
      <c r="M642" s="231" t="str">
        <f>"SPS20115"&amp;"-"&amp;D642&amp;"-"&amp;'Order Form'!$O$3&amp;"-2"</f>
        <v>SPS20115-0-1-2</v>
      </c>
    </row>
    <row r="643" spans="1:13">
      <c r="A643" s="234">
        <f>'Order Form'!A126</f>
        <v>108690</v>
      </c>
      <c r="B643" s="234">
        <f t="shared" si="44"/>
        <v>108690</v>
      </c>
      <c r="C643" s="235">
        <f t="shared" si="45"/>
        <v>108690</v>
      </c>
      <c r="D643" s="231">
        <f>'Order Form'!$M$2</f>
        <v>0</v>
      </c>
      <c r="E643" s="232">
        <f>'Order Form'!$K$11</f>
        <v>0</v>
      </c>
      <c r="F643" s="232" t="str">
        <f>IF(ISBLANK('Order Form'!$K$12),"",'Order Form'!$K$12)</f>
        <v/>
      </c>
      <c r="G643" s="232">
        <f t="shared" ca="1" si="47"/>
        <v>41887</v>
      </c>
      <c r="H643" s="233">
        <f>'Order Form'!$K$13</f>
        <v>0</v>
      </c>
      <c r="I643" s="236">
        <f>'Order Form'!E126</f>
        <v>12.5</v>
      </c>
      <c r="J643" s="231">
        <f>'Order Form'!K126</f>
        <v>0</v>
      </c>
      <c r="K643" s="231" t="str">
        <f t="shared" si="46"/>
        <v>F</v>
      </c>
      <c r="L643" s="231">
        <f>IF('Pricing + Order Summary'!$O$13&gt;=8000,14,
IF('Pricing + Order Summary'!$O$13&gt;=5500,15,
IF('Pricing + Order Summary'!$O$13&gt;=4000,16,
IF('Pricing + Order Summary'!$O$13&gt;=2000,23,
IF('Pricing + Order Summary'!$O$13&gt;=750,21,
2)))))</f>
        <v>2</v>
      </c>
      <c r="M643" s="231" t="str">
        <f>"SPS20115"&amp;"-"&amp;D643&amp;"-"&amp;'Order Form'!$O$3&amp;"-2"</f>
        <v>SPS20115-0-1-2</v>
      </c>
    </row>
    <row r="644" spans="1:13">
      <c r="A644" s="234">
        <f>'Order Form'!A127</f>
        <v>100251</v>
      </c>
      <c r="B644" s="234">
        <f t="shared" si="44"/>
        <v>100251</v>
      </c>
      <c r="C644" s="235">
        <f t="shared" si="45"/>
        <v>100251</v>
      </c>
      <c r="D644" s="231">
        <f>'Order Form'!$M$2</f>
        <v>0</v>
      </c>
      <c r="E644" s="232">
        <f>'Order Form'!$K$11</f>
        <v>0</v>
      </c>
      <c r="F644" s="232" t="str">
        <f>IF(ISBLANK('Order Form'!$K$12),"",'Order Form'!$K$12)</f>
        <v/>
      </c>
      <c r="G644" s="232">
        <f t="shared" ca="1" si="47"/>
        <v>41887</v>
      </c>
      <c r="H644" s="233">
        <f>'Order Form'!$K$13</f>
        <v>0</v>
      </c>
      <c r="I644" s="236">
        <f>'Order Form'!E127</f>
        <v>12.5</v>
      </c>
      <c r="J644" s="231">
        <f>'Order Form'!K127</f>
        <v>0</v>
      </c>
      <c r="K644" s="231" t="str">
        <f t="shared" si="46"/>
        <v>F</v>
      </c>
      <c r="L644" s="231">
        <f>IF('Pricing + Order Summary'!$O$13&gt;=8000,14,
IF('Pricing + Order Summary'!$O$13&gt;=5500,15,
IF('Pricing + Order Summary'!$O$13&gt;=4000,16,
IF('Pricing + Order Summary'!$O$13&gt;=2000,23,
IF('Pricing + Order Summary'!$O$13&gt;=750,21,
2)))))</f>
        <v>2</v>
      </c>
      <c r="M644" s="231" t="str">
        <f>"SPS20115"&amp;"-"&amp;D644&amp;"-"&amp;'Order Form'!$O$3&amp;"-2"</f>
        <v>SPS20115-0-1-2</v>
      </c>
    </row>
    <row r="645" spans="1:13">
      <c r="A645" s="234">
        <f>'Order Form'!A128</f>
        <v>107746</v>
      </c>
      <c r="B645" s="234">
        <f t="shared" si="44"/>
        <v>107746</v>
      </c>
      <c r="C645" s="235">
        <f t="shared" si="45"/>
        <v>107746</v>
      </c>
      <c r="D645" s="231">
        <f>'Order Form'!$M$2</f>
        <v>0</v>
      </c>
      <c r="E645" s="232">
        <f>'Order Form'!$K$11</f>
        <v>0</v>
      </c>
      <c r="F645" s="232" t="str">
        <f>IF(ISBLANK('Order Form'!$K$12),"",'Order Form'!$K$12)</f>
        <v/>
      </c>
      <c r="G645" s="232">
        <f t="shared" ca="1" si="47"/>
        <v>41887</v>
      </c>
      <c r="H645" s="233">
        <f>'Order Form'!$K$13</f>
        <v>0</v>
      </c>
      <c r="I645" s="236">
        <f>'Order Form'!E128</f>
        <v>12.5</v>
      </c>
      <c r="J645" s="231">
        <f>'Order Form'!K128</f>
        <v>0</v>
      </c>
      <c r="K645" s="231" t="str">
        <f t="shared" si="46"/>
        <v>F</v>
      </c>
      <c r="L645" s="231">
        <f>IF('Pricing + Order Summary'!$O$13&gt;=8000,14,
IF('Pricing + Order Summary'!$O$13&gt;=5500,15,
IF('Pricing + Order Summary'!$O$13&gt;=4000,16,
IF('Pricing + Order Summary'!$O$13&gt;=2000,23,
IF('Pricing + Order Summary'!$O$13&gt;=750,21,
2)))))</f>
        <v>2</v>
      </c>
      <c r="M645" s="231" t="str">
        <f>"SPS20115"&amp;"-"&amp;D645&amp;"-"&amp;'Order Form'!$O$3&amp;"-2"</f>
        <v>SPS20115-0-1-2</v>
      </c>
    </row>
    <row r="646" spans="1:13">
      <c r="A646" s="234">
        <f>'Order Form'!A129</f>
        <v>107728</v>
      </c>
      <c r="B646" s="234">
        <f t="shared" si="44"/>
        <v>107728</v>
      </c>
      <c r="C646" s="235">
        <f t="shared" si="45"/>
        <v>107728</v>
      </c>
      <c r="D646" s="231">
        <f>'Order Form'!$M$2</f>
        <v>0</v>
      </c>
      <c r="E646" s="232">
        <f>'Order Form'!$K$11</f>
        <v>0</v>
      </c>
      <c r="F646" s="232" t="str">
        <f>IF(ISBLANK('Order Form'!$K$12),"",'Order Form'!$K$12)</f>
        <v/>
      </c>
      <c r="G646" s="232">
        <f t="shared" ca="1" si="47"/>
        <v>41887</v>
      </c>
      <c r="H646" s="233">
        <f>'Order Form'!$K$13</f>
        <v>0</v>
      </c>
      <c r="I646" s="236">
        <f>'Order Form'!E129</f>
        <v>12.5</v>
      </c>
      <c r="J646" s="231">
        <f>'Order Form'!K129</f>
        <v>0</v>
      </c>
      <c r="K646" s="231" t="str">
        <f t="shared" si="46"/>
        <v>F</v>
      </c>
      <c r="L646" s="231">
        <f>IF('Pricing + Order Summary'!$O$13&gt;=8000,14,
IF('Pricing + Order Summary'!$O$13&gt;=5500,15,
IF('Pricing + Order Summary'!$O$13&gt;=4000,16,
IF('Pricing + Order Summary'!$O$13&gt;=2000,23,
IF('Pricing + Order Summary'!$O$13&gt;=750,21,
2)))))</f>
        <v>2</v>
      </c>
      <c r="M646" s="231" t="str">
        <f>"SPS20115"&amp;"-"&amp;D646&amp;"-"&amp;'Order Form'!$O$3&amp;"-2"</f>
        <v>SPS20115-0-1-2</v>
      </c>
    </row>
    <row r="647" spans="1:13">
      <c r="A647" s="234">
        <f>'Order Form'!A130</f>
        <v>100060</v>
      </c>
      <c r="B647" s="234">
        <f t="shared" si="44"/>
        <v>100060</v>
      </c>
      <c r="C647" s="235">
        <f t="shared" si="45"/>
        <v>100060</v>
      </c>
      <c r="D647" s="231">
        <f>'Order Form'!$M$2</f>
        <v>0</v>
      </c>
      <c r="E647" s="232">
        <f>'Order Form'!$K$11</f>
        <v>0</v>
      </c>
      <c r="F647" s="232" t="str">
        <f>IF(ISBLANK('Order Form'!$K$12),"",'Order Form'!$K$12)</f>
        <v/>
      </c>
      <c r="G647" s="232">
        <f t="shared" ca="1" si="47"/>
        <v>41887</v>
      </c>
      <c r="H647" s="233">
        <f>'Order Form'!$K$13</f>
        <v>0</v>
      </c>
      <c r="I647" s="236">
        <f>'Order Form'!E130</f>
        <v>12.5</v>
      </c>
      <c r="J647" s="231">
        <f>'Order Form'!K130</f>
        <v>0</v>
      </c>
      <c r="K647" s="231" t="str">
        <f t="shared" si="46"/>
        <v>F</v>
      </c>
      <c r="L647" s="231">
        <f>IF('Pricing + Order Summary'!$O$13&gt;=8000,14,
IF('Pricing + Order Summary'!$O$13&gt;=5500,15,
IF('Pricing + Order Summary'!$O$13&gt;=4000,16,
IF('Pricing + Order Summary'!$O$13&gt;=2000,23,
IF('Pricing + Order Summary'!$O$13&gt;=750,21,
2)))))</f>
        <v>2</v>
      </c>
      <c r="M647" s="231" t="str">
        <f>"SPS20115"&amp;"-"&amp;D647&amp;"-"&amp;'Order Form'!$O$3&amp;"-2"</f>
        <v>SPS20115-0-1-2</v>
      </c>
    </row>
    <row r="648" spans="1:13">
      <c r="A648" s="234">
        <f>'Order Form'!A131</f>
        <v>108589</v>
      </c>
      <c r="B648" s="234">
        <f t="shared" si="44"/>
        <v>108589</v>
      </c>
      <c r="C648" s="235">
        <f t="shared" si="45"/>
        <v>108589</v>
      </c>
      <c r="D648" s="231">
        <f>'Order Form'!$M$2</f>
        <v>0</v>
      </c>
      <c r="E648" s="232">
        <f>'Order Form'!$K$11</f>
        <v>0</v>
      </c>
      <c r="F648" s="232" t="str">
        <f>IF(ISBLANK('Order Form'!$K$12),"",'Order Form'!$K$12)</f>
        <v/>
      </c>
      <c r="G648" s="232">
        <f t="shared" ca="1" si="47"/>
        <v>41887</v>
      </c>
      <c r="H648" s="233">
        <f>'Order Form'!$K$13</f>
        <v>0</v>
      </c>
      <c r="I648" s="236">
        <f>'Order Form'!E131</f>
        <v>12.5</v>
      </c>
      <c r="J648" s="231">
        <f>'Order Form'!K131</f>
        <v>0</v>
      </c>
      <c r="K648" s="231" t="str">
        <f t="shared" si="46"/>
        <v>F</v>
      </c>
      <c r="L648" s="231">
        <f>IF('Pricing + Order Summary'!$O$13&gt;=8000,14,
IF('Pricing + Order Summary'!$O$13&gt;=5500,15,
IF('Pricing + Order Summary'!$O$13&gt;=4000,16,
IF('Pricing + Order Summary'!$O$13&gt;=2000,23,
IF('Pricing + Order Summary'!$O$13&gt;=750,21,
2)))))</f>
        <v>2</v>
      </c>
      <c r="M648" s="231" t="str">
        <f>"SPS20115"&amp;"-"&amp;D648&amp;"-"&amp;'Order Form'!$O$3&amp;"-2"</f>
        <v>SPS20115-0-1-2</v>
      </c>
    </row>
    <row r="649" spans="1:13">
      <c r="A649" s="234">
        <f>'Order Form'!A132</f>
        <v>107745</v>
      </c>
      <c r="B649" s="234">
        <f t="shared" si="44"/>
        <v>107745</v>
      </c>
      <c r="C649" s="235">
        <f t="shared" si="45"/>
        <v>107745</v>
      </c>
      <c r="D649" s="231">
        <f>'Order Form'!$M$2</f>
        <v>0</v>
      </c>
      <c r="E649" s="232">
        <f>'Order Form'!$K$11</f>
        <v>0</v>
      </c>
      <c r="F649" s="232" t="str">
        <f>IF(ISBLANK('Order Form'!$K$12),"",'Order Form'!$K$12)</f>
        <v/>
      </c>
      <c r="G649" s="232">
        <f t="shared" ca="1" si="47"/>
        <v>41887</v>
      </c>
      <c r="H649" s="233">
        <f>'Order Form'!$K$13</f>
        <v>0</v>
      </c>
      <c r="I649" s="236">
        <f>'Order Form'!E132</f>
        <v>12.5</v>
      </c>
      <c r="J649" s="231">
        <f>'Order Form'!K132</f>
        <v>0</v>
      </c>
      <c r="K649" s="231" t="str">
        <f t="shared" si="46"/>
        <v>F</v>
      </c>
      <c r="L649" s="231">
        <f>IF('Pricing + Order Summary'!$O$13&gt;=8000,14,
IF('Pricing + Order Summary'!$O$13&gt;=5500,15,
IF('Pricing + Order Summary'!$O$13&gt;=4000,16,
IF('Pricing + Order Summary'!$O$13&gt;=2000,23,
IF('Pricing + Order Summary'!$O$13&gt;=750,21,
2)))))</f>
        <v>2</v>
      </c>
      <c r="M649" s="231" t="str">
        <f>"SPS20115"&amp;"-"&amp;D649&amp;"-"&amp;'Order Form'!$O$3&amp;"-2"</f>
        <v>SPS20115-0-1-2</v>
      </c>
    </row>
    <row r="650" spans="1:13">
      <c r="A650" s="234">
        <f>'Order Form'!A133</f>
        <v>108709</v>
      </c>
      <c r="B650" s="234">
        <f t="shared" si="44"/>
        <v>108709</v>
      </c>
      <c r="C650" s="235">
        <f t="shared" si="45"/>
        <v>108709</v>
      </c>
      <c r="D650" s="231">
        <f>'Order Form'!$M$2</f>
        <v>0</v>
      </c>
      <c r="E650" s="232">
        <f>'Order Form'!$K$11</f>
        <v>0</v>
      </c>
      <c r="F650" s="232" t="str">
        <f>IF(ISBLANK('Order Form'!$K$12),"",'Order Form'!$K$12)</f>
        <v/>
      </c>
      <c r="G650" s="232">
        <f t="shared" ca="1" si="47"/>
        <v>41887</v>
      </c>
      <c r="H650" s="233">
        <f>'Order Form'!$K$13</f>
        <v>0</v>
      </c>
      <c r="I650" s="236">
        <f>'Order Form'!E133</f>
        <v>12.5</v>
      </c>
      <c r="J650" s="231">
        <f>'Order Form'!K133</f>
        <v>0</v>
      </c>
      <c r="K650" s="231" t="str">
        <f t="shared" si="46"/>
        <v>F</v>
      </c>
      <c r="L650" s="231">
        <f>IF('Pricing + Order Summary'!$O$13&gt;=8000,14,
IF('Pricing + Order Summary'!$O$13&gt;=5500,15,
IF('Pricing + Order Summary'!$O$13&gt;=4000,16,
IF('Pricing + Order Summary'!$O$13&gt;=2000,23,
IF('Pricing + Order Summary'!$O$13&gt;=750,21,
2)))))</f>
        <v>2</v>
      </c>
      <c r="M650" s="231" t="str">
        <f>"SPS20115"&amp;"-"&amp;D650&amp;"-"&amp;'Order Form'!$O$3&amp;"-2"</f>
        <v>SPS20115-0-1-2</v>
      </c>
    </row>
    <row r="651" spans="1:13">
      <c r="A651" s="234">
        <f>'Order Form'!A134</f>
        <v>108693</v>
      </c>
      <c r="B651" s="234">
        <f t="shared" si="44"/>
        <v>108693</v>
      </c>
      <c r="C651" s="235">
        <f t="shared" si="45"/>
        <v>108693</v>
      </c>
      <c r="D651" s="231">
        <f>'Order Form'!$M$2</f>
        <v>0</v>
      </c>
      <c r="E651" s="232">
        <f>'Order Form'!$K$11</f>
        <v>0</v>
      </c>
      <c r="F651" s="232" t="str">
        <f>IF(ISBLANK('Order Form'!$K$12),"",'Order Form'!$K$12)</f>
        <v/>
      </c>
      <c r="G651" s="232">
        <f t="shared" ca="1" si="47"/>
        <v>41887</v>
      </c>
      <c r="H651" s="233">
        <f>'Order Form'!$K$13</f>
        <v>0</v>
      </c>
      <c r="I651" s="236">
        <f>'Order Form'!E134</f>
        <v>12.5</v>
      </c>
      <c r="J651" s="231">
        <f>'Order Form'!K134</f>
        <v>0</v>
      </c>
      <c r="K651" s="231" t="str">
        <f t="shared" si="46"/>
        <v>F</v>
      </c>
      <c r="L651" s="231">
        <f>IF('Pricing + Order Summary'!$O$13&gt;=8000,14,
IF('Pricing + Order Summary'!$O$13&gt;=5500,15,
IF('Pricing + Order Summary'!$O$13&gt;=4000,16,
IF('Pricing + Order Summary'!$O$13&gt;=2000,23,
IF('Pricing + Order Summary'!$O$13&gt;=750,21,
2)))))</f>
        <v>2</v>
      </c>
      <c r="M651" s="231" t="str">
        <f>"SPS20115"&amp;"-"&amp;D651&amp;"-"&amp;'Order Form'!$O$3&amp;"-2"</f>
        <v>SPS20115-0-1-2</v>
      </c>
    </row>
    <row r="652" spans="1:13">
      <c r="A652" s="234">
        <f>'Order Form'!A135</f>
        <v>108694</v>
      </c>
      <c r="B652" s="234">
        <f t="shared" si="44"/>
        <v>108694</v>
      </c>
      <c r="C652" s="235">
        <f t="shared" si="45"/>
        <v>108694</v>
      </c>
      <c r="D652" s="231">
        <f>'Order Form'!$M$2</f>
        <v>0</v>
      </c>
      <c r="E652" s="232">
        <f>'Order Form'!$K$11</f>
        <v>0</v>
      </c>
      <c r="F652" s="232" t="str">
        <f>IF(ISBLANK('Order Form'!$K$12),"",'Order Form'!$K$12)</f>
        <v/>
      </c>
      <c r="G652" s="232">
        <f t="shared" ca="1" si="47"/>
        <v>41887</v>
      </c>
      <c r="H652" s="233">
        <f>'Order Form'!$K$13</f>
        <v>0</v>
      </c>
      <c r="I652" s="236">
        <f>'Order Form'!E135</f>
        <v>12.5</v>
      </c>
      <c r="J652" s="231">
        <f>'Order Form'!K135</f>
        <v>0</v>
      </c>
      <c r="K652" s="231" t="str">
        <f t="shared" si="46"/>
        <v>F</v>
      </c>
      <c r="L652" s="231">
        <f>IF('Pricing + Order Summary'!$O$13&gt;=8000,14,
IF('Pricing + Order Summary'!$O$13&gt;=5500,15,
IF('Pricing + Order Summary'!$O$13&gt;=4000,16,
IF('Pricing + Order Summary'!$O$13&gt;=2000,23,
IF('Pricing + Order Summary'!$O$13&gt;=750,21,
2)))))</f>
        <v>2</v>
      </c>
      <c r="M652" s="231" t="str">
        <f>"SPS20115"&amp;"-"&amp;D652&amp;"-"&amp;'Order Form'!$O$3&amp;"-2"</f>
        <v>SPS20115-0-1-2</v>
      </c>
    </row>
    <row r="653" spans="1:13">
      <c r="A653" s="234">
        <f>'Order Form'!A136</f>
        <v>100069</v>
      </c>
      <c r="B653" s="234">
        <f t="shared" si="44"/>
        <v>100069</v>
      </c>
      <c r="C653" s="235">
        <f t="shared" si="45"/>
        <v>100069</v>
      </c>
      <c r="D653" s="231">
        <f>'Order Form'!$M$2</f>
        <v>0</v>
      </c>
      <c r="E653" s="232">
        <f>'Order Form'!$K$11</f>
        <v>0</v>
      </c>
      <c r="F653" s="232" t="str">
        <f>IF(ISBLANK('Order Form'!$K$12),"",'Order Form'!$K$12)</f>
        <v/>
      </c>
      <c r="G653" s="232">
        <f t="shared" ca="1" si="47"/>
        <v>41887</v>
      </c>
      <c r="H653" s="233">
        <f>'Order Form'!$K$13</f>
        <v>0</v>
      </c>
      <c r="I653" s="236">
        <f>'Order Form'!E136</f>
        <v>12.5</v>
      </c>
      <c r="J653" s="231">
        <f>'Order Form'!K136</f>
        <v>0</v>
      </c>
      <c r="K653" s="231" t="str">
        <f t="shared" si="46"/>
        <v>F</v>
      </c>
      <c r="L653" s="231">
        <f>IF('Pricing + Order Summary'!$O$13&gt;=8000,14,
IF('Pricing + Order Summary'!$O$13&gt;=5500,15,
IF('Pricing + Order Summary'!$O$13&gt;=4000,16,
IF('Pricing + Order Summary'!$O$13&gt;=2000,23,
IF('Pricing + Order Summary'!$O$13&gt;=750,21,
2)))))</f>
        <v>2</v>
      </c>
      <c r="M653" s="231" t="str">
        <f>"SPS20115"&amp;"-"&amp;D653&amp;"-"&amp;'Order Form'!$O$3&amp;"-2"</f>
        <v>SPS20115-0-1-2</v>
      </c>
    </row>
    <row r="654" spans="1:13">
      <c r="A654" s="234">
        <f>'Order Form'!A137</f>
        <v>108695</v>
      </c>
      <c r="B654" s="234">
        <f t="shared" si="44"/>
        <v>108695</v>
      </c>
      <c r="C654" s="235">
        <f t="shared" si="45"/>
        <v>108695</v>
      </c>
      <c r="D654" s="231">
        <f>'Order Form'!$M$2</f>
        <v>0</v>
      </c>
      <c r="E654" s="232">
        <f>'Order Form'!$K$11</f>
        <v>0</v>
      </c>
      <c r="F654" s="232" t="str">
        <f>IF(ISBLANK('Order Form'!$K$12),"",'Order Form'!$K$12)</f>
        <v/>
      </c>
      <c r="G654" s="232">
        <f t="shared" ca="1" si="47"/>
        <v>41887</v>
      </c>
      <c r="H654" s="233">
        <f>'Order Form'!$K$13</f>
        <v>0</v>
      </c>
      <c r="I654" s="236">
        <f>'Order Form'!E137</f>
        <v>12.5</v>
      </c>
      <c r="J654" s="231">
        <f>'Order Form'!K137</f>
        <v>0</v>
      </c>
      <c r="K654" s="231" t="str">
        <f t="shared" si="46"/>
        <v>F</v>
      </c>
      <c r="L654" s="231">
        <f>IF('Pricing + Order Summary'!$O$13&gt;=8000,14,
IF('Pricing + Order Summary'!$O$13&gt;=5500,15,
IF('Pricing + Order Summary'!$O$13&gt;=4000,16,
IF('Pricing + Order Summary'!$O$13&gt;=2000,23,
IF('Pricing + Order Summary'!$O$13&gt;=750,21,
2)))))</f>
        <v>2</v>
      </c>
      <c r="M654" s="231" t="str">
        <f>"SPS20115"&amp;"-"&amp;D654&amp;"-"&amp;'Order Form'!$O$3&amp;"-2"</f>
        <v>SPS20115-0-1-2</v>
      </c>
    </row>
    <row r="655" spans="1:13">
      <c r="A655" s="234">
        <f>'Order Form'!A138</f>
        <v>108575</v>
      </c>
      <c r="B655" s="234">
        <f t="shared" si="44"/>
        <v>108575</v>
      </c>
      <c r="C655" s="235">
        <f t="shared" si="45"/>
        <v>108575</v>
      </c>
      <c r="D655" s="231">
        <f>'Order Form'!$M$2</f>
        <v>0</v>
      </c>
      <c r="E655" s="232">
        <f>'Order Form'!$K$11</f>
        <v>0</v>
      </c>
      <c r="F655" s="232" t="str">
        <f>IF(ISBLANK('Order Form'!$K$12),"",'Order Form'!$K$12)</f>
        <v/>
      </c>
      <c r="G655" s="232">
        <f t="shared" ca="1" si="47"/>
        <v>41887</v>
      </c>
      <c r="H655" s="233">
        <f>'Order Form'!$K$13</f>
        <v>0</v>
      </c>
      <c r="I655" s="236">
        <f>'Order Form'!E138</f>
        <v>12.5</v>
      </c>
      <c r="J655" s="231">
        <f>'Order Form'!K138</f>
        <v>0</v>
      </c>
      <c r="K655" s="231" t="str">
        <f t="shared" si="46"/>
        <v>F</v>
      </c>
      <c r="L655" s="231">
        <f>IF('Pricing + Order Summary'!$O$13&gt;=8000,14,
IF('Pricing + Order Summary'!$O$13&gt;=5500,15,
IF('Pricing + Order Summary'!$O$13&gt;=4000,16,
IF('Pricing + Order Summary'!$O$13&gt;=2000,23,
IF('Pricing + Order Summary'!$O$13&gt;=750,21,
2)))))</f>
        <v>2</v>
      </c>
      <c r="M655" s="231" t="str">
        <f>"SPS20115"&amp;"-"&amp;D655&amp;"-"&amp;'Order Form'!$O$3&amp;"-2"</f>
        <v>SPS20115-0-1-2</v>
      </c>
    </row>
    <row r="656" spans="1:13">
      <c r="A656" s="234">
        <f>'Order Form'!A139</f>
        <v>108701</v>
      </c>
      <c r="B656" s="234">
        <f t="shared" si="44"/>
        <v>108701</v>
      </c>
      <c r="C656" s="235">
        <f t="shared" si="45"/>
        <v>108701</v>
      </c>
      <c r="D656" s="231">
        <f>'Order Form'!$M$2</f>
        <v>0</v>
      </c>
      <c r="E656" s="232">
        <f>'Order Form'!$K$11</f>
        <v>0</v>
      </c>
      <c r="F656" s="232" t="str">
        <f>IF(ISBLANK('Order Form'!$K$12),"",'Order Form'!$K$12)</f>
        <v/>
      </c>
      <c r="G656" s="232">
        <f t="shared" ca="1" si="47"/>
        <v>41887</v>
      </c>
      <c r="H656" s="233">
        <f>'Order Form'!$K$13</f>
        <v>0</v>
      </c>
      <c r="I656" s="236">
        <f>'Order Form'!E139</f>
        <v>12.5</v>
      </c>
      <c r="J656" s="231">
        <f>'Order Form'!K139</f>
        <v>0</v>
      </c>
      <c r="K656" s="231" t="str">
        <f t="shared" si="46"/>
        <v>F</v>
      </c>
      <c r="L656" s="231">
        <f>IF('Pricing + Order Summary'!$O$13&gt;=8000,14,
IF('Pricing + Order Summary'!$O$13&gt;=5500,15,
IF('Pricing + Order Summary'!$O$13&gt;=4000,16,
IF('Pricing + Order Summary'!$O$13&gt;=2000,23,
IF('Pricing + Order Summary'!$O$13&gt;=750,21,
2)))))</f>
        <v>2</v>
      </c>
      <c r="M656" s="231" t="str">
        <f>"SPS20115"&amp;"-"&amp;D656&amp;"-"&amp;'Order Form'!$O$3&amp;"-2"</f>
        <v>SPS20115-0-1-2</v>
      </c>
    </row>
    <row r="657" spans="1:13">
      <c r="A657" s="234">
        <f>'Order Form'!A140</f>
        <v>108702</v>
      </c>
      <c r="B657" s="234">
        <f t="shared" si="44"/>
        <v>108702</v>
      </c>
      <c r="C657" s="235">
        <f t="shared" si="45"/>
        <v>108702</v>
      </c>
      <c r="D657" s="231">
        <f>'Order Form'!$M$2</f>
        <v>0</v>
      </c>
      <c r="E657" s="232">
        <f>'Order Form'!$K$11</f>
        <v>0</v>
      </c>
      <c r="F657" s="232" t="str">
        <f>IF(ISBLANK('Order Form'!$K$12),"",'Order Form'!$K$12)</f>
        <v/>
      </c>
      <c r="G657" s="232">
        <f t="shared" ca="1" si="47"/>
        <v>41887</v>
      </c>
      <c r="H657" s="233">
        <f>'Order Form'!$K$13</f>
        <v>0</v>
      </c>
      <c r="I657" s="236">
        <f>'Order Form'!E140</f>
        <v>12.5</v>
      </c>
      <c r="J657" s="231">
        <f>'Order Form'!K140</f>
        <v>0</v>
      </c>
      <c r="K657" s="231" t="str">
        <f t="shared" si="46"/>
        <v>F</v>
      </c>
      <c r="L657" s="231">
        <f>IF('Pricing + Order Summary'!$O$13&gt;=8000,14,
IF('Pricing + Order Summary'!$O$13&gt;=5500,15,
IF('Pricing + Order Summary'!$O$13&gt;=4000,16,
IF('Pricing + Order Summary'!$O$13&gt;=2000,23,
IF('Pricing + Order Summary'!$O$13&gt;=750,21,
2)))))</f>
        <v>2</v>
      </c>
      <c r="M657" s="231" t="str">
        <f>"SPS20115"&amp;"-"&amp;D657&amp;"-"&amp;'Order Form'!$O$3&amp;"-2"</f>
        <v>SPS20115-0-1-2</v>
      </c>
    </row>
    <row r="658" spans="1:13">
      <c r="A658" s="234">
        <f>'Order Form'!A141</f>
        <v>107727</v>
      </c>
      <c r="B658" s="234">
        <f t="shared" si="44"/>
        <v>107727</v>
      </c>
      <c r="C658" s="235">
        <f t="shared" si="45"/>
        <v>107727</v>
      </c>
      <c r="D658" s="231">
        <f>'Order Form'!$M$2</f>
        <v>0</v>
      </c>
      <c r="E658" s="232">
        <f>'Order Form'!$K$11</f>
        <v>0</v>
      </c>
      <c r="F658" s="232" t="str">
        <f>IF(ISBLANK('Order Form'!$K$12),"",'Order Form'!$K$12)</f>
        <v/>
      </c>
      <c r="G658" s="232">
        <f t="shared" ca="1" si="47"/>
        <v>41887</v>
      </c>
      <c r="H658" s="233">
        <f>'Order Form'!$K$13</f>
        <v>0</v>
      </c>
      <c r="I658" s="236">
        <f>'Order Form'!E141</f>
        <v>12.5</v>
      </c>
      <c r="J658" s="231">
        <f>'Order Form'!K141</f>
        <v>0</v>
      </c>
      <c r="K658" s="231" t="str">
        <f t="shared" si="46"/>
        <v>F</v>
      </c>
      <c r="L658" s="231">
        <f>IF('Pricing + Order Summary'!$O$13&gt;=8000,14,
IF('Pricing + Order Summary'!$O$13&gt;=5500,15,
IF('Pricing + Order Summary'!$O$13&gt;=4000,16,
IF('Pricing + Order Summary'!$O$13&gt;=2000,23,
IF('Pricing + Order Summary'!$O$13&gt;=750,21,
2)))))</f>
        <v>2</v>
      </c>
      <c r="M658" s="231" t="str">
        <f>"SPS20115"&amp;"-"&amp;D658&amp;"-"&amp;'Order Form'!$O$3&amp;"-2"</f>
        <v>SPS20115-0-1-2</v>
      </c>
    </row>
    <row r="659" spans="1:13">
      <c r="A659" s="234">
        <f>'Order Form'!A142</f>
        <v>107725</v>
      </c>
      <c r="B659" s="234">
        <f t="shared" si="44"/>
        <v>107725</v>
      </c>
      <c r="C659" s="235">
        <f t="shared" si="45"/>
        <v>107725</v>
      </c>
      <c r="D659" s="231">
        <f>'Order Form'!$M$2</f>
        <v>0</v>
      </c>
      <c r="E659" s="232">
        <f>'Order Form'!$K$11</f>
        <v>0</v>
      </c>
      <c r="F659" s="232" t="str">
        <f>IF(ISBLANK('Order Form'!$K$12),"",'Order Form'!$K$12)</f>
        <v/>
      </c>
      <c r="G659" s="232">
        <f t="shared" ca="1" si="47"/>
        <v>41887</v>
      </c>
      <c r="H659" s="233">
        <f>'Order Form'!$K$13</f>
        <v>0</v>
      </c>
      <c r="I659" s="236">
        <f>'Order Form'!E142</f>
        <v>12.5</v>
      </c>
      <c r="J659" s="231">
        <f>'Order Form'!K142</f>
        <v>0</v>
      </c>
      <c r="K659" s="231" t="str">
        <f t="shared" si="46"/>
        <v>F</v>
      </c>
      <c r="L659" s="231">
        <f>IF('Pricing + Order Summary'!$O$13&gt;=8000,14,
IF('Pricing + Order Summary'!$O$13&gt;=5500,15,
IF('Pricing + Order Summary'!$O$13&gt;=4000,16,
IF('Pricing + Order Summary'!$O$13&gt;=2000,23,
IF('Pricing + Order Summary'!$O$13&gt;=750,21,
2)))))</f>
        <v>2</v>
      </c>
      <c r="M659" s="231" t="str">
        <f>"SPS20115"&amp;"-"&amp;D659&amp;"-"&amp;'Order Form'!$O$3&amp;"-2"</f>
        <v>SPS20115-0-1-2</v>
      </c>
    </row>
    <row r="660" spans="1:13">
      <c r="A660" s="234">
        <f>'Order Form'!A143</f>
        <v>107726</v>
      </c>
      <c r="B660" s="234">
        <f t="shared" si="44"/>
        <v>107726</v>
      </c>
      <c r="C660" s="235">
        <f t="shared" si="45"/>
        <v>107726</v>
      </c>
      <c r="D660" s="231">
        <f>'Order Form'!$M$2</f>
        <v>0</v>
      </c>
      <c r="E660" s="232">
        <f>'Order Form'!$K$11</f>
        <v>0</v>
      </c>
      <c r="F660" s="232" t="str">
        <f>IF(ISBLANK('Order Form'!$K$12),"",'Order Form'!$K$12)</f>
        <v/>
      </c>
      <c r="G660" s="232">
        <f t="shared" ca="1" si="47"/>
        <v>41887</v>
      </c>
      <c r="H660" s="233">
        <f>'Order Form'!$K$13</f>
        <v>0</v>
      </c>
      <c r="I660" s="236">
        <f>'Order Form'!E143</f>
        <v>12.5</v>
      </c>
      <c r="J660" s="231">
        <f>'Order Form'!K143</f>
        <v>0</v>
      </c>
      <c r="K660" s="231" t="str">
        <f t="shared" si="46"/>
        <v>F</v>
      </c>
      <c r="L660" s="231">
        <f>IF('Pricing + Order Summary'!$O$13&gt;=8000,14,
IF('Pricing + Order Summary'!$O$13&gt;=5500,15,
IF('Pricing + Order Summary'!$O$13&gt;=4000,16,
IF('Pricing + Order Summary'!$O$13&gt;=2000,23,
IF('Pricing + Order Summary'!$O$13&gt;=750,21,
2)))))</f>
        <v>2</v>
      </c>
      <c r="M660" s="231" t="str">
        <f>"SPS20115"&amp;"-"&amp;D660&amp;"-"&amp;'Order Form'!$O$3&amp;"-2"</f>
        <v>SPS20115-0-1-2</v>
      </c>
    </row>
    <row r="661" spans="1:13">
      <c r="A661" s="234">
        <f>'Order Form'!A144</f>
        <v>100216</v>
      </c>
      <c r="B661" s="234">
        <f t="shared" si="44"/>
        <v>100216</v>
      </c>
      <c r="C661" s="235">
        <f t="shared" si="45"/>
        <v>100216</v>
      </c>
      <c r="D661" s="231">
        <f>'Order Form'!$M$2</f>
        <v>0</v>
      </c>
      <c r="E661" s="232">
        <f>'Order Form'!$K$11</f>
        <v>0</v>
      </c>
      <c r="F661" s="232" t="str">
        <f>IF(ISBLANK('Order Form'!$K$12),"",'Order Form'!$K$12)</f>
        <v/>
      </c>
      <c r="G661" s="232">
        <f t="shared" ca="1" si="47"/>
        <v>41887</v>
      </c>
      <c r="H661" s="233">
        <f>'Order Form'!$K$13</f>
        <v>0</v>
      </c>
      <c r="I661" s="236">
        <f>'Order Form'!E144</f>
        <v>12.5</v>
      </c>
      <c r="J661" s="231">
        <f>'Order Form'!K144</f>
        <v>0</v>
      </c>
      <c r="K661" s="231" t="str">
        <f t="shared" si="46"/>
        <v>F</v>
      </c>
      <c r="L661" s="231">
        <f>IF('Pricing + Order Summary'!$O$13&gt;=8000,14,
IF('Pricing + Order Summary'!$O$13&gt;=5500,15,
IF('Pricing + Order Summary'!$O$13&gt;=4000,16,
IF('Pricing + Order Summary'!$O$13&gt;=2000,23,
IF('Pricing + Order Summary'!$O$13&gt;=750,21,
2)))))</f>
        <v>2</v>
      </c>
      <c r="M661" s="231" t="str">
        <f>"SPS20115"&amp;"-"&amp;D661&amp;"-"&amp;'Order Form'!$O$3&amp;"-2"</f>
        <v>SPS20115-0-1-2</v>
      </c>
    </row>
    <row r="662" spans="1:13">
      <c r="A662" s="234">
        <f>'Order Form'!A145</f>
        <v>100219</v>
      </c>
      <c r="B662" s="234">
        <f t="shared" si="44"/>
        <v>100219</v>
      </c>
      <c r="C662" s="235">
        <f t="shared" si="45"/>
        <v>100219</v>
      </c>
      <c r="D662" s="231">
        <f>'Order Form'!$M$2</f>
        <v>0</v>
      </c>
      <c r="E662" s="232">
        <f>'Order Form'!$K$11</f>
        <v>0</v>
      </c>
      <c r="F662" s="232" t="str">
        <f>IF(ISBLANK('Order Form'!$K$12),"",'Order Form'!$K$12)</f>
        <v/>
      </c>
      <c r="G662" s="232">
        <f t="shared" ca="1" si="47"/>
        <v>41887</v>
      </c>
      <c r="H662" s="233">
        <f>'Order Form'!$K$13</f>
        <v>0</v>
      </c>
      <c r="I662" s="236">
        <f>'Order Form'!E145</f>
        <v>12.5</v>
      </c>
      <c r="J662" s="231">
        <f>'Order Form'!K145</f>
        <v>0</v>
      </c>
      <c r="K662" s="231" t="str">
        <f t="shared" si="46"/>
        <v>F</v>
      </c>
      <c r="L662" s="231">
        <f>IF('Pricing + Order Summary'!$O$13&gt;=8000,14,
IF('Pricing + Order Summary'!$O$13&gt;=5500,15,
IF('Pricing + Order Summary'!$O$13&gt;=4000,16,
IF('Pricing + Order Summary'!$O$13&gt;=2000,23,
IF('Pricing + Order Summary'!$O$13&gt;=750,21,
2)))))</f>
        <v>2</v>
      </c>
      <c r="M662" s="231" t="str">
        <f>"SPS20115"&amp;"-"&amp;D662&amp;"-"&amp;'Order Form'!$O$3&amp;"-2"</f>
        <v>SPS20115-0-1-2</v>
      </c>
    </row>
    <row r="663" spans="1:13">
      <c r="A663" s="234">
        <f>'Order Form'!A146</f>
        <v>100500</v>
      </c>
      <c r="B663" s="234">
        <f t="shared" ref="B663:B726" si="48">A663</f>
        <v>100500</v>
      </c>
      <c r="C663" s="235">
        <f t="shared" ref="C663:C726" si="49">IF(B663=0,A663,B663)</f>
        <v>100500</v>
      </c>
      <c r="D663" s="231">
        <f>'Order Form'!$M$2</f>
        <v>0</v>
      </c>
      <c r="E663" s="232">
        <f>'Order Form'!$K$11</f>
        <v>0</v>
      </c>
      <c r="F663" s="232" t="str">
        <f>IF(ISBLANK('Order Form'!$K$12),"",'Order Form'!$K$12)</f>
        <v/>
      </c>
      <c r="G663" s="232">
        <f t="shared" ca="1" si="47"/>
        <v>41887</v>
      </c>
      <c r="H663" s="233">
        <f>'Order Form'!$K$13</f>
        <v>0</v>
      </c>
      <c r="I663" s="236">
        <f>'Order Form'!E146</f>
        <v>12.5</v>
      </c>
      <c r="J663" s="231">
        <f>'Order Form'!K146</f>
        <v>0</v>
      </c>
      <c r="K663" s="231" t="str">
        <f t="shared" ref="K663:K726" si="50">IF(J663=0,"F","T")</f>
        <v>F</v>
      </c>
      <c r="L663" s="231">
        <f>IF('Pricing + Order Summary'!$O$13&gt;=8000,14,
IF('Pricing + Order Summary'!$O$13&gt;=5500,15,
IF('Pricing + Order Summary'!$O$13&gt;=4000,16,
IF('Pricing + Order Summary'!$O$13&gt;=2000,23,
IF('Pricing + Order Summary'!$O$13&gt;=750,21,
2)))))</f>
        <v>2</v>
      </c>
      <c r="M663" s="231" t="str">
        <f>"SPS20115"&amp;"-"&amp;D663&amp;"-"&amp;'Order Form'!$O$3&amp;"-2"</f>
        <v>SPS20115-0-1-2</v>
      </c>
    </row>
    <row r="664" spans="1:13">
      <c r="A664" s="234">
        <f>'Order Form'!A147</f>
        <v>100235</v>
      </c>
      <c r="B664" s="234">
        <f t="shared" si="48"/>
        <v>100235</v>
      </c>
      <c r="C664" s="235">
        <f t="shared" si="49"/>
        <v>100235</v>
      </c>
      <c r="D664" s="231">
        <f>'Order Form'!$M$2</f>
        <v>0</v>
      </c>
      <c r="E664" s="232">
        <f>'Order Form'!$K$11</f>
        <v>0</v>
      </c>
      <c r="F664" s="232" t="str">
        <f>IF(ISBLANK('Order Form'!$K$12),"",'Order Form'!$K$12)</f>
        <v/>
      </c>
      <c r="G664" s="232">
        <f t="shared" ca="1" si="47"/>
        <v>41887</v>
      </c>
      <c r="H664" s="233">
        <f>'Order Form'!$K$13</f>
        <v>0</v>
      </c>
      <c r="I664" s="236">
        <f>'Order Form'!E147</f>
        <v>12.5</v>
      </c>
      <c r="J664" s="231">
        <f>'Order Form'!K147</f>
        <v>0</v>
      </c>
      <c r="K664" s="231" t="str">
        <f t="shared" si="50"/>
        <v>F</v>
      </c>
      <c r="L664" s="231">
        <f>IF('Pricing + Order Summary'!$O$13&gt;=8000,14,
IF('Pricing + Order Summary'!$O$13&gt;=5500,15,
IF('Pricing + Order Summary'!$O$13&gt;=4000,16,
IF('Pricing + Order Summary'!$O$13&gt;=2000,23,
IF('Pricing + Order Summary'!$O$13&gt;=750,21,
2)))))</f>
        <v>2</v>
      </c>
      <c r="M664" s="231" t="str">
        <f>"SPS20115"&amp;"-"&amp;D664&amp;"-"&amp;'Order Form'!$O$3&amp;"-2"</f>
        <v>SPS20115-0-1-2</v>
      </c>
    </row>
    <row r="665" spans="1:13">
      <c r="A665" s="234">
        <f>'Order Form'!A148</f>
        <v>100238</v>
      </c>
      <c r="B665" s="234">
        <f t="shared" si="48"/>
        <v>100238</v>
      </c>
      <c r="C665" s="235">
        <f t="shared" si="49"/>
        <v>100238</v>
      </c>
      <c r="D665" s="231">
        <f>'Order Form'!$M$2</f>
        <v>0</v>
      </c>
      <c r="E665" s="232">
        <f>'Order Form'!$K$11</f>
        <v>0</v>
      </c>
      <c r="F665" s="232" t="str">
        <f>IF(ISBLANK('Order Form'!$K$12),"",'Order Form'!$K$12)</f>
        <v/>
      </c>
      <c r="G665" s="232">
        <f t="shared" ca="1" si="47"/>
        <v>41887</v>
      </c>
      <c r="H665" s="233">
        <f>'Order Form'!$K$13</f>
        <v>0</v>
      </c>
      <c r="I665" s="236">
        <f>'Order Form'!E148</f>
        <v>12.5</v>
      </c>
      <c r="J665" s="231">
        <f>'Order Form'!K148</f>
        <v>0</v>
      </c>
      <c r="K665" s="231" t="str">
        <f t="shared" si="50"/>
        <v>F</v>
      </c>
      <c r="L665" s="231">
        <f>IF('Pricing + Order Summary'!$O$13&gt;=8000,14,
IF('Pricing + Order Summary'!$O$13&gt;=5500,15,
IF('Pricing + Order Summary'!$O$13&gt;=4000,16,
IF('Pricing + Order Summary'!$O$13&gt;=2000,23,
IF('Pricing + Order Summary'!$O$13&gt;=750,21,
2)))))</f>
        <v>2</v>
      </c>
      <c r="M665" s="231" t="str">
        <f>"SPS20115"&amp;"-"&amp;D665&amp;"-"&amp;'Order Form'!$O$3&amp;"-2"</f>
        <v>SPS20115-0-1-2</v>
      </c>
    </row>
    <row r="666" spans="1:13">
      <c r="A666" s="234">
        <f>'Order Form'!A149</f>
        <v>107730</v>
      </c>
      <c r="B666" s="234">
        <f t="shared" si="48"/>
        <v>107730</v>
      </c>
      <c r="C666" s="235">
        <f t="shared" si="49"/>
        <v>107730</v>
      </c>
      <c r="D666" s="231">
        <f>'Order Form'!$M$2</f>
        <v>0</v>
      </c>
      <c r="E666" s="232">
        <f>'Order Form'!$K$11</f>
        <v>0</v>
      </c>
      <c r="F666" s="232" t="str">
        <f>IF(ISBLANK('Order Form'!$K$12),"",'Order Form'!$K$12)</f>
        <v/>
      </c>
      <c r="G666" s="232">
        <f t="shared" ca="1" si="47"/>
        <v>41887</v>
      </c>
      <c r="H666" s="233">
        <f>'Order Form'!$K$13</f>
        <v>0</v>
      </c>
      <c r="I666" s="236">
        <f>'Order Form'!E149</f>
        <v>12.5</v>
      </c>
      <c r="J666" s="231">
        <f>'Order Form'!K149</f>
        <v>0</v>
      </c>
      <c r="K666" s="231" t="str">
        <f t="shared" si="50"/>
        <v>F</v>
      </c>
      <c r="L666" s="231">
        <f>IF('Pricing + Order Summary'!$O$13&gt;=8000,14,
IF('Pricing + Order Summary'!$O$13&gt;=5500,15,
IF('Pricing + Order Summary'!$O$13&gt;=4000,16,
IF('Pricing + Order Summary'!$O$13&gt;=2000,23,
IF('Pricing + Order Summary'!$O$13&gt;=750,21,
2)))))</f>
        <v>2</v>
      </c>
      <c r="M666" s="231" t="str">
        <f>"SPS20115"&amp;"-"&amp;D666&amp;"-"&amp;'Order Form'!$O$3&amp;"-2"</f>
        <v>SPS20115-0-1-2</v>
      </c>
    </row>
    <row r="667" spans="1:13">
      <c r="A667" s="234">
        <f>'Order Form'!A150</f>
        <v>100254</v>
      </c>
      <c r="B667" s="234">
        <f t="shared" si="48"/>
        <v>100254</v>
      </c>
      <c r="C667" s="235">
        <f t="shared" si="49"/>
        <v>100254</v>
      </c>
      <c r="D667" s="231">
        <f>'Order Form'!$M$2</f>
        <v>0</v>
      </c>
      <c r="E667" s="232">
        <f>'Order Form'!$K$11</f>
        <v>0</v>
      </c>
      <c r="F667" s="232" t="str">
        <f>IF(ISBLANK('Order Form'!$K$12),"",'Order Form'!$K$12)</f>
        <v/>
      </c>
      <c r="G667" s="232">
        <f t="shared" ca="1" si="47"/>
        <v>41887</v>
      </c>
      <c r="H667" s="233">
        <f>'Order Form'!$K$13</f>
        <v>0</v>
      </c>
      <c r="I667" s="236">
        <f>'Order Form'!E150</f>
        <v>12.5</v>
      </c>
      <c r="J667" s="231">
        <f>'Order Form'!K150</f>
        <v>0</v>
      </c>
      <c r="K667" s="231" t="str">
        <f t="shared" si="50"/>
        <v>F</v>
      </c>
      <c r="L667" s="231">
        <f>IF('Pricing + Order Summary'!$O$13&gt;=8000,14,
IF('Pricing + Order Summary'!$O$13&gt;=5500,15,
IF('Pricing + Order Summary'!$O$13&gt;=4000,16,
IF('Pricing + Order Summary'!$O$13&gt;=2000,23,
IF('Pricing + Order Summary'!$O$13&gt;=750,21,
2)))))</f>
        <v>2</v>
      </c>
      <c r="M667" s="231" t="str">
        <f>"SPS20115"&amp;"-"&amp;D667&amp;"-"&amp;'Order Form'!$O$3&amp;"-2"</f>
        <v>SPS20115-0-1-2</v>
      </c>
    </row>
    <row r="668" spans="1:13">
      <c r="A668" s="234">
        <f>'Order Form'!A151</f>
        <v>100236</v>
      </c>
      <c r="B668" s="234">
        <f t="shared" si="48"/>
        <v>100236</v>
      </c>
      <c r="C668" s="235">
        <f t="shared" si="49"/>
        <v>100236</v>
      </c>
      <c r="D668" s="231">
        <f>'Order Form'!$M$2</f>
        <v>0</v>
      </c>
      <c r="E668" s="232">
        <f>'Order Form'!$K$11</f>
        <v>0</v>
      </c>
      <c r="F668" s="232" t="str">
        <f>IF(ISBLANK('Order Form'!$K$12),"",'Order Form'!$K$12)</f>
        <v/>
      </c>
      <c r="G668" s="232">
        <f t="shared" ca="1" si="47"/>
        <v>41887</v>
      </c>
      <c r="H668" s="233">
        <f>'Order Form'!$K$13</f>
        <v>0</v>
      </c>
      <c r="I668" s="236">
        <f>'Order Form'!E151</f>
        <v>12.5</v>
      </c>
      <c r="J668" s="231">
        <f>'Order Form'!K151</f>
        <v>0</v>
      </c>
      <c r="K668" s="231" t="str">
        <f t="shared" si="50"/>
        <v>F</v>
      </c>
      <c r="L668" s="231">
        <f>IF('Pricing + Order Summary'!$O$13&gt;=8000,14,
IF('Pricing + Order Summary'!$O$13&gt;=5500,15,
IF('Pricing + Order Summary'!$O$13&gt;=4000,16,
IF('Pricing + Order Summary'!$O$13&gt;=2000,23,
IF('Pricing + Order Summary'!$O$13&gt;=750,21,
2)))))</f>
        <v>2</v>
      </c>
      <c r="M668" s="231" t="str">
        <f>"SPS20115"&amp;"-"&amp;D668&amp;"-"&amp;'Order Form'!$O$3&amp;"-2"</f>
        <v>SPS20115-0-1-2</v>
      </c>
    </row>
    <row r="669" spans="1:13">
      <c r="A669" s="234">
        <f>'Order Form'!A152</f>
        <v>108700</v>
      </c>
      <c r="B669" s="234">
        <f t="shared" si="48"/>
        <v>108700</v>
      </c>
      <c r="C669" s="235">
        <f t="shared" si="49"/>
        <v>108700</v>
      </c>
      <c r="D669" s="231">
        <f>'Order Form'!$M$2</f>
        <v>0</v>
      </c>
      <c r="E669" s="232">
        <f>'Order Form'!$K$11</f>
        <v>0</v>
      </c>
      <c r="F669" s="232" t="str">
        <f>IF(ISBLANK('Order Form'!$K$12),"",'Order Form'!$K$12)</f>
        <v/>
      </c>
      <c r="G669" s="232">
        <f t="shared" ca="1" si="47"/>
        <v>41887</v>
      </c>
      <c r="H669" s="233">
        <f>'Order Form'!$K$13</f>
        <v>0</v>
      </c>
      <c r="I669" s="236">
        <f>'Order Form'!E152</f>
        <v>12.5</v>
      </c>
      <c r="J669" s="231">
        <f>'Order Form'!K152</f>
        <v>0</v>
      </c>
      <c r="K669" s="231" t="str">
        <f t="shared" si="50"/>
        <v>F</v>
      </c>
      <c r="L669" s="231">
        <f>IF('Pricing + Order Summary'!$O$13&gt;=8000,14,
IF('Pricing + Order Summary'!$O$13&gt;=5500,15,
IF('Pricing + Order Summary'!$O$13&gt;=4000,16,
IF('Pricing + Order Summary'!$O$13&gt;=2000,23,
IF('Pricing + Order Summary'!$O$13&gt;=750,21,
2)))))</f>
        <v>2</v>
      </c>
      <c r="M669" s="231" t="str">
        <f>"SPS20115"&amp;"-"&amp;D669&amp;"-"&amp;'Order Form'!$O$3&amp;"-2"</f>
        <v>SPS20115-0-1-2</v>
      </c>
    </row>
    <row r="670" spans="1:13">
      <c r="A670" s="234">
        <f>'Order Form'!A153</f>
        <v>108699</v>
      </c>
      <c r="B670" s="234">
        <f t="shared" si="48"/>
        <v>108699</v>
      </c>
      <c r="C670" s="235">
        <f t="shared" si="49"/>
        <v>108699</v>
      </c>
      <c r="D670" s="231">
        <f>'Order Form'!$M$2</f>
        <v>0</v>
      </c>
      <c r="E670" s="232">
        <f>'Order Form'!$K$11</f>
        <v>0</v>
      </c>
      <c r="F670" s="232" t="str">
        <f>IF(ISBLANK('Order Form'!$K$12),"",'Order Form'!$K$12)</f>
        <v/>
      </c>
      <c r="G670" s="232">
        <f t="shared" ca="1" si="47"/>
        <v>41887</v>
      </c>
      <c r="H670" s="233">
        <f>'Order Form'!$K$13</f>
        <v>0</v>
      </c>
      <c r="I670" s="236">
        <f>'Order Form'!E153</f>
        <v>12.5</v>
      </c>
      <c r="J670" s="231">
        <f>'Order Form'!K153</f>
        <v>0</v>
      </c>
      <c r="K670" s="231" t="str">
        <f t="shared" si="50"/>
        <v>F</v>
      </c>
      <c r="L670" s="231">
        <f>IF('Pricing + Order Summary'!$O$13&gt;=8000,14,
IF('Pricing + Order Summary'!$O$13&gt;=5500,15,
IF('Pricing + Order Summary'!$O$13&gt;=4000,16,
IF('Pricing + Order Summary'!$O$13&gt;=2000,23,
IF('Pricing + Order Summary'!$O$13&gt;=750,21,
2)))))</f>
        <v>2</v>
      </c>
      <c r="M670" s="231" t="str">
        <f>"SPS20115"&amp;"-"&amp;D670&amp;"-"&amp;'Order Form'!$O$3&amp;"-2"</f>
        <v>SPS20115-0-1-2</v>
      </c>
    </row>
    <row r="671" spans="1:13">
      <c r="A671" s="234">
        <f>'Order Form'!A154</f>
        <v>100513</v>
      </c>
      <c r="B671" s="234">
        <f t="shared" si="48"/>
        <v>100513</v>
      </c>
      <c r="C671" s="235">
        <f t="shared" si="49"/>
        <v>100513</v>
      </c>
      <c r="D671" s="231">
        <f>'Order Form'!$M$2</f>
        <v>0</v>
      </c>
      <c r="E671" s="232">
        <f>'Order Form'!$K$11</f>
        <v>0</v>
      </c>
      <c r="F671" s="232" t="str">
        <f>IF(ISBLANK('Order Form'!$K$12),"",'Order Form'!$K$12)</f>
        <v/>
      </c>
      <c r="G671" s="232">
        <f t="shared" ca="1" si="47"/>
        <v>41887</v>
      </c>
      <c r="H671" s="233">
        <f>'Order Form'!$K$13</f>
        <v>0</v>
      </c>
      <c r="I671" s="236">
        <f>'Order Form'!E154</f>
        <v>12.5</v>
      </c>
      <c r="J671" s="231">
        <f>'Order Form'!K154</f>
        <v>0</v>
      </c>
      <c r="K671" s="231" t="str">
        <f t="shared" si="50"/>
        <v>F</v>
      </c>
      <c r="L671" s="231">
        <f>IF('Pricing + Order Summary'!$O$13&gt;=8000,14,
IF('Pricing + Order Summary'!$O$13&gt;=5500,15,
IF('Pricing + Order Summary'!$O$13&gt;=4000,16,
IF('Pricing + Order Summary'!$O$13&gt;=2000,23,
IF('Pricing + Order Summary'!$O$13&gt;=750,21,
2)))))</f>
        <v>2</v>
      </c>
      <c r="M671" s="231" t="str">
        <f>"SPS20115"&amp;"-"&amp;D671&amp;"-"&amp;'Order Form'!$O$3&amp;"-2"</f>
        <v>SPS20115-0-1-2</v>
      </c>
    </row>
    <row r="672" spans="1:13">
      <c r="A672" s="234">
        <f>'Order Form'!A155</f>
        <v>105830</v>
      </c>
      <c r="B672" s="234">
        <f t="shared" si="48"/>
        <v>105830</v>
      </c>
      <c r="C672" s="235">
        <f t="shared" si="49"/>
        <v>105830</v>
      </c>
      <c r="D672" s="231">
        <f>'Order Form'!$M$2</f>
        <v>0</v>
      </c>
      <c r="E672" s="232">
        <f>'Order Form'!$K$11</f>
        <v>0</v>
      </c>
      <c r="F672" s="232" t="str">
        <f>IF(ISBLANK('Order Form'!$K$12),"",'Order Form'!$K$12)</f>
        <v/>
      </c>
      <c r="G672" s="232">
        <f t="shared" ca="1" si="47"/>
        <v>41887</v>
      </c>
      <c r="H672" s="233">
        <f>'Order Form'!$K$13</f>
        <v>0</v>
      </c>
      <c r="I672" s="236">
        <f>'Order Form'!E155</f>
        <v>12.5</v>
      </c>
      <c r="J672" s="231">
        <f>'Order Form'!K155</f>
        <v>0</v>
      </c>
      <c r="K672" s="231" t="str">
        <f t="shared" si="50"/>
        <v>F</v>
      </c>
      <c r="L672" s="231">
        <f>IF('Pricing + Order Summary'!$O$13&gt;=8000,14,
IF('Pricing + Order Summary'!$O$13&gt;=5500,15,
IF('Pricing + Order Summary'!$O$13&gt;=4000,16,
IF('Pricing + Order Summary'!$O$13&gt;=2000,23,
IF('Pricing + Order Summary'!$O$13&gt;=750,21,
2)))))</f>
        <v>2</v>
      </c>
      <c r="M672" s="231" t="str">
        <f>"SPS20115"&amp;"-"&amp;D672&amp;"-"&amp;'Order Form'!$O$3&amp;"-2"</f>
        <v>SPS20115-0-1-2</v>
      </c>
    </row>
    <row r="673" spans="1:13">
      <c r="A673" s="234">
        <f>'Order Form'!A156</f>
        <v>100220</v>
      </c>
      <c r="B673" s="234">
        <f t="shared" si="48"/>
        <v>100220</v>
      </c>
      <c r="C673" s="235">
        <f t="shared" si="49"/>
        <v>100220</v>
      </c>
      <c r="D673" s="231">
        <f>'Order Form'!$M$2</f>
        <v>0</v>
      </c>
      <c r="E673" s="232">
        <f>'Order Form'!$K$11</f>
        <v>0</v>
      </c>
      <c r="F673" s="232" t="str">
        <f>IF(ISBLANK('Order Form'!$K$12),"",'Order Form'!$K$12)</f>
        <v/>
      </c>
      <c r="G673" s="232">
        <f t="shared" ca="1" si="47"/>
        <v>41887</v>
      </c>
      <c r="H673" s="233">
        <f>'Order Form'!$K$13</f>
        <v>0</v>
      </c>
      <c r="I673" s="236">
        <f>'Order Form'!E156</f>
        <v>12.5</v>
      </c>
      <c r="J673" s="231">
        <f>'Order Form'!K156</f>
        <v>0</v>
      </c>
      <c r="K673" s="231" t="str">
        <f t="shared" si="50"/>
        <v>F</v>
      </c>
      <c r="L673" s="231">
        <f>IF('Pricing + Order Summary'!$O$13&gt;=8000,14,
IF('Pricing + Order Summary'!$O$13&gt;=5500,15,
IF('Pricing + Order Summary'!$O$13&gt;=4000,16,
IF('Pricing + Order Summary'!$O$13&gt;=2000,23,
IF('Pricing + Order Summary'!$O$13&gt;=750,21,
2)))))</f>
        <v>2</v>
      </c>
      <c r="M673" s="231" t="str">
        <f>"SPS20115"&amp;"-"&amp;D673&amp;"-"&amp;'Order Form'!$O$3&amp;"-2"</f>
        <v>SPS20115-0-1-2</v>
      </c>
    </row>
    <row r="674" spans="1:13">
      <c r="A674" s="234">
        <f>'Order Form'!A157</f>
        <v>100221</v>
      </c>
      <c r="B674" s="234">
        <f t="shared" si="48"/>
        <v>100221</v>
      </c>
      <c r="C674" s="235">
        <f t="shared" si="49"/>
        <v>100221</v>
      </c>
      <c r="D674" s="231">
        <f>'Order Form'!$M$2</f>
        <v>0</v>
      </c>
      <c r="E674" s="232">
        <f>'Order Form'!$K$11</f>
        <v>0</v>
      </c>
      <c r="F674" s="232" t="str">
        <f>IF(ISBLANK('Order Form'!$K$12),"",'Order Form'!$K$12)</f>
        <v/>
      </c>
      <c r="G674" s="232">
        <f t="shared" ca="1" si="47"/>
        <v>41887</v>
      </c>
      <c r="H674" s="233">
        <f>'Order Form'!$K$13</f>
        <v>0</v>
      </c>
      <c r="I674" s="236">
        <f>'Order Form'!E157</f>
        <v>12.5</v>
      </c>
      <c r="J674" s="231">
        <f>'Order Form'!K157</f>
        <v>0</v>
      </c>
      <c r="K674" s="231" t="str">
        <f t="shared" si="50"/>
        <v>F</v>
      </c>
      <c r="L674" s="231">
        <f>IF('Pricing + Order Summary'!$O$13&gt;=8000,14,
IF('Pricing + Order Summary'!$O$13&gt;=5500,15,
IF('Pricing + Order Summary'!$O$13&gt;=4000,16,
IF('Pricing + Order Summary'!$O$13&gt;=2000,23,
IF('Pricing + Order Summary'!$O$13&gt;=750,21,
2)))))</f>
        <v>2</v>
      </c>
      <c r="M674" s="231" t="str">
        <f>"SPS20115"&amp;"-"&amp;D674&amp;"-"&amp;'Order Form'!$O$3&amp;"-2"</f>
        <v>SPS20115-0-1-2</v>
      </c>
    </row>
    <row r="675" spans="1:13">
      <c r="A675" s="234">
        <f>'Order Form'!A158</f>
        <v>105815</v>
      </c>
      <c r="B675" s="234">
        <f t="shared" si="48"/>
        <v>105815</v>
      </c>
      <c r="C675" s="235">
        <f t="shared" si="49"/>
        <v>105815</v>
      </c>
      <c r="D675" s="231">
        <f>'Order Form'!$M$2</f>
        <v>0</v>
      </c>
      <c r="E675" s="232">
        <f>'Order Form'!$K$11</f>
        <v>0</v>
      </c>
      <c r="F675" s="232" t="str">
        <f>IF(ISBLANK('Order Form'!$K$12),"",'Order Form'!$K$12)</f>
        <v/>
      </c>
      <c r="G675" s="232">
        <f t="shared" ca="1" si="47"/>
        <v>41887</v>
      </c>
      <c r="H675" s="233">
        <f>'Order Form'!$K$13</f>
        <v>0</v>
      </c>
      <c r="I675" s="236">
        <f>'Order Form'!E158</f>
        <v>12.5</v>
      </c>
      <c r="J675" s="231">
        <f>'Order Form'!K158</f>
        <v>0</v>
      </c>
      <c r="K675" s="231" t="str">
        <f t="shared" si="50"/>
        <v>F</v>
      </c>
      <c r="L675" s="231">
        <f>IF('Pricing + Order Summary'!$O$13&gt;=8000,14,
IF('Pricing + Order Summary'!$O$13&gt;=5500,15,
IF('Pricing + Order Summary'!$O$13&gt;=4000,16,
IF('Pricing + Order Summary'!$O$13&gt;=2000,23,
IF('Pricing + Order Summary'!$O$13&gt;=750,21,
2)))))</f>
        <v>2</v>
      </c>
      <c r="M675" s="231" t="str">
        <f>"SPS20115"&amp;"-"&amp;D675&amp;"-"&amp;'Order Form'!$O$3&amp;"-2"</f>
        <v>SPS20115-0-1-2</v>
      </c>
    </row>
    <row r="676" spans="1:13">
      <c r="A676" s="234">
        <f>'Order Form'!A159</f>
        <v>107713</v>
      </c>
      <c r="B676" s="234">
        <f t="shared" si="48"/>
        <v>107713</v>
      </c>
      <c r="C676" s="235">
        <f t="shared" si="49"/>
        <v>107713</v>
      </c>
      <c r="D676" s="231">
        <f>'Order Form'!$M$2</f>
        <v>0</v>
      </c>
      <c r="E676" s="232">
        <f>'Order Form'!$K$11</f>
        <v>0</v>
      </c>
      <c r="F676" s="232" t="str">
        <f>IF(ISBLANK('Order Form'!$K$12),"",'Order Form'!$K$12)</f>
        <v/>
      </c>
      <c r="G676" s="232">
        <f t="shared" ca="1" si="47"/>
        <v>41887</v>
      </c>
      <c r="H676" s="233">
        <f>'Order Form'!$K$13</f>
        <v>0</v>
      </c>
      <c r="I676" s="236">
        <f>'Order Form'!E159</f>
        <v>12.5</v>
      </c>
      <c r="J676" s="231">
        <f>'Order Form'!K159</f>
        <v>0</v>
      </c>
      <c r="K676" s="231" t="str">
        <f t="shared" si="50"/>
        <v>F</v>
      </c>
      <c r="L676" s="231">
        <f>IF('Pricing + Order Summary'!$O$13&gt;=8000,14,
IF('Pricing + Order Summary'!$O$13&gt;=5500,15,
IF('Pricing + Order Summary'!$O$13&gt;=4000,16,
IF('Pricing + Order Summary'!$O$13&gt;=2000,23,
IF('Pricing + Order Summary'!$O$13&gt;=750,21,
2)))))</f>
        <v>2</v>
      </c>
      <c r="M676" s="231" t="str">
        <f>"SPS20115"&amp;"-"&amp;D676&amp;"-"&amp;'Order Form'!$O$3&amp;"-2"</f>
        <v>SPS20115-0-1-2</v>
      </c>
    </row>
    <row r="677" spans="1:13">
      <c r="A677" s="234">
        <f>'Order Form'!A160</f>
        <v>100501</v>
      </c>
      <c r="B677" s="234">
        <f t="shared" si="48"/>
        <v>100501</v>
      </c>
      <c r="C677" s="235">
        <f t="shared" si="49"/>
        <v>100501</v>
      </c>
      <c r="D677" s="231">
        <f>'Order Form'!$M$2</f>
        <v>0</v>
      </c>
      <c r="E677" s="232">
        <f>'Order Form'!$K$11</f>
        <v>0</v>
      </c>
      <c r="F677" s="232" t="str">
        <f>IF(ISBLANK('Order Form'!$K$12),"",'Order Form'!$K$12)</f>
        <v/>
      </c>
      <c r="G677" s="232">
        <f t="shared" ca="1" si="47"/>
        <v>41887</v>
      </c>
      <c r="H677" s="233">
        <f>'Order Form'!$K$13</f>
        <v>0</v>
      </c>
      <c r="I677" s="236">
        <f>'Order Form'!E160</f>
        <v>12.5</v>
      </c>
      <c r="J677" s="231">
        <f>'Order Form'!K160</f>
        <v>0</v>
      </c>
      <c r="K677" s="231" t="str">
        <f t="shared" si="50"/>
        <v>F</v>
      </c>
      <c r="L677" s="231">
        <f>IF('Pricing + Order Summary'!$O$13&gt;=8000,14,
IF('Pricing + Order Summary'!$O$13&gt;=5500,15,
IF('Pricing + Order Summary'!$O$13&gt;=4000,16,
IF('Pricing + Order Summary'!$O$13&gt;=2000,23,
IF('Pricing + Order Summary'!$O$13&gt;=750,21,
2)))))</f>
        <v>2</v>
      </c>
      <c r="M677" s="231" t="str">
        <f>"SPS20115"&amp;"-"&amp;D677&amp;"-"&amp;'Order Form'!$O$3&amp;"-2"</f>
        <v>SPS20115-0-1-2</v>
      </c>
    </row>
    <row r="678" spans="1:13">
      <c r="A678" s="234">
        <f>'Order Form'!A161</f>
        <v>100253</v>
      </c>
      <c r="B678" s="234">
        <f t="shared" si="48"/>
        <v>100253</v>
      </c>
      <c r="C678" s="235">
        <f t="shared" si="49"/>
        <v>100253</v>
      </c>
      <c r="D678" s="231">
        <f>'Order Form'!$M$2</f>
        <v>0</v>
      </c>
      <c r="E678" s="232">
        <f>'Order Form'!$K$11</f>
        <v>0</v>
      </c>
      <c r="F678" s="232" t="str">
        <f>IF(ISBLANK('Order Form'!$K$12),"",'Order Form'!$K$12)</f>
        <v/>
      </c>
      <c r="G678" s="232">
        <f t="shared" ca="1" si="47"/>
        <v>41887</v>
      </c>
      <c r="H678" s="233">
        <f>'Order Form'!$K$13</f>
        <v>0</v>
      </c>
      <c r="I678" s="236">
        <f>'Order Form'!E161</f>
        <v>12.5</v>
      </c>
      <c r="J678" s="231">
        <f>'Order Form'!K161</f>
        <v>0</v>
      </c>
      <c r="K678" s="231" t="str">
        <f t="shared" si="50"/>
        <v>F</v>
      </c>
      <c r="L678" s="231">
        <f>IF('Pricing + Order Summary'!$O$13&gt;=8000,14,
IF('Pricing + Order Summary'!$O$13&gt;=5500,15,
IF('Pricing + Order Summary'!$O$13&gt;=4000,16,
IF('Pricing + Order Summary'!$O$13&gt;=2000,23,
IF('Pricing + Order Summary'!$O$13&gt;=750,21,
2)))))</f>
        <v>2</v>
      </c>
      <c r="M678" s="231" t="str">
        <f>"SPS20115"&amp;"-"&amp;D678&amp;"-"&amp;'Order Form'!$O$3&amp;"-2"</f>
        <v>SPS20115-0-1-2</v>
      </c>
    </row>
    <row r="679" spans="1:13">
      <c r="A679" s="234">
        <f>'Order Form'!A162</f>
        <v>108689</v>
      </c>
      <c r="B679" s="234">
        <f t="shared" si="48"/>
        <v>108689</v>
      </c>
      <c r="C679" s="235">
        <f t="shared" si="49"/>
        <v>108689</v>
      </c>
      <c r="D679" s="231">
        <f>'Order Form'!$M$2</f>
        <v>0</v>
      </c>
      <c r="E679" s="232">
        <f>'Order Form'!$K$11</f>
        <v>0</v>
      </c>
      <c r="F679" s="232" t="str">
        <f>IF(ISBLANK('Order Form'!$K$12),"",'Order Form'!$K$12)</f>
        <v/>
      </c>
      <c r="G679" s="232">
        <f t="shared" ca="1" si="47"/>
        <v>41887</v>
      </c>
      <c r="H679" s="233">
        <f>'Order Form'!$K$13</f>
        <v>0</v>
      </c>
      <c r="I679" s="236">
        <f>'Order Form'!E162</f>
        <v>12.5</v>
      </c>
      <c r="J679" s="231">
        <f>'Order Form'!K162</f>
        <v>0</v>
      </c>
      <c r="K679" s="231" t="str">
        <f t="shared" si="50"/>
        <v>F</v>
      </c>
      <c r="L679" s="231">
        <f>IF('Pricing + Order Summary'!$O$13&gt;=8000,14,
IF('Pricing + Order Summary'!$O$13&gt;=5500,15,
IF('Pricing + Order Summary'!$O$13&gt;=4000,16,
IF('Pricing + Order Summary'!$O$13&gt;=2000,23,
IF('Pricing + Order Summary'!$O$13&gt;=750,21,
2)))))</f>
        <v>2</v>
      </c>
      <c r="M679" s="231" t="str">
        <f>"SPS20115"&amp;"-"&amp;D679&amp;"-"&amp;'Order Form'!$O$3&amp;"-2"</f>
        <v>SPS20115-0-1-2</v>
      </c>
    </row>
    <row r="680" spans="1:13">
      <c r="A680" s="234">
        <f>'Order Form'!A163</f>
        <v>108687</v>
      </c>
      <c r="B680" s="234">
        <f t="shared" si="48"/>
        <v>108687</v>
      </c>
      <c r="C680" s="235">
        <f t="shared" si="49"/>
        <v>108687</v>
      </c>
      <c r="D680" s="231">
        <f>'Order Form'!$M$2</f>
        <v>0</v>
      </c>
      <c r="E680" s="232">
        <f>'Order Form'!$K$11</f>
        <v>0</v>
      </c>
      <c r="F680" s="232" t="str">
        <f>IF(ISBLANK('Order Form'!$K$12),"",'Order Form'!$K$12)</f>
        <v/>
      </c>
      <c r="G680" s="232">
        <f t="shared" ca="1" si="47"/>
        <v>41887</v>
      </c>
      <c r="H680" s="233">
        <f>'Order Form'!$K$13</f>
        <v>0</v>
      </c>
      <c r="I680" s="236">
        <f>'Order Form'!E163</f>
        <v>12.5</v>
      </c>
      <c r="J680" s="231">
        <f>'Order Form'!K163</f>
        <v>0</v>
      </c>
      <c r="K680" s="231" t="str">
        <f t="shared" si="50"/>
        <v>F</v>
      </c>
      <c r="L680" s="231">
        <f>IF('Pricing + Order Summary'!$O$13&gt;=8000,14,
IF('Pricing + Order Summary'!$O$13&gt;=5500,15,
IF('Pricing + Order Summary'!$O$13&gt;=4000,16,
IF('Pricing + Order Summary'!$O$13&gt;=2000,23,
IF('Pricing + Order Summary'!$O$13&gt;=750,21,
2)))))</f>
        <v>2</v>
      </c>
      <c r="M680" s="231" t="str">
        <f>"SPS20115"&amp;"-"&amp;D680&amp;"-"&amp;'Order Form'!$O$3&amp;"-2"</f>
        <v>SPS20115-0-1-2</v>
      </c>
    </row>
    <row r="681" spans="1:13">
      <c r="A681" s="234">
        <f>'Order Form'!A164</f>
        <v>100094</v>
      </c>
      <c r="B681" s="234">
        <f t="shared" si="48"/>
        <v>100094</v>
      </c>
      <c r="C681" s="235">
        <f t="shared" si="49"/>
        <v>100094</v>
      </c>
      <c r="D681" s="231">
        <f>'Order Form'!$M$2</f>
        <v>0</v>
      </c>
      <c r="E681" s="232">
        <f>'Order Form'!$K$11</f>
        <v>0</v>
      </c>
      <c r="F681" s="232" t="str">
        <f>IF(ISBLANK('Order Form'!$K$12),"",'Order Form'!$K$12)</f>
        <v/>
      </c>
      <c r="G681" s="232">
        <f t="shared" ca="1" si="47"/>
        <v>41887</v>
      </c>
      <c r="H681" s="233">
        <f>'Order Form'!$K$13</f>
        <v>0</v>
      </c>
      <c r="I681" s="236">
        <f>'Order Form'!E164</f>
        <v>12.5</v>
      </c>
      <c r="J681" s="231">
        <f>'Order Form'!K164</f>
        <v>0</v>
      </c>
      <c r="K681" s="231" t="str">
        <f t="shared" si="50"/>
        <v>F</v>
      </c>
      <c r="L681" s="231">
        <f>IF('Pricing + Order Summary'!$O$13&gt;=8000,14,
IF('Pricing + Order Summary'!$O$13&gt;=5500,15,
IF('Pricing + Order Summary'!$O$13&gt;=4000,16,
IF('Pricing + Order Summary'!$O$13&gt;=2000,23,
IF('Pricing + Order Summary'!$O$13&gt;=750,21,
2)))))</f>
        <v>2</v>
      </c>
      <c r="M681" s="231" t="str">
        <f>"SPS20115"&amp;"-"&amp;D681&amp;"-"&amp;'Order Form'!$O$3&amp;"-2"</f>
        <v>SPS20115-0-1-2</v>
      </c>
    </row>
    <row r="682" spans="1:13">
      <c r="A682" s="234">
        <f>'Order Form'!A165</f>
        <v>105831</v>
      </c>
      <c r="B682" s="234">
        <f t="shared" si="48"/>
        <v>105831</v>
      </c>
      <c r="C682" s="235">
        <f t="shared" si="49"/>
        <v>105831</v>
      </c>
      <c r="D682" s="231">
        <f>'Order Form'!$M$2</f>
        <v>0</v>
      </c>
      <c r="E682" s="232">
        <f>'Order Form'!$K$11</f>
        <v>0</v>
      </c>
      <c r="F682" s="232" t="str">
        <f>IF(ISBLANK('Order Form'!$K$12),"",'Order Form'!$K$12)</f>
        <v/>
      </c>
      <c r="G682" s="232">
        <f t="shared" ca="1" si="47"/>
        <v>41887</v>
      </c>
      <c r="H682" s="233">
        <f>'Order Form'!$K$13</f>
        <v>0</v>
      </c>
      <c r="I682" s="236">
        <f>'Order Form'!E165</f>
        <v>12.5</v>
      </c>
      <c r="J682" s="231">
        <f>'Order Form'!K165</f>
        <v>0</v>
      </c>
      <c r="K682" s="231" t="str">
        <f t="shared" si="50"/>
        <v>F</v>
      </c>
      <c r="L682" s="231">
        <f>IF('Pricing + Order Summary'!$O$13&gt;=8000,14,
IF('Pricing + Order Summary'!$O$13&gt;=5500,15,
IF('Pricing + Order Summary'!$O$13&gt;=4000,16,
IF('Pricing + Order Summary'!$O$13&gt;=2000,23,
IF('Pricing + Order Summary'!$O$13&gt;=750,21,
2)))))</f>
        <v>2</v>
      </c>
      <c r="M682" s="231" t="str">
        <f>"SPS20115"&amp;"-"&amp;D682&amp;"-"&amp;'Order Form'!$O$3&amp;"-2"</f>
        <v>SPS20115-0-1-2</v>
      </c>
    </row>
    <row r="683" spans="1:13">
      <c r="A683" s="234">
        <f>'Order Form'!A166</f>
        <v>100502</v>
      </c>
      <c r="B683" s="234">
        <f t="shared" si="48"/>
        <v>100502</v>
      </c>
      <c r="C683" s="235">
        <f t="shared" si="49"/>
        <v>100502</v>
      </c>
      <c r="D683" s="231">
        <f>'Order Form'!$M$2</f>
        <v>0</v>
      </c>
      <c r="E683" s="232">
        <f>'Order Form'!$K$11</f>
        <v>0</v>
      </c>
      <c r="F683" s="232" t="str">
        <f>IF(ISBLANK('Order Form'!$K$12),"",'Order Form'!$K$12)</f>
        <v/>
      </c>
      <c r="G683" s="232">
        <f t="shared" ca="1" si="47"/>
        <v>41887</v>
      </c>
      <c r="H683" s="233">
        <f>'Order Form'!$K$13</f>
        <v>0</v>
      </c>
      <c r="I683" s="236">
        <f>'Order Form'!E166</f>
        <v>12.5</v>
      </c>
      <c r="J683" s="231">
        <f>'Order Form'!K166</f>
        <v>0</v>
      </c>
      <c r="K683" s="231" t="str">
        <f t="shared" si="50"/>
        <v>F</v>
      </c>
      <c r="L683" s="231">
        <f>IF('Pricing + Order Summary'!$O$13&gt;=8000,14,
IF('Pricing + Order Summary'!$O$13&gt;=5500,15,
IF('Pricing + Order Summary'!$O$13&gt;=4000,16,
IF('Pricing + Order Summary'!$O$13&gt;=2000,23,
IF('Pricing + Order Summary'!$O$13&gt;=750,21,
2)))))</f>
        <v>2</v>
      </c>
      <c r="M683" s="231" t="str">
        <f>"SPS20115"&amp;"-"&amp;D683&amp;"-"&amp;'Order Form'!$O$3&amp;"-2"</f>
        <v>SPS20115-0-1-2</v>
      </c>
    </row>
    <row r="684" spans="1:13">
      <c r="A684" s="234">
        <f>'Order Form'!A167</f>
        <v>108703</v>
      </c>
      <c r="B684" s="234">
        <f t="shared" si="48"/>
        <v>108703</v>
      </c>
      <c r="C684" s="235">
        <f t="shared" si="49"/>
        <v>108703</v>
      </c>
      <c r="D684" s="231">
        <f>'Order Form'!$M$2</f>
        <v>0</v>
      </c>
      <c r="E684" s="232">
        <f>'Order Form'!$K$11</f>
        <v>0</v>
      </c>
      <c r="F684" s="232" t="str">
        <f>IF(ISBLANK('Order Form'!$K$12),"",'Order Form'!$K$12)</f>
        <v/>
      </c>
      <c r="G684" s="232">
        <f t="shared" ca="1" si="47"/>
        <v>41887</v>
      </c>
      <c r="H684" s="233">
        <f>'Order Form'!$K$13</f>
        <v>0</v>
      </c>
      <c r="I684" s="236">
        <f>'Order Form'!E167</f>
        <v>12.5</v>
      </c>
      <c r="J684" s="231">
        <f>'Order Form'!K167</f>
        <v>0</v>
      </c>
      <c r="K684" s="231" t="str">
        <f t="shared" si="50"/>
        <v>F</v>
      </c>
      <c r="L684" s="231">
        <f>IF('Pricing + Order Summary'!$O$13&gt;=8000,14,
IF('Pricing + Order Summary'!$O$13&gt;=5500,15,
IF('Pricing + Order Summary'!$O$13&gt;=4000,16,
IF('Pricing + Order Summary'!$O$13&gt;=2000,23,
IF('Pricing + Order Summary'!$O$13&gt;=750,21,
2)))))</f>
        <v>2</v>
      </c>
      <c r="M684" s="231" t="str">
        <f>"SPS20115"&amp;"-"&amp;D684&amp;"-"&amp;'Order Form'!$O$3&amp;"-2"</f>
        <v>SPS20115-0-1-2</v>
      </c>
    </row>
    <row r="685" spans="1:13">
      <c r="A685" s="234">
        <f>'Order Form'!A168</f>
        <v>100247</v>
      </c>
      <c r="B685" s="234">
        <f t="shared" si="48"/>
        <v>100247</v>
      </c>
      <c r="C685" s="235">
        <f t="shared" si="49"/>
        <v>100247</v>
      </c>
      <c r="D685" s="231">
        <f>'Order Form'!$M$2</f>
        <v>0</v>
      </c>
      <c r="E685" s="232">
        <f>'Order Form'!$K$11</f>
        <v>0</v>
      </c>
      <c r="F685" s="232" t="str">
        <f>IF(ISBLANK('Order Form'!$K$12),"",'Order Form'!$K$12)</f>
        <v/>
      </c>
      <c r="G685" s="232">
        <f t="shared" ca="1" si="47"/>
        <v>41887</v>
      </c>
      <c r="H685" s="233">
        <f>'Order Form'!$K$13</f>
        <v>0</v>
      </c>
      <c r="I685" s="236">
        <f>'Order Form'!E168</f>
        <v>12.5</v>
      </c>
      <c r="J685" s="231">
        <f>'Order Form'!K168</f>
        <v>0</v>
      </c>
      <c r="K685" s="231" t="str">
        <f t="shared" si="50"/>
        <v>F</v>
      </c>
      <c r="L685" s="231">
        <f>IF('Pricing + Order Summary'!$O$13&gt;=8000,14,
IF('Pricing + Order Summary'!$O$13&gt;=5500,15,
IF('Pricing + Order Summary'!$O$13&gt;=4000,16,
IF('Pricing + Order Summary'!$O$13&gt;=2000,23,
IF('Pricing + Order Summary'!$O$13&gt;=750,21,
2)))))</f>
        <v>2</v>
      </c>
      <c r="M685" s="231" t="str">
        <f>"SPS20115"&amp;"-"&amp;D685&amp;"-"&amp;'Order Form'!$O$3&amp;"-2"</f>
        <v>SPS20115-0-1-2</v>
      </c>
    </row>
    <row r="686" spans="1:13">
      <c r="A686" s="234">
        <f>'Order Form'!A169</f>
        <v>108756</v>
      </c>
      <c r="B686" s="234">
        <f t="shared" si="48"/>
        <v>108756</v>
      </c>
      <c r="C686" s="235">
        <f t="shared" si="49"/>
        <v>108756</v>
      </c>
      <c r="D686" s="231">
        <f>'Order Form'!$M$2</f>
        <v>0</v>
      </c>
      <c r="E686" s="232">
        <f>'Order Form'!$K$11</f>
        <v>0</v>
      </c>
      <c r="F686" s="232" t="str">
        <f>IF(ISBLANK('Order Form'!$K$12),"",'Order Form'!$K$12)</f>
        <v/>
      </c>
      <c r="G686" s="232">
        <f t="shared" ca="1" si="47"/>
        <v>41887</v>
      </c>
      <c r="H686" s="233">
        <f>'Order Form'!$K$13</f>
        <v>0</v>
      </c>
      <c r="I686" s="236">
        <f>'Order Form'!E169</f>
        <v>12.5</v>
      </c>
      <c r="J686" s="231">
        <f>'Order Form'!K169</f>
        <v>0</v>
      </c>
      <c r="K686" s="231" t="str">
        <f t="shared" si="50"/>
        <v>F</v>
      </c>
      <c r="L686" s="231">
        <f>IF('Pricing + Order Summary'!$O$13&gt;=8000,14,
IF('Pricing + Order Summary'!$O$13&gt;=5500,15,
IF('Pricing + Order Summary'!$O$13&gt;=4000,16,
IF('Pricing + Order Summary'!$O$13&gt;=2000,23,
IF('Pricing + Order Summary'!$O$13&gt;=750,21,
2)))))</f>
        <v>2</v>
      </c>
      <c r="M686" s="231" t="str">
        <f>"SPS20115"&amp;"-"&amp;D686&amp;"-"&amp;'Order Form'!$O$3&amp;"-2"</f>
        <v>SPS20115-0-1-2</v>
      </c>
    </row>
    <row r="687" spans="1:13">
      <c r="A687" s="234">
        <f>'Order Form'!A170</f>
        <v>108688</v>
      </c>
      <c r="B687" s="234">
        <f t="shared" si="48"/>
        <v>108688</v>
      </c>
      <c r="C687" s="235">
        <f t="shared" si="49"/>
        <v>108688</v>
      </c>
      <c r="D687" s="231">
        <f>'Order Form'!$M$2</f>
        <v>0</v>
      </c>
      <c r="E687" s="232">
        <f>'Order Form'!$K$11</f>
        <v>0</v>
      </c>
      <c r="F687" s="232" t="str">
        <f>IF(ISBLANK('Order Form'!$K$12),"",'Order Form'!$K$12)</f>
        <v/>
      </c>
      <c r="G687" s="232">
        <f t="shared" ca="1" si="47"/>
        <v>41887</v>
      </c>
      <c r="H687" s="233">
        <f>'Order Form'!$K$13</f>
        <v>0</v>
      </c>
      <c r="I687" s="236">
        <f>'Order Form'!E170</f>
        <v>12.5</v>
      </c>
      <c r="J687" s="231">
        <f>'Order Form'!K170</f>
        <v>0</v>
      </c>
      <c r="K687" s="231" t="str">
        <f t="shared" si="50"/>
        <v>F</v>
      </c>
      <c r="L687" s="231">
        <f>IF('Pricing + Order Summary'!$O$13&gt;=8000,14,
IF('Pricing + Order Summary'!$O$13&gt;=5500,15,
IF('Pricing + Order Summary'!$O$13&gt;=4000,16,
IF('Pricing + Order Summary'!$O$13&gt;=2000,23,
IF('Pricing + Order Summary'!$O$13&gt;=750,21,
2)))))</f>
        <v>2</v>
      </c>
      <c r="M687" s="231" t="str">
        <f>"SPS20115"&amp;"-"&amp;D687&amp;"-"&amp;'Order Form'!$O$3&amp;"-2"</f>
        <v>SPS20115-0-1-2</v>
      </c>
    </row>
    <row r="688" spans="1:13">
      <c r="A688" s="234">
        <f>'Order Form'!A171</f>
        <v>100507</v>
      </c>
      <c r="B688" s="234">
        <f t="shared" si="48"/>
        <v>100507</v>
      </c>
      <c r="C688" s="235">
        <f t="shared" si="49"/>
        <v>100507</v>
      </c>
      <c r="D688" s="231">
        <f>'Order Form'!$M$2</f>
        <v>0</v>
      </c>
      <c r="E688" s="232">
        <f>'Order Form'!$K$11</f>
        <v>0</v>
      </c>
      <c r="F688" s="232" t="str">
        <f>IF(ISBLANK('Order Form'!$K$12),"",'Order Form'!$K$12)</f>
        <v/>
      </c>
      <c r="G688" s="232">
        <f t="shared" ca="1" si="47"/>
        <v>41887</v>
      </c>
      <c r="H688" s="233">
        <f>'Order Form'!$K$13</f>
        <v>0</v>
      </c>
      <c r="I688" s="236">
        <f>'Order Form'!E171</f>
        <v>12.5</v>
      </c>
      <c r="J688" s="231">
        <f>'Order Form'!K171</f>
        <v>0</v>
      </c>
      <c r="K688" s="231" t="str">
        <f t="shared" si="50"/>
        <v>F</v>
      </c>
      <c r="L688" s="231">
        <f>IF('Pricing + Order Summary'!$O$13&gt;=8000,14,
IF('Pricing + Order Summary'!$O$13&gt;=5500,15,
IF('Pricing + Order Summary'!$O$13&gt;=4000,16,
IF('Pricing + Order Summary'!$O$13&gt;=2000,23,
IF('Pricing + Order Summary'!$O$13&gt;=750,21,
2)))))</f>
        <v>2</v>
      </c>
      <c r="M688" s="231" t="str">
        <f>"SPS20115"&amp;"-"&amp;D688&amp;"-"&amp;'Order Form'!$O$3&amp;"-2"</f>
        <v>SPS20115-0-1-2</v>
      </c>
    </row>
    <row r="689" spans="1:13">
      <c r="A689" s="234">
        <f>'Order Form'!A172</f>
        <v>100521</v>
      </c>
      <c r="B689" s="234">
        <f t="shared" si="48"/>
        <v>100521</v>
      </c>
      <c r="C689" s="235">
        <f t="shared" si="49"/>
        <v>100521</v>
      </c>
      <c r="D689" s="231">
        <f>'Order Form'!$M$2</f>
        <v>0</v>
      </c>
      <c r="E689" s="232">
        <f>'Order Form'!$K$11</f>
        <v>0</v>
      </c>
      <c r="F689" s="232" t="str">
        <f>IF(ISBLANK('Order Form'!$K$12),"",'Order Form'!$K$12)</f>
        <v/>
      </c>
      <c r="G689" s="232">
        <f t="shared" ca="1" si="47"/>
        <v>41887</v>
      </c>
      <c r="H689" s="233">
        <f>'Order Form'!$K$13</f>
        <v>0</v>
      </c>
      <c r="I689" s="236">
        <f>'Order Form'!E172</f>
        <v>12.5</v>
      </c>
      <c r="J689" s="231">
        <f>'Order Form'!K172</f>
        <v>0</v>
      </c>
      <c r="K689" s="231" t="str">
        <f t="shared" si="50"/>
        <v>F</v>
      </c>
      <c r="L689" s="231">
        <f>IF('Pricing + Order Summary'!$O$13&gt;=8000,14,
IF('Pricing + Order Summary'!$O$13&gt;=5500,15,
IF('Pricing + Order Summary'!$O$13&gt;=4000,16,
IF('Pricing + Order Summary'!$O$13&gt;=2000,23,
IF('Pricing + Order Summary'!$O$13&gt;=750,21,
2)))))</f>
        <v>2</v>
      </c>
      <c r="M689" s="231" t="str">
        <f>"SPS20115"&amp;"-"&amp;D689&amp;"-"&amp;'Order Form'!$O$3&amp;"-2"</f>
        <v>SPS20115-0-1-2</v>
      </c>
    </row>
    <row r="690" spans="1:13">
      <c r="A690" s="234">
        <f>'Order Form'!A173</f>
        <v>107739</v>
      </c>
      <c r="B690" s="234">
        <f t="shared" si="48"/>
        <v>107739</v>
      </c>
      <c r="C690" s="235">
        <f t="shared" si="49"/>
        <v>107739</v>
      </c>
      <c r="D690" s="231">
        <f>'Order Form'!$M$2</f>
        <v>0</v>
      </c>
      <c r="E690" s="232">
        <f>'Order Form'!$K$11</f>
        <v>0</v>
      </c>
      <c r="F690" s="232" t="str">
        <f>IF(ISBLANK('Order Form'!$K$12),"",'Order Form'!$K$12)</f>
        <v/>
      </c>
      <c r="G690" s="232">
        <f t="shared" ca="1" si="47"/>
        <v>41887</v>
      </c>
      <c r="H690" s="233">
        <f>'Order Form'!$K$13</f>
        <v>0</v>
      </c>
      <c r="I690" s="236">
        <f>'Order Form'!E173</f>
        <v>12.5</v>
      </c>
      <c r="J690" s="231">
        <f>'Order Form'!K173</f>
        <v>0</v>
      </c>
      <c r="K690" s="231" t="str">
        <f t="shared" si="50"/>
        <v>F</v>
      </c>
      <c r="L690" s="231">
        <f>IF('Pricing + Order Summary'!$O$13&gt;=8000,14,
IF('Pricing + Order Summary'!$O$13&gt;=5500,15,
IF('Pricing + Order Summary'!$O$13&gt;=4000,16,
IF('Pricing + Order Summary'!$O$13&gt;=2000,23,
IF('Pricing + Order Summary'!$O$13&gt;=750,21,
2)))))</f>
        <v>2</v>
      </c>
      <c r="M690" s="231" t="str">
        <f>"SPS20115"&amp;"-"&amp;D690&amp;"-"&amp;'Order Form'!$O$3&amp;"-2"</f>
        <v>SPS20115-0-1-2</v>
      </c>
    </row>
    <row r="691" spans="1:13">
      <c r="A691" s="234">
        <f>'Order Form'!A174</f>
        <v>107738</v>
      </c>
      <c r="B691" s="234">
        <f t="shared" si="48"/>
        <v>107738</v>
      </c>
      <c r="C691" s="235">
        <f t="shared" si="49"/>
        <v>107738</v>
      </c>
      <c r="D691" s="231">
        <f>'Order Form'!$M$2</f>
        <v>0</v>
      </c>
      <c r="E691" s="232">
        <f>'Order Form'!$K$11</f>
        <v>0</v>
      </c>
      <c r="F691" s="232" t="str">
        <f>IF(ISBLANK('Order Form'!$K$12),"",'Order Form'!$K$12)</f>
        <v/>
      </c>
      <c r="G691" s="232">
        <f t="shared" ca="1" si="47"/>
        <v>41887</v>
      </c>
      <c r="H691" s="233">
        <f>'Order Form'!$K$13</f>
        <v>0</v>
      </c>
      <c r="I691" s="236">
        <f>'Order Form'!E174</f>
        <v>12.5</v>
      </c>
      <c r="J691" s="231">
        <f>'Order Form'!K174</f>
        <v>0</v>
      </c>
      <c r="K691" s="231" t="str">
        <f t="shared" si="50"/>
        <v>F</v>
      </c>
      <c r="L691" s="231">
        <f>IF('Pricing + Order Summary'!$O$13&gt;=8000,14,
IF('Pricing + Order Summary'!$O$13&gt;=5500,15,
IF('Pricing + Order Summary'!$O$13&gt;=4000,16,
IF('Pricing + Order Summary'!$O$13&gt;=2000,23,
IF('Pricing + Order Summary'!$O$13&gt;=750,21,
2)))))</f>
        <v>2</v>
      </c>
      <c r="M691" s="231" t="str">
        <f>"SPS20115"&amp;"-"&amp;D691&amp;"-"&amp;'Order Form'!$O$3&amp;"-2"</f>
        <v>SPS20115-0-1-2</v>
      </c>
    </row>
    <row r="692" spans="1:13">
      <c r="A692" s="234">
        <f>'Order Form'!A175</f>
        <v>100250</v>
      </c>
      <c r="B692" s="234">
        <f t="shared" si="48"/>
        <v>100250</v>
      </c>
      <c r="C692" s="235">
        <f t="shared" si="49"/>
        <v>100250</v>
      </c>
      <c r="D692" s="231">
        <f>'Order Form'!$M$2</f>
        <v>0</v>
      </c>
      <c r="E692" s="232">
        <f>'Order Form'!$K$11</f>
        <v>0</v>
      </c>
      <c r="F692" s="232" t="str">
        <f>IF(ISBLANK('Order Form'!$K$12),"",'Order Form'!$K$12)</f>
        <v/>
      </c>
      <c r="G692" s="232">
        <f t="shared" ca="1" si="47"/>
        <v>41887</v>
      </c>
      <c r="H692" s="233">
        <f>'Order Form'!$K$13</f>
        <v>0</v>
      </c>
      <c r="I692" s="236">
        <f>'Order Form'!E175</f>
        <v>12.5</v>
      </c>
      <c r="J692" s="231">
        <f>'Order Form'!K175</f>
        <v>0</v>
      </c>
      <c r="K692" s="231" t="str">
        <f t="shared" si="50"/>
        <v>F</v>
      </c>
      <c r="L692" s="231">
        <f>IF('Pricing + Order Summary'!$O$13&gt;=8000,14,
IF('Pricing + Order Summary'!$O$13&gt;=5500,15,
IF('Pricing + Order Summary'!$O$13&gt;=4000,16,
IF('Pricing + Order Summary'!$O$13&gt;=2000,23,
IF('Pricing + Order Summary'!$O$13&gt;=750,21,
2)))))</f>
        <v>2</v>
      </c>
      <c r="M692" s="231" t="str">
        <f>"SPS20115"&amp;"-"&amp;D692&amp;"-"&amp;'Order Form'!$O$3&amp;"-2"</f>
        <v>SPS20115-0-1-2</v>
      </c>
    </row>
    <row r="693" spans="1:13">
      <c r="A693" s="234">
        <f>'Order Form'!A176</f>
        <v>105870</v>
      </c>
      <c r="B693" s="234">
        <f t="shared" si="48"/>
        <v>105870</v>
      </c>
      <c r="C693" s="235">
        <f t="shared" si="49"/>
        <v>105870</v>
      </c>
      <c r="D693" s="231">
        <f>'Order Form'!$M$2</f>
        <v>0</v>
      </c>
      <c r="E693" s="232">
        <f>'Order Form'!$K$11</f>
        <v>0</v>
      </c>
      <c r="F693" s="232" t="str">
        <f>IF(ISBLANK('Order Form'!$K$12),"",'Order Form'!$K$12)</f>
        <v/>
      </c>
      <c r="G693" s="232">
        <f t="shared" ca="1" si="47"/>
        <v>41887</v>
      </c>
      <c r="H693" s="233">
        <f>'Order Form'!$K$13</f>
        <v>0</v>
      </c>
      <c r="I693" s="236">
        <f>'Order Form'!E176</f>
        <v>12.5</v>
      </c>
      <c r="J693" s="231">
        <f>'Order Form'!K176</f>
        <v>0</v>
      </c>
      <c r="K693" s="231" t="str">
        <f t="shared" si="50"/>
        <v>F</v>
      </c>
      <c r="L693" s="231">
        <f>IF('Pricing + Order Summary'!$O$13&gt;=8000,14,
IF('Pricing + Order Summary'!$O$13&gt;=5500,15,
IF('Pricing + Order Summary'!$O$13&gt;=4000,16,
IF('Pricing + Order Summary'!$O$13&gt;=2000,23,
IF('Pricing + Order Summary'!$O$13&gt;=750,21,
2)))))</f>
        <v>2</v>
      </c>
      <c r="M693" s="231" t="str">
        <f>"SPS20115"&amp;"-"&amp;D693&amp;"-"&amp;'Order Form'!$O$3&amp;"-2"</f>
        <v>SPS20115-0-1-2</v>
      </c>
    </row>
    <row r="694" spans="1:13">
      <c r="A694" s="234">
        <f>'Order Form'!A177</f>
        <v>100508</v>
      </c>
      <c r="B694" s="234">
        <f t="shared" si="48"/>
        <v>100508</v>
      </c>
      <c r="C694" s="235">
        <f t="shared" si="49"/>
        <v>100508</v>
      </c>
      <c r="D694" s="231">
        <f>'Order Form'!$M$2</f>
        <v>0</v>
      </c>
      <c r="E694" s="232">
        <f>'Order Form'!$K$11</f>
        <v>0</v>
      </c>
      <c r="F694" s="232" t="str">
        <f>IF(ISBLANK('Order Form'!$K$12),"",'Order Form'!$K$12)</f>
        <v/>
      </c>
      <c r="G694" s="232">
        <f t="shared" ca="1" si="47"/>
        <v>41887</v>
      </c>
      <c r="H694" s="233">
        <f>'Order Form'!$K$13</f>
        <v>0</v>
      </c>
      <c r="I694" s="236">
        <f>'Order Form'!E177</f>
        <v>12.5</v>
      </c>
      <c r="J694" s="231">
        <f>'Order Form'!K177</f>
        <v>0</v>
      </c>
      <c r="K694" s="231" t="str">
        <f t="shared" si="50"/>
        <v>F</v>
      </c>
      <c r="L694" s="231">
        <f>IF('Pricing + Order Summary'!$O$13&gt;=8000,14,
IF('Pricing + Order Summary'!$O$13&gt;=5500,15,
IF('Pricing + Order Summary'!$O$13&gt;=4000,16,
IF('Pricing + Order Summary'!$O$13&gt;=2000,23,
IF('Pricing + Order Summary'!$O$13&gt;=750,21,
2)))))</f>
        <v>2</v>
      </c>
      <c r="M694" s="231" t="str">
        <f>"SPS20115"&amp;"-"&amp;D694&amp;"-"&amp;'Order Form'!$O$3&amp;"-2"</f>
        <v>SPS20115-0-1-2</v>
      </c>
    </row>
    <row r="695" spans="1:13">
      <c r="A695" s="234">
        <f>'Order Form'!A178</f>
        <v>100633</v>
      </c>
      <c r="B695" s="234">
        <f t="shared" si="48"/>
        <v>100633</v>
      </c>
      <c r="C695" s="235">
        <f t="shared" si="49"/>
        <v>100633</v>
      </c>
      <c r="D695" s="231">
        <f>'Order Form'!$M$2</f>
        <v>0</v>
      </c>
      <c r="E695" s="232">
        <f>'Order Form'!$K$11</f>
        <v>0</v>
      </c>
      <c r="F695" s="232" t="str">
        <f>IF(ISBLANK('Order Form'!$K$12),"",'Order Form'!$K$12)</f>
        <v/>
      </c>
      <c r="G695" s="232">
        <f t="shared" ca="1" si="47"/>
        <v>41887</v>
      </c>
      <c r="H695" s="233">
        <f>'Order Form'!$K$13</f>
        <v>0</v>
      </c>
      <c r="I695" s="236">
        <f>'Order Form'!E178</f>
        <v>14.5</v>
      </c>
      <c r="J695" s="231">
        <f>'Order Form'!K178</f>
        <v>0</v>
      </c>
      <c r="K695" s="231" t="str">
        <f t="shared" si="50"/>
        <v>F</v>
      </c>
      <c r="L695" s="231">
        <f>IF('Pricing + Order Summary'!$O$13&gt;=8000,14,
IF('Pricing + Order Summary'!$O$13&gt;=5500,15,
IF('Pricing + Order Summary'!$O$13&gt;=4000,16,
IF('Pricing + Order Summary'!$O$13&gt;=2000,23,
IF('Pricing + Order Summary'!$O$13&gt;=750,21,
2)))))</f>
        <v>2</v>
      </c>
      <c r="M695" s="231" t="str">
        <f>"SPS20115"&amp;"-"&amp;D695&amp;"-"&amp;'Order Form'!$O$3&amp;"-2"</f>
        <v>SPS20115-0-1-2</v>
      </c>
    </row>
    <row r="696" spans="1:13">
      <c r="A696" s="234">
        <f>'Order Form'!A179</f>
        <v>107660</v>
      </c>
      <c r="B696" s="234">
        <f t="shared" si="48"/>
        <v>107660</v>
      </c>
      <c r="C696" s="235">
        <f t="shared" si="49"/>
        <v>107660</v>
      </c>
      <c r="D696" s="231">
        <f>'Order Form'!$M$2</f>
        <v>0</v>
      </c>
      <c r="E696" s="232">
        <f>'Order Form'!$K$11</f>
        <v>0</v>
      </c>
      <c r="F696" s="232" t="str">
        <f>IF(ISBLANK('Order Form'!$K$12),"",'Order Form'!$K$12)</f>
        <v/>
      </c>
      <c r="G696" s="232">
        <f t="shared" ca="1" si="47"/>
        <v>41887</v>
      </c>
      <c r="H696" s="233">
        <f>'Order Form'!$K$13</f>
        <v>0</v>
      </c>
      <c r="I696" s="236">
        <f>'Order Form'!E179</f>
        <v>14.5</v>
      </c>
      <c r="J696" s="231">
        <f>'Order Form'!K179</f>
        <v>0</v>
      </c>
      <c r="K696" s="231" t="str">
        <f t="shared" si="50"/>
        <v>F</v>
      </c>
      <c r="L696" s="231">
        <f>IF('Pricing + Order Summary'!$O$13&gt;=8000,14,
IF('Pricing + Order Summary'!$O$13&gt;=5500,15,
IF('Pricing + Order Summary'!$O$13&gt;=4000,16,
IF('Pricing + Order Summary'!$O$13&gt;=2000,23,
IF('Pricing + Order Summary'!$O$13&gt;=750,21,
2)))))</f>
        <v>2</v>
      </c>
      <c r="M696" s="231" t="str">
        <f>"SPS20115"&amp;"-"&amp;D696&amp;"-"&amp;'Order Form'!$O$3&amp;"-2"</f>
        <v>SPS20115-0-1-2</v>
      </c>
    </row>
    <row r="697" spans="1:13">
      <c r="A697" s="234">
        <f>'Order Form'!A180</f>
        <v>108710</v>
      </c>
      <c r="B697" s="234">
        <f t="shared" si="48"/>
        <v>108710</v>
      </c>
      <c r="C697" s="235">
        <f t="shared" si="49"/>
        <v>108710</v>
      </c>
      <c r="D697" s="231">
        <f>'Order Form'!$M$2</f>
        <v>0</v>
      </c>
      <c r="E697" s="232">
        <f>'Order Form'!$K$11</f>
        <v>0</v>
      </c>
      <c r="F697" s="232" t="str">
        <f>IF(ISBLANK('Order Form'!$K$12),"",'Order Form'!$K$12)</f>
        <v/>
      </c>
      <c r="G697" s="232">
        <f t="shared" ca="1" si="47"/>
        <v>41887</v>
      </c>
      <c r="H697" s="233">
        <f>'Order Form'!$K$13</f>
        <v>0</v>
      </c>
      <c r="I697" s="236">
        <f>'Order Form'!E180</f>
        <v>14.5</v>
      </c>
      <c r="J697" s="231">
        <f>'Order Form'!K180</f>
        <v>0</v>
      </c>
      <c r="K697" s="231" t="str">
        <f t="shared" si="50"/>
        <v>F</v>
      </c>
      <c r="L697" s="231">
        <f>IF('Pricing + Order Summary'!$O$13&gt;=8000,14,
IF('Pricing + Order Summary'!$O$13&gt;=5500,15,
IF('Pricing + Order Summary'!$O$13&gt;=4000,16,
IF('Pricing + Order Summary'!$O$13&gt;=2000,23,
IF('Pricing + Order Summary'!$O$13&gt;=750,21,
2)))))</f>
        <v>2</v>
      </c>
      <c r="M697" s="231" t="str">
        <f>"SPS20115"&amp;"-"&amp;D697&amp;"-"&amp;'Order Form'!$O$3&amp;"-2"</f>
        <v>SPS20115-0-1-2</v>
      </c>
    </row>
    <row r="698" spans="1:13">
      <c r="A698" s="234">
        <f>'Order Form'!A181</f>
        <v>108649</v>
      </c>
      <c r="B698" s="234">
        <f t="shared" si="48"/>
        <v>108649</v>
      </c>
      <c r="C698" s="235">
        <f t="shared" si="49"/>
        <v>108649</v>
      </c>
      <c r="D698" s="231">
        <f>'Order Form'!$M$2</f>
        <v>0</v>
      </c>
      <c r="E698" s="232">
        <f>'Order Form'!$K$11</f>
        <v>0</v>
      </c>
      <c r="F698" s="232" t="str">
        <f>IF(ISBLANK('Order Form'!$K$12),"",'Order Form'!$K$12)</f>
        <v/>
      </c>
      <c r="G698" s="232">
        <f t="shared" ca="1" si="47"/>
        <v>41887</v>
      </c>
      <c r="H698" s="233">
        <f>'Order Form'!$K$13</f>
        <v>0</v>
      </c>
      <c r="I698" s="236">
        <f>'Order Form'!E181</f>
        <v>14.5</v>
      </c>
      <c r="J698" s="231">
        <f>'Order Form'!K181</f>
        <v>0</v>
      </c>
      <c r="K698" s="231" t="str">
        <f t="shared" si="50"/>
        <v>F</v>
      </c>
      <c r="L698" s="231">
        <f>IF('Pricing + Order Summary'!$O$13&gt;=8000,14,
IF('Pricing + Order Summary'!$O$13&gt;=5500,15,
IF('Pricing + Order Summary'!$O$13&gt;=4000,16,
IF('Pricing + Order Summary'!$O$13&gt;=2000,23,
IF('Pricing + Order Summary'!$O$13&gt;=750,21,
2)))))</f>
        <v>2</v>
      </c>
      <c r="M698" s="231" t="str">
        <f>"SPS20115"&amp;"-"&amp;D698&amp;"-"&amp;'Order Form'!$O$3&amp;"-2"</f>
        <v>SPS20115-0-1-2</v>
      </c>
    </row>
    <row r="699" spans="1:13">
      <c r="A699" s="234">
        <f>'Order Form'!A182</f>
        <v>108650</v>
      </c>
      <c r="B699" s="234">
        <f t="shared" si="48"/>
        <v>108650</v>
      </c>
      <c r="C699" s="235">
        <f t="shared" si="49"/>
        <v>108650</v>
      </c>
      <c r="D699" s="231">
        <f>'Order Form'!$M$2</f>
        <v>0</v>
      </c>
      <c r="E699" s="232">
        <f>'Order Form'!$K$11</f>
        <v>0</v>
      </c>
      <c r="F699" s="232" t="str">
        <f>IF(ISBLANK('Order Form'!$K$12),"",'Order Form'!$K$12)</f>
        <v/>
      </c>
      <c r="G699" s="232">
        <f t="shared" ca="1" si="47"/>
        <v>41887</v>
      </c>
      <c r="H699" s="233">
        <f>'Order Form'!$K$13</f>
        <v>0</v>
      </c>
      <c r="I699" s="236">
        <f>'Order Form'!E182</f>
        <v>14.5</v>
      </c>
      <c r="J699" s="231">
        <f>'Order Form'!K182</f>
        <v>0</v>
      </c>
      <c r="K699" s="231" t="str">
        <f t="shared" si="50"/>
        <v>F</v>
      </c>
      <c r="L699" s="231">
        <f>IF('Pricing + Order Summary'!$O$13&gt;=8000,14,
IF('Pricing + Order Summary'!$O$13&gt;=5500,15,
IF('Pricing + Order Summary'!$O$13&gt;=4000,16,
IF('Pricing + Order Summary'!$O$13&gt;=2000,23,
IF('Pricing + Order Summary'!$O$13&gt;=750,21,
2)))))</f>
        <v>2</v>
      </c>
      <c r="M699" s="231" t="str">
        <f>"SPS20115"&amp;"-"&amp;D699&amp;"-"&amp;'Order Form'!$O$3&amp;"-2"</f>
        <v>SPS20115-0-1-2</v>
      </c>
    </row>
    <row r="700" spans="1:13">
      <c r="A700" s="234">
        <f>'Order Form'!A183</f>
        <v>100002</v>
      </c>
      <c r="B700" s="234">
        <f t="shared" si="48"/>
        <v>100002</v>
      </c>
      <c r="C700" s="235">
        <f t="shared" si="49"/>
        <v>100002</v>
      </c>
      <c r="D700" s="231">
        <f>'Order Form'!$M$2</f>
        <v>0</v>
      </c>
      <c r="E700" s="232">
        <f>'Order Form'!$K$11</f>
        <v>0</v>
      </c>
      <c r="F700" s="232" t="str">
        <f>IF(ISBLANK('Order Form'!$K$12),"",'Order Form'!$K$12)</f>
        <v/>
      </c>
      <c r="G700" s="232">
        <f t="shared" ca="1" si="47"/>
        <v>41887</v>
      </c>
      <c r="H700" s="233">
        <f>'Order Form'!$K$13</f>
        <v>0</v>
      </c>
      <c r="I700" s="236">
        <f>'Order Form'!E183</f>
        <v>14.5</v>
      </c>
      <c r="J700" s="231">
        <f>'Order Form'!K183</f>
        <v>0</v>
      </c>
      <c r="K700" s="231" t="str">
        <f t="shared" si="50"/>
        <v>F</v>
      </c>
      <c r="L700" s="231">
        <f>IF('Pricing + Order Summary'!$O$13&gt;=8000,14,
IF('Pricing + Order Summary'!$O$13&gt;=5500,15,
IF('Pricing + Order Summary'!$O$13&gt;=4000,16,
IF('Pricing + Order Summary'!$O$13&gt;=2000,23,
IF('Pricing + Order Summary'!$O$13&gt;=750,21,
2)))))</f>
        <v>2</v>
      </c>
      <c r="M700" s="231" t="str">
        <f>"SPS20115"&amp;"-"&amp;D700&amp;"-"&amp;'Order Form'!$O$3&amp;"-2"</f>
        <v>SPS20115-0-1-2</v>
      </c>
    </row>
    <row r="701" spans="1:13">
      <c r="A701" s="234">
        <f>'Order Form'!A184</f>
        <v>108651</v>
      </c>
      <c r="B701" s="234">
        <f t="shared" si="48"/>
        <v>108651</v>
      </c>
      <c r="C701" s="235">
        <f t="shared" si="49"/>
        <v>108651</v>
      </c>
      <c r="D701" s="231">
        <f>'Order Form'!$M$2</f>
        <v>0</v>
      </c>
      <c r="E701" s="232">
        <f>'Order Form'!$K$11</f>
        <v>0</v>
      </c>
      <c r="F701" s="232" t="str">
        <f>IF(ISBLANK('Order Form'!$K$12),"",'Order Form'!$K$12)</f>
        <v/>
      </c>
      <c r="G701" s="232">
        <f t="shared" ca="1" si="47"/>
        <v>41887</v>
      </c>
      <c r="H701" s="233">
        <f>'Order Form'!$K$13</f>
        <v>0</v>
      </c>
      <c r="I701" s="236">
        <f>'Order Form'!E184</f>
        <v>14.5</v>
      </c>
      <c r="J701" s="231">
        <f>'Order Form'!K184</f>
        <v>0</v>
      </c>
      <c r="K701" s="231" t="str">
        <f t="shared" si="50"/>
        <v>F</v>
      </c>
      <c r="L701" s="231">
        <f>IF('Pricing + Order Summary'!$O$13&gt;=8000,14,
IF('Pricing + Order Summary'!$O$13&gt;=5500,15,
IF('Pricing + Order Summary'!$O$13&gt;=4000,16,
IF('Pricing + Order Summary'!$O$13&gt;=2000,23,
IF('Pricing + Order Summary'!$O$13&gt;=750,21,
2)))))</f>
        <v>2</v>
      </c>
      <c r="M701" s="231" t="str">
        <f>"SPS20115"&amp;"-"&amp;D701&amp;"-"&amp;'Order Form'!$O$3&amp;"-2"</f>
        <v>SPS20115-0-1-2</v>
      </c>
    </row>
    <row r="702" spans="1:13">
      <c r="A702" s="234">
        <f>'Order Form'!A185</f>
        <v>108652</v>
      </c>
      <c r="B702" s="234">
        <f t="shared" si="48"/>
        <v>108652</v>
      </c>
      <c r="C702" s="235">
        <f t="shared" si="49"/>
        <v>108652</v>
      </c>
      <c r="D702" s="231">
        <f>'Order Form'!$M$2</f>
        <v>0</v>
      </c>
      <c r="E702" s="232">
        <f>'Order Form'!$K$11</f>
        <v>0</v>
      </c>
      <c r="F702" s="232" t="str">
        <f>IF(ISBLANK('Order Form'!$K$12),"",'Order Form'!$K$12)</f>
        <v/>
      </c>
      <c r="G702" s="232">
        <f t="shared" ca="1" si="47"/>
        <v>41887</v>
      </c>
      <c r="H702" s="233">
        <f>'Order Form'!$K$13</f>
        <v>0</v>
      </c>
      <c r="I702" s="236">
        <f>'Order Form'!E185</f>
        <v>14.5</v>
      </c>
      <c r="J702" s="231">
        <f>'Order Form'!K185</f>
        <v>0</v>
      </c>
      <c r="K702" s="231" t="str">
        <f t="shared" si="50"/>
        <v>F</v>
      </c>
      <c r="L702" s="231">
        <f>IF('Pricing + Order Summary'!$O$13&gt;=8000,14,
IF('Pricing + Order Summary'!$O$13&gt;=5500,15,
IF('Pricing + Order Summary'!$O$13&gt;=4000,16,
IF('Pricing + Order Summary'!$O$13&gt;=2000,23,
IF('Pricing + Order Summary'!$O$13&gt;=750,21,
2)))))</f>
        <v>2</v>
      </c>
      <c r="M702" s="231" t="str">
        <f>"SPS20115"&amp;"-"&amp;D702&amp;"-"&amp;'Order Form'!$O$3&amp;"-2"</f>
        <v>SPS20115-0-1-2</v>
      </c>
    </row>
    <row r="703" spans="1:13">
      <c r="A703" s="234">
        <f>'Order Form'!A186</f>
        <v>107666</v>
      </c>
      <c r="B703" s="234">
        <f t="shared" si="48"/>
        <v>107666</v>
      </c>
      <c r="C703" s="235">
        <f t="shared" si="49"/>
        <v>107666</v>
      </c>
      <c r="D703" s="231">
        <f>'Order Form'!$M$2</f>
        <v>0</v>
      </c>
      <c r="E703" s="232">
        <f>'Order Form'!$K$11</f>
        <v>0</v>
      </c>
      <c r="F703" s="232" t="str">
        <f>IF(ISBLANK('Order Form'!$K$12),"",'Order Form'!$K$12)</f>
        <v/>
      </c>
      <c r="G703" s="232">
        <f t="shared" ca="1" si="47"/>
        <v>41887</v>
      </c>
      <c r="H703" s="233">
        <f>'Order Form'!$K$13</f>
        <v>0</v>
      </c>
      <c r="I703" s="236">
        <f>'Order Form'!E186</f>
        <v>12.5</v>
      </c>
      <c r="J703" s="231">
        <f>'Order Form'!K186</f>
        <v>0</v>
      </c>
      <c r="K703" s="231" t="str">
        <f t="shared" si="50"/>
        <v>F</v>
      </c>
      <c r="L703" s="231">
        <f>IF('Pricing + Order Summary'!$O$13&gt;=8000,14,
IF('Pricing + Order Summary'!$O$13&gt;=5500,15,
IF('Pricing + Order Summary'!$O$13&gt;=4000,16,
IF('Pricing + Order Summary'!$O$13&gt;=2000,23,
IF('Pricing + Order Summary'!$O$13&gt;=750,21,
2)))))</f>
        <v>2</v>
      </c>
      <c r="M703" s="231" t="str">
        <f>"SPS20115"&amp;"-"&amp;D703&amp;"-"&amp;'Order Form'!$O$3&amp;"-2"</f>
        <v>SPS20115-0-1-2</v>
      </c>
    </row>
    <row r="704" spans="1:13">
      <c r="A704" s="234">
        <f>'Order Form'!A187</f>
        <v>107663</v>
      </c>
      <c r="B704" s="234">
        <f t="shared" si="48"/>
        <v>107663</v>
      </c>
      <c r="C704" s="235">
        <f t="shared" si="49"/>
        <v>107663</v>
      </c>
      <c r="D704" s="231">
        <f>'Order Form'!$M$2</f>
        <v>0</v>
      </c>
      <c r="E704" s="232">
        <f>'Order Form'!$K$11</f>
        <v>0</v>
      </c>
      <c r="F704" s="232" t="str">
        <f>IF(ISBLANK('Order Form'!$K$12),"",'Order Form'!$K$12)</f>
        <v/>
      </c>
      <c r="G704" s="232">
        <f t="shared" ca="1" si="47"/>
        <v>41887</v>
      </c>
      <c r="H704" s="233">
        <f>'Order Form'!$K$13</f>
        <v>0</v>
      </c>
      <c r="I704" s="236">
        <f>'Order Form'!E187</f>
        <v>12.5</v>
      </c>
      <c r="J704" s="231">
        <f>'Order Form'!K187</f>
        <v>0</v>
      </c>
      <c r="K704" s="231" t="str">
        <f t="shared" si="50"/>
        <v>F</v>
      </c>
      <c r="L704" s="231">
        <f>IF('Pricing + Order Summary'!$O$13&gt;=8000,14,
IF('Pricing + Order Summary'!$O$13&gt;=5500,15,
IF('Pricing + Order Summary'!$O$13&gt;=4000,16,
IF('Pricing + Order Summary'!$O$13&gt;=2000,23,
IF('Pricing + Order Summary'!$O$13&gt;=750,21,
2)))))</f>
        <v>2</v>
      </c>
      <c r="M704" s="231" t="str">
        <f>"SPS20115"&amp;"-"&amp;D704&amp;"-"&amp;'Order Form'!$O$3&amp;"-2"</f>
        <v>SPS20115-0-1-2</v>
      </c>
    </row>
    <row r="705" spans="1:13">
      <c r="A705" s="234">
        <f>'Order Form'!A188</f>
        <v>108655</v>
      </c>
      <c r="B705" s="234">
        <f t="shared" si="48"/>
        <v>108655</v>
      </c>
      <c r="C705" s="235">
        <f t="shared" si="49"/>
        <v>108655</v>
      </c>
      <c r="D705" s="231">
        <f>'Order Form'!$M$2</f>
        <v>0</v>
      </c>
      <c r="E705" s="232">
        <f>'Order Form'!$K$11</f>
        <v>0</v>
      </c>
      <c r="F705" s="232" t="str">
        <f>IF(ISBLANK('Order Form'!$K$12),"",'Order Form'!$K$12)</f>
        <v/>
      </c>
      <c r="G705" s="232">
        <f t="shared" ref="G705:G768" ca="1" si="51">TODAY()</f>
        <v>41887</v>
      </c>
      <c r="H705" s="233">
        <f>'Order Form'!$K$13</f>
        <v>0</v>
      </c>
      <c r="I705" s="236">
        <f>'Order Form'!E188</f>
        <v>12.5</v>
      </c>
      <c r="J705" s="231">
        <f>'Order Form'!K188</f>
        <v>0</v>
      </c>
      <c r="K705" s="231" t="str">
        <f t="shared" si="50"/>
        <v>F</v>
      </c>
      <c r="L705" s="231">
        <f>IF('Pricing + Order Summary'!$O$13&gt;=8000,14,
IF('Pricing + Order Summary'!$O$13&gt;=5500,15,
IF('Pricing + Order Summary'!$O$13&gt;=4000,16,
IF('Pricing + Order Summary'!$O$13&gt;=2000,23,
IF('Pricing + Order Summary'!$O$13&gt;=750,21,
2)))))</f>
        <v>2</v>
      </c>
      <c r="M705" s="231" t="str">
        <f>"SPS20115"&amp;"-"&amp;D705&amp;"-"&amp;'Order Form'!$O$3&amp;"-2"</f>
        <v>SPS20115-0-1-2</v>
      </c>
    </row>
    <row r="706" spans="1:13">
      <c r="A706" s="234">
        <f>'Order Form'!A189</f>
        <v>108654</v>
      </c>
      <c r="B706" s="234">
        <f t="shared" si="48"/>
        <v>108654</v>
      </c>
      <c r="C706" s="235">
        <f t="shared" si="49"/>
        <v>108654</v>
      </c>
      <c r="D706" s="231">
        <f>'Order Form'!$M$2</f>
        <v>0</v>
      </c>
      <c r="E706" s="232">
        <f>'Order Form'!$K$11</f>
        <v>0</v>
      </c>
      <c r="F706" s="232" t="str">
        <f>IF(ISBLANK('Order Form'!$K$12),"",'Order Form'!$K$12)</f>
        <v/>
      </c>
      <c r="G706" s="232">
        <f t="shared" ca="1" si="51"/>
        <v>41887</v>
      </c>
      <c r="H706" s="233">
        <f>'Order Form'!$K$13</f>
        <v>0</v>
      </c>
      <c r="I706" s="236">
        <f>'Order Form'!E189</f>
        <v>12.5</v>
      </c>
      <c r="J706" s="231">
        <f>'Order Form'!K189</f>
        <v>0</v>
      </c>
      <c r="K706" s="231" t="str">
        <f t="shared" si="50"/>
        <v>F</v>
      </c>
      <c r="L706" s="231">
        <f>IF('Pricing + Order Summary'!$O$13&gt;=8000,14,
IF('Pricing + Order Summary'!$O$13&gt;=5500,15,
IF('Pricing + Order Summary'!$O$13&gt;=4000,16,
IF('Pricing + Order Summary'!$O$13&gt;=2000,23,
IF('Pricing + Order Summary'!$O$13&gt;=750,21,
2)))))</f>
        <v>2</v>
      </c>
      <c r="M706" s="231" t="str">
        <f>"SPS20115"&amp;"-"&amp;D706&amp;"-"&amp;'Order Form'!$O$3&amp;"-2"</f>
        <v>SPS20115-0-1-2</v>
      </c>
    </row>
    <row r="707" spans="1:13">
      <c r="A707" s="234">
        <f>'Order Form'!A190</f>
        <v>108653</v>
      </c>
      <c r="B707" s="234">
        <f t="shared" si="48"/>
        <v>108653</v>
      </c>
      <c r="C707" s="235">
        <f t="shared" si="49"/>
        <v>108653</v>
      </c>
      <c r="D707" s="231">
        <f>'Order Form'!$M$2</f>
        <v>0</v>
      </c>
      <c r="E707" s="232">
        <f>'Order Form'!$K$11</f>
        <v>0</v>
      </c>
      <c r="F707" s="232" t="str">
        <f>IF(ISBLANK('Order Form'!$K$12),"",'Order Form'!$K$12)</f>
        <v/>
      </c>
      <c r="G707" s="232">
        <f t="shared" ca="1" si="51"/>
        <v>41887</v>
      </c>
      <c r="H707" s="233">
        <f>'Order Form'!$K$13</f>
        <v>0</v>
      </c>
      <c r="I707" s="236">
        <f>'Order Form'!E190</f>
        <v>12.5</v>
      </c>
      <c r="J707" s="231">
        <f>'Order Form'!K190</f>
        <v>0</v>
      </c>
      <c r="K707" s="231" t="str">
        <f t="shared" si="50"/>
        <v>F</v>
      </c>
      <c r="L707" s="231">
        <f>IF('Pricing + Order Summary'!$O$13&gt;=8000,14,
IF('Pricing + Order Summary'!$O$13&gt;=5500,15,
IF('Pricing + Order Summary'!$O$13&gt;=4000,16,
IF('Pricing + Order Summary'!$O$13&gt;=2000,23,
IF('Pricing + Order Summary'!$O$13&gt;=750,21,
2)))))</f>
        <v>2</v>
      </c>
      <c r="M707" s="231" t="str">
        <f>"SPS20115"&amp;"-"&amp;D707&amp;"-"&amp;'Order Form'!$O$3&amp;"-2"</f>
        <v>SPS20115-0-1-2</v>
      </c>
    </row>
    <row r="708" spans="1:13">
      <c r="A708" s="234">
        <f>'Order Form'!A191</f>
        <v>107665</v>
      </c>
      <c r="B708" s="234">
        <f t="shared" si="48"/>
        <v>107665</v>
      </c>
      <c r="C708" s="235">
        <f t="shared" si="49"/>
        <v>107665</v>
      </c>
      <c r="D708" s="231">
        <f>'Order Form'!$M$2</f>
        <v>0</v>
      </c>
      <c r="E708" s="232">
        <f>'Order Form'!$K$11</f>
        <v>0</v>
      </c>
      <c r="F708" s="232" t="str">
        <f>IF(ISBLANK('Order Form'!$K$12),"",'Order Form'!$K$12)</f>
        <v/>
      </c>
      <c r="G708" s="232">
        <f t="shared" ca="1" si="51"/>
        <v>41887</v>
      </c>
      <c r="H708" s="233">
        <f>'Order Form'!$K$13</f>
        <v>0</v>
      </c>
      <c r="I708" s="236">
        <f>'Order Form'!E191</f>
        <v>12.5</v>
      </c>
      <c r="J708" s="231">
        <f>'Order Form'!K191</f>
        <v>0</v>
      </c>
      <c r="K708" s="231" t="str">
        <f t="shared" si="50"/>
        <v>F</v>
      </c>
      <c r="L708" s="231">
        <f>IF('Pricing + Order Summary'!$O$13&gt;=8000,14,
IF('Pricing + Order Summary'!$O$13&gt;=5500,15,
IF('Pricing + Order Summary'!$O$13&gt;=4000,16,
IF('Pricing + Order Summary'!$O$13&gt;=2000,23,
IF('Pricing + Order Summary'!$O$13&gt;=750,21,
2)))))</f>
        <v>2</v>
      </c>
      <c r="M708" s="231" t="str">
        <f>"SPS20115"&amp;"-"&amp;D708&amp;"-"&amp;'Order Form'!$O$3&amp;"-2"</f>
        <v>SPS20115-0-1-2</v>
      </c>
    </row>
    <row r="709" spans="1:13">
      <c r="A709" s="234">
        <f>'Order Form'!A192</f>
        <v>107662</v>
      </c>
      <c r="B709" s="234">
        <f t="shared" si="48"/>
        <v>107662</v>
      </c>
      <c r="C709" s="235">
        <f t="shared" si="49"/>
        <v>107662</v>
      </c>
      <c r="D709" s="231">
        <f>'Order Form'!$M$2</f>
        <v>0</v>
      </c>
      <c r="E709" s="232">
        <f>'Order Form'!$K$11</f>
        <v>0</v>
      </c>
      <c r="F709" s="232" t="str">
        <f>IF(ISBLANK('Order Form'!$K$12),"",'Order Form'!$K$12)</f>
        <v/>
      </c>
      <c r="G709" s="232">
        <f t="shared" ca="1" si="51"/>
        <v>41887</v>
      </c>
      <c r="H709" s="233">
        <f>'Order Form'!$K$13</f>
        <v>0</v>
      </c>
      <c r="I709" s="236">
        <f>'Order Form'!E192</f>
        <v>12.5</v>
      </c>
      <c r="J709" s="231">
        <f>'Order Form'!K192</f>
        <v>0</v>
      </c>
      <c r="K709" s="231" t="str">
        <f t="shared" si="50"/>
        <v>F</v>
      </c>
      <c r="L709" s="231">
        <f>IF('Pricing + Order Summary'!$O$13&gt;=8000,14,
IF('Pricing + Order Summary'!$O$13&gt;=5500,15,
IF('Pricing + Order Summary'!$O$13&gt;=4000,16,
IF('Pricing + Order Summary'!$O$13&gt;=2000,23,
IF('Pricing + Order Summary'!$O$13&gt;=750,21,
2)))))</f>
        <v>2</v>
      </c>
      <c r="M709" s="231" t="str">
        <f>"SPS20115"&amp;"-"&amp;D709&amp;"-"&amp;'Order Form'!$O$3&amp;"-2"</f>
        <v>SPS20115-0-1-2</v>
      </c>
    </row>
    <row r="710" spans="1:13">
      <c r="A710" s="234">
        <f>'Order Form'!A193</f>
        <v>108662</v>
      </c>
      <c r="B710" s="234">
        <f t="shared" si="48"/>
        <v>108662</v>
      </c>
      <c r="C710" s="235">
        <f t="shared" si="49"/>
        <v>108662</v>
      </c>
      <c r="D710" s="231">
        <f>'Order Form'!$M$2</f>
        <v>0</v>
      </c>
      <c r="E710" s="232">
        <f>'Order Form'!$K$11</f>
        <v>0</v>
      </c>
      <c r="F710" s="232" t="str">
        <f>IF(ISBLANK('Order Form'!$K$12),"",'Order Form'!$K$12)</f>
        <v/>
      </c>
      <c r="G710" s="232">
        <f t="shared" ca="1" si="51"/>
        <v>41887</v>
      </c>
      <c r="H710" s="233">
        <f>'Order Form'!$K$13</f>
        <v>0</v>
      </c>
      <c r="I710" s="236">
        <f>'Order Form'!E193</f>
        <v>7.5</v>
      </c>
      <c r="J710" s="231">
        <f>'Order Form'!K193</f>
        <v>0</v>
      </c>
      <c r="K710" s="231" t="str">
        <f t="shared" si="50"/>
        <v>F</v>
      </c>
      <c r="L710" s="231">
        <f>IF('Pricing + Order Summary'!$O$13&gt;=8000,14,
IF('Pricing + Order Summary'!$O$13&gt;=5500,15,
IF('Pricing + Order Summary'!$O$13&gt;=4000,16,
IF('Pricing + Order Summary'!$O$13&gt;=2000,23,
IF('Pricing + Order Summary'!$O$13&gt;=750,21,
2)))))</f>
        <v>2</v>
      </c>
      <c r="M710" s="231" t="str">
        <f>"SPS20115"&amp;"-"&amp;D710&amp;"-"&amp;'Order Form'!$O$3&amp;"-2"</f>
        <v>SPS20115-0-1-2</v>
      </c>
    </row>
    <row r="711" spans="1:13">
      <c r="A711" s="234">
        <f>'Order Form'!A194</f>
        <v>108660</v>
      </c>
      <c r="B711" s="234">
        <f t="shared" si="48"/>
        <v>108660</v>
      </c>
      <c r="C711" s="235">
        <f t="shared" si="49"/>
        <v>108660</v>
      </c>
      <c r="D711" s="231">
        <f>'Order Form'!$M$2</f>
        <v>0</v>
      </c>
      <c r="E711" s="232">
        <f>'Order Form'!$K$11</f>
        <v>0</v>
      </c>
      <c r="F711" s="232" t="str">
        <f>IF(ISBLANK('Order Form'!$K$12),"",'Order Form'!$K$12)</f>
        <v/>
      </c>
      <c r="G711" s="232">
        <f t="shared" ca="1" si="51"/>
        <v>41887</v>
      </c>
      <c r="H711" s="233">
        <f>'Order Form'!$K$13</f>
        <v>0</v>
      </c>
      <c r="I711" s="236">
        <f>'Order Form'!E194</f>
        <v>7.5</v>
      </c>
      <c r="J711" s="231">
        <f>'Order Form'!K194</f>
        <v>0</v>
      </c>
      <c r="K711" s="231" t="str">
        <f t="shared" si="50"/>
        <v>F</v>
      </c>
      <c r="L711" s="231">
        <f>IF('Pricing + Order Summary'!$O$13&gt;=8000,14,
IF('Pricing + Order Summary'!$O$13&gt;=5500,15,
IF('Pricing + Order Summary'!$O$13&gt;=4000,16,
IF('Pricing + Order Summary'!$O$13&gt;=2000,23,
IF('Pricing + Order Summary'!$O$13&gt;=750,21,
2)))))</f>
        <v>2</v>
      </c>
      <c r="M711" s="231" t="str">
        <f>"SPS20115"&amp;"-"&amp;D711&amp;"-"&amp;'Order Form'!$O$3&amp;"-2"</f>
        <v>SPS20115-0-1-2</v>
      </c>
    </row>
    <row r="712" spans="1:13">
      <c r="A712" s="234">
        <f>'Order Form'!A195</f>
        <v>108663</v>
      </c>
      <c r="B712" s="234">
        <f t="shared" si="48"/>
        <v>108663</v>
      </c>
      <c r="C712" s="235">
        <f t="shared" si="49"/>
        <v>108663</v>
      </c>
      <c r="D712" s="231">
        <f>'Order Form'!$M$2</f>
        <v>0</v>
      </c>
      <c r="E712" s="232">
        <f>'Order Form'!$K$11</f>
        <v>0</v>
      </c>
      <c r="F712" s="232" t="str">
        <f>IF(ISBLANK('Order Form'!$K$12),"",'Order Form'!$K$12)</f>
        <v/>
      </c>
      <c r="G712" s="232">
        <f t="shared" ca="1" si="51"/>
        <v>41887</v>
      </c>
      <c r="H712" s="233">
        <f>'Order Form'!$K$13</f>
        <v>0</v>
      </c>
      <c r="I712" s="236">
        <f>'Order Form'!E195</f>
        <v>7.5</v>
      </c>
      <c r="J712" s="231">
        <f>'Order Form'!K195</f>
        <v>0</v>
      </c>
      <c r="K712" s="231" t="str">
        <f t="shared" si="50"/>
        <v>F</v>
      </c>
      <c r="L712" s="231">
        <f>IF('Pricing + Order Summary'!$O$13&gt;=8000,14,
IF('Pricing + Order Summary'!$O$13&gt;=5500,15,
IF('Pricing + Order Summary'!$O$13&gt;=4000,16,
IF('Pricing + Order Summary'!$O$13&gt;=2000,23,
IF('Pricing + Order Summary'!$O$13&gt;=750,21,
2)))))</f>
        <v>2</v>
      </c>
      <c r="M712" s="231" t="str">
        <f>"SPS20115"&amp;"-"&amp;D712&amp;"-"&amp;'Order Form'!$O$3&amp;"-2"</f>
        <v>SPS20115-0-1-2</v>
      </c>
    </row>
    <row r="713" spans="1:13">
      <c r="A713" s="234">
        <f>'Order Form'!A196</f>
        <v>108664</v>
      </c>
      <c r="B713" s="234">
        <f t="shared" si="48"/>
        <v>108664</v>
      </c>
      <c r="C713" s="235">
        <f t="shared" si="49"/>
        <v>108664</v>
      </c>
      <c r="D713" s="231">
        <f>'Order Form'!$M$2</f>
        <v>0</v>
      </c>
      <c r="E713" s="232">
        <f>'Order Form'!$K$11</f>
        <v>0</v>
      </c>
      <c r="F713" s="232" t="str">
        <f>IF(ISBLANK('Order Form'!$K$12),"",'Order Form'!$K$12)</f>
        <v/>
      </c>
      <c r="G713" s="232">
        <f t="shared" ca="1" si="51"/>
        <v>41887</v>
      </c>
      <c r="H713" s="233">
        <f>'Order Form'!$K$13</f>
        <v>0</v>
      </c>
      <c r="I713" s="236">
        <f>'Order Form'!E196</f>
        <v>7.5</v>
      </c>
      <c r="J713" s="231">
        <f>'Order Form'!K196</f>
        <v>0</v>
      </c>
      <c r="K713" s="231" t="str">
        <f t="shared" si="50"/>
        <v>F</v>
      </c>
      <c r="L713" s="231">
        <f>IF('Pricing + Order Summary'!$O$13&gt;=8000,14,
IF('Pricing + Order Summary'!$O$13&gt;=5500,15,
IF('Pricing + Order Summary'!$O$13&gt;=4000,16,
IF('Pricing + Order Summary'!$O$13&gt;=2000,23,
IF('Pricing + Order Summary'!$O$13&gt;=750,21,
2)))))</f>
        <v>2</v>
      </c>
      <c r="M713" s="231" t="str">
        <f>"SPS20115"&amp;"-"&amp;D713&amp;"-"&amp;'Order Form'!$O$3&amp;"-2"</f>
        <v>SPS20115-0-1-2</v>
      </c>
    </row>
    <row r="714" spans="1:13">
      <c r="A714" s="234">
        <f>'Order Form'!A197</f>
        <v>108666</v>
      </c>
      <c r="B714" s="234">
        <f t="shared" si="48"/>
        <v>108666</v>
      </c>
      <c r="C714" s="235">
        <f t="shared" si="49"/>
        <v>108666</v>
      </c>
      <c r="D714" s="231">
        <f>'Order Form'!$M$2</f>
        <v>0</v>
      </c>
      <c r="E714" s="232">
        <f>'Order Form'!$K$11</f>
        <v>0</v>
      </c>
      <c r="F714" s="232" t="str">
        <f>IF(ISBLANK('Order Form'!$K$12),"",'Order Form'!$K$12)</f>
        <v/>
      </c>
      <c r="G714" s="232">
        <f t="shared" ca="1" si="51"/>
        <v>41887</v>
      </c>
      <c r="H714" s="233">
        <f>'Order Form'!$K$13</f>
        <v>0</v>
      </c>
      <c r="I714" s="236">
        <f>'Order Form'!E197</f>
        <v>7.5</v>
      </c>
      <c r="J714" s="231">
        <f>'Order Form'!K197</f>
        <v>0</v>
      </c>
      <c r="K714" s="231" t="str">
        <f t="shared" si="50"/>
        <v>F</v>
      </c>
      <c r="L714" s="231">
        <f>IF('Pricing + Order Summary'!$O$13&gt;=8000,14,
IF('Pricing + Order Summary'!$O$13&gt;=5500,15,
IF('Pricing + Order Summary'!$O$13&gt;=4000,16,
IF('Pricing + Order Summary'!$O$13&gt;=2000,23,
IF('Pricing + Order Summary'!$O$13&gt;=750,21,
2)))))</f>
        <v>2</v>
      </c>
      <c r="M714" s="231" t="str">
        <f>"SPS20115"&amp;"-"&amp;D714&amp;"-"&amp;'Order Form'!$O$3&amp;"-2"</f>
        <v>SPS20115-0-1-2</v>
      </c>
    </row>
    <row r="715" spans="1:13">
      <c r="A715" s="234">
        <f>'Order Form'!A198</f>
        <v>100225</v>
      </c>
      <c r="B715" s="234">
        <f t="shared" si="48"/>
        <v>100225</v>
      </c>
      <c r="C715" s="235">
        <f t="shared" si="49"/>
        <v>100225</v>
      </c>
      <c r="D715" s="231">
        <f>'Order Form'!$M$2</f>
        <v>0</v>
      </c>
      <c r="E715" s="232">
        <f>'Order Form'!$K$11</f>
        <v>0</v>
      </c>
      <c r="F715" s="232" t="str">
        <f>IF(ISBLANK('Order Form'!$K$12),"",'Order Form'!$K$12)</f>
        <v/>
      </c>
      <c r="G715" s="232">
        <f t="shared" ca="1" si="51"/>
        <v>41887</v>
      </c>
      <c r="H715" s="233">
        <f>'Order Form'!$K$13</f>
        <v>0</v>
      </c>
      <c r="I715" s="236">
        <f>'Order Form'!E198</f>
        <v>7.5</v>
      </c>
      <c r="J715" s="231">
        <f>'Order Form'!K198</f>
        <v>0</v>
      </c>
      <c r="K715" s="231" t="str">
        <f t="shared" si="50"/>
        <v>F</v>
      </c>
      <c r="L715" s="231">
        <f>IF('Pricing + Order Summary'!$O$13&gt;=8000,14,
IF('Pricing + Order Summary'!$O$13&gt;=5500,15,
IF('Pricing + Order Summary'!$O$13&gt;=4000,16,
IF('Pricing + Order Summary'!$O$13&gt;=2000,23,
IF('Pricing + Order Summary'!$O$13&gt;=750,21,
2)))))</f>
        <v>2</v>
      </c>
      <c r="M715" s="231" t="str">
        <f>"SPS20115"&amp;"-"&amp;D715&amp;"-"&amp;'Order Form'!$O$3&amp;"-2"</f>
        <v>SPS20115-0-1-2</v>
      </c>
    </row>
    <row r="716" spans="1:13">
      <c r="A716" s="234">
        <f>'Order Form'!A199</f>
        <v>100224</v>
      </c>
      <c r="B716" s="234">
        <f t="shared" si="48"/>
        <v>100224</v>
      </c>
      <c r="C716" s="235">
        <f t="shared" si="49"/>
        <v>100224</v>
      </c>
      <c r="D716" s="231">
        <f>'Order Form'!$M$2</f>
        <v>0</v>
      </c>
      <c r="E716" s="232">
        <f>'Order Form'!$K$11</f>
        <v>0</v>
      </c>
      <c r="F716" s="232" t="str">
        <f>IF(ISBLANK('Order Form'!$K$12),"",'Order Form'!$K$12)</f>
        <v/>
      </c>
      <c r="G716" s="232">
        <f t="shared" ca="1" si="51"/>
        <v>41887</v>
      </c>
      <c r="H716" s="233">
        <f>'Order Form'!$K$13</f>
        <v>0</v>
      </c>
      <c r="I716" s="236">
        <f>'Order Form'!E199</f>
        <v>7.5</v>
      </c>
      <c r="J716" s="231">
        <f>'Order Form'!K199</f>
        <v>0</v>
      </c>
      <c r="K716" s="231" t="str">
        <f t="shared" si="50"/>
        <v>F</v>
      </c>
      <c r="L716" s="231">
        <f>IF('Pricing + Order Summary'!$O$13&gt;=8000,14,
IF('Pricing + Order Summary'!$O$13&gt;=5500,15,
IF('Pricing + Order Summary'!$O$13&gt;=4000,16,
IF('Pricing + Order Summary'!$O$13&gt;=2000,23,
IF('Pricing + Order Summary'!$O$13&gt;=750,21,
2)))))</f>
        <v>2</v>
      </c>
      <c r="M716" s="231" t="str">
        <f>"SPS20115"&amp;"-"&amp;D716&amp;"-"&amp;'Order Form'!$O$3&amp;"-2"</f>
        <v>SPS20115-0-1-2</v>
      </c>
    </row>
    <row r="717" spans="1:13">
      <c r="A717" s="234">
        <f>'Order Form'!A200</f>
        <v>100223</v>
      </c>
      <c r="B717" s="234">
        <f t="shared" si="48"/>
        <v>100223</v>
      </c>
      <c r="C717" s="235">
        <f t="shared" si="49"/>
        <v>100223</v>
      </c>
      <c r="D717" s="231">
        <f>'Order Form'!$M$2</f>
        <v>0</v>
      </c>
      <c r="E717" s="232">
        <f>'Order Form'!$K$11</f>
        <v>0</v>
      </c>
      <c r="F717" s="232" t="str">
        <f>IF(ISBLANK('Order Form'!$K$12),"",'Order Form'!$K$12)</f>
        <v/>
      </c>
      <c r="G717" s="232">
        <f t="shared" ca="1" si="51"/>
        <v>41887</v>
      </c>
      <c r="H717" s="233">
        <f>'Order Form'!$K$13</f>
        <v>0</v>
      </c>
      <c r="I717" s="236">
        <f>'Order Form'!E200</f>
        <v>7.5</v>
      </c>
      <c r="J717" s="231">
        <f>'Order Form'!K200</f>
        <v>0</v>
      </c>
      <c r="K717" s="231" t="str">
        <f t="shared" si="50"/>
        <v>F</v>
      </c>
      <c r="L717" s="231">
        <f>IF('Pricing + Order Summary'!$O$13&gt;=8000,14,
IF('Pricing + Order Summary'!$O$13&gt;=5500,15,
IF('Pricing + Order Summary'!$O$13&gt;=4000,16,
IF('Pricing + Order Summary'!$O$13&gt;=2000,23,
IF('Pricing + Order Summary'!$O$13&gt;=750,21,
2)))))</f>
        <v>2</v>
      </c>
      <c r="M717" s="231" t="str">
        <f>"SPS20115"&amp;"-"&amp;D717&amp;"-"&amp;'Order Form'!$O$3&amp;"-2"</f>
        <v>SPS20115-0-1-2</v>
      </c>
    </row>
    <row r="718" spans="1:13">
      <c r="A718" s="234">
        <f>'Order Form'!A201</f>
        <v>107684</v>
      </c>
      <c r="B718" s="234">
        <f t="shared" si="48"/>
        <v>107684</v>
      </c>
      <c r="C718" s="235">
        <f t="shared" si="49"/>
        <v>107684</v>
      </c>
      <c r="D718" s="231">
        <f>'Order Form'!$M$2</f>
        <v>0</v>
      </c>
      <c r="E718" s="232">
        <f>'Order Form'!$K$11</f>
        <v>0</v>
      </c>
      <c r="F718" s="232" t="str">
        <f>IF(ISBLANK('Order Form'!$K$12),"",'Order Form'!$K$12)</f>
        <v/>
      </c>
      <c r="G718" s="232">
        <f t="shared" ca="1" si="51"/>
        <v>41887</v>
      </c>
      <c r="H718" s="233">
        <f>'Order Form'!$K$13</f>
        <v>0</v>
      </c>
      <c r="I718" s="236">
        <f>'Order Form'!E201</f>
        <v>7.5</v>
      </c>
      <c r="J718" s="231">
        <f>'Order Form'!K201</f>
        <v>0</v>
      </c>
      <c r="K718" s="231" t="str">
        <f t="shared" si="50"/>
        <v>F</v>
      </c>
      <c r="L718" s="231">
        <f>IF('Pricing + Order Summary'!$O$13&gt;=8000,14,
IF('Pricing + Order Summary'!$O$13&gt;=5500,15,
IF('Pricing + Order Summary'!$O$13&gt;=4000,16,
IF('Pricing + Order Summary'!$O$13&gt;=2000,23,
IF('Pricing + Order Summary'!$O$13&gt;=750,21,
2)))))</f>
        <v>2</v>
      </c>
      <c r="M718" s="231" t="str">
        <f>"SPS20115"&amp;"-"&amp;D718&amp;"-"&amp;'Order Form'!$O$3&amp;"-2"</f>
        <v>SPS20115-0-1-2</v>
      </c>
    </row>
    <row r="719" spans="1:13">
      <c r="A719" s="234">
        <f>'Order Form'!A202</f>
        <v>100611</v>
      </c>
      <c r="B719" s="234">
        <f t="shared" si="48"/>
        <v>100611</v>
      </c>
      <c r="C719" s="235">
        <f t="shared" si="49"/>
        <v>100611</v>
      </c>
      <c r="D719" s="231">
        <f>'Order Form'!$M$2</f>
        <v>0</v>
      </c>
      <c r="E719" s="232">
        <f>'Order Form'!$K$11</f>
        <v>0</v>
      </c>
      <c r="F719" s="232" t="str">
        <f>IF(ISBLANK('Order Form'!$K$12),"",'Order Form'!$K$12)</f>
        <v/>
      </c>
      <c r="G719" s="232">
        <f t="shared" ca="1" si="51"/>
        <v>41887</v>
      </c>
      <c r="H719" s="233">
        <f>'Order Form'!$K$13</f>
        <v>0</v>
      </c>
      <c r="I719" s="236">
        <f>'Order Form'!E202</f>
        <v>7.5</v>
      </c>
      <c r="J719" s="231">
        <f>'Order Form'!K202</f>
        <v>0</v>
      </c>
      <c r="K719" s="231" t="str">
        <f t="shared" si="50"/>
        <v>F</v>
      </c>
      <c r="L719" s="231">
        <f>IF('Pricing + Order Summary'!$O$13&gt;=8000,14,
IF('Pricing + Order Summary'!$O$13&gt;=5500,15,
IF('Pricing + Order Summary'!$O$13&gt;=4000,16,
IF('Pricing + Order Summary'!$O$13&gt;=2000,23,
IF('Pricing + Order Summary'!$O$13&gt;=750,21,
2)))))</f>
        <v>2</v>
      </c>
      <c r="M719" s="231" t="str">
        <f>"SPS20115"&amp;"-"&amp;D719&amp;"-"&amp;'Order Form'!$O$3&amp;"-2"</f>
        <v>SPS20115-0-1-2</v>
      </c>
    </row>
    <row r="720" spans="1:13">
      <c r="A720" s="234">
        <f>'Order Form'!A203</f>
        <v>107683</v>
      </c>
      <c r="B720" s="234">
        <f t="shared" si="48"/>
        <v>107683</v>
      </c>
      <c r="C720" s="235">
        <f t="shared" si="49"/>
        <v>107683</v>
      </c>
      <c r="D720" s="231">
        <f>'Order Form'!$M$2</f>
        <v>0</v>
      </c>
      <c r="E720" s="232">
        <f>'Order Form'!$K$11</f>
        <v>0</v>
      </c>
      <c r="F720" s="232" t="str">
        <f>IF(ISBLANK('Order Form'!$K$12),"",'Order Form'!$K$12)</f>
        <v/>
      </c>
      <c r="G720" s="232">
        <f t="shared" ca="1" si="51"/>
        <v>41887</v>
      </c>
      <c r="H720" s="233">
        <f>'Order Form'!$K$13</f>
        <v>0</v>
      </c>
      <c r="I720" s="236">
        <f>'Order Form'!E203</f>
        <v>7.5</v>
      </c>
      <c r="J720" s="231">
        <f>'Order Form'!K203</f>
        <v>0</v>
      </c>
      <c r="K720" s="231" t="str">
        <f t="shared" si="50"/>
        <v>F</v>
      </c>
      <c r="L720" s="231">
        <f>IF('Pricing + Order Summary'!$O$13&gt;=8000,14,
IF('Pricing + Order Summary'!$O$13&gt;=5500,15,
IF('Pricing + Order Summary'!$O$13&gt;=4000,16,
IF('Pricing + Order Summary'!$O$13&gt;=2000,23,
IF('Pricing + Order Summary'!$O$13&gt;=750,21,
2)))))</f>
        <v>2</v>
      </c>
      <c r="M720" s="231" t="str">
        <f>"SPS20115"&amp;"-"&amp;D720&amp;"-"&amp;'Order Form'!$O$3&amp;"-2"</f>
        <v>SPS20115-0-1-2</v>
      </c>
    </row>
    <row r="721" spans="1:13">
      <c r="A721" s="234">
        <f>'Order Form'!A204</f>
        <v>107686</v>
      </c>
      <c r="B721" s="234">
        <f t="shared" si="48"/>
        <v>107686</v>
      </c>
      <c r="C721" s="235">
        <f t="shared" si="49"/>
        <v>107686</v>
      </c>
      <c r="D721" s="231">
        <f>'Order Form'!$M$2</f>
        <v>0</v>
      </c>
      <c r="E721" s="232">
        <f>'Order Form'!$K$11</f>
        <v>0</v>
      </c>
      <c r="F721" s="232" t="str">
        <f>IF(ISBLANK('Order Form'!$K$12),"",'Order Form'!$K$12)</f>
        <v/>
      </c>
      <c r="G721" s="232">
        <f t="shared" ca="1" si="51"/>
        <v>41887</v>
      </c>
      <c r="H721" s="233">
        <f>'Order Form'!$K$13</f>
        <v>0</v>
      </c>
      <c r="I721" s="236">
        <f>'Order Form'!E204</f>
        <v>7.5</v>
      </c>
      <c r="J721" s="231">
        <f>'Order Form'!K204</f>
        <v>0</v>
      </c>
      <c r="K721" s="231" t="str">
        <f t="shared" si="50"/>
        <v>F</v>
      </c>
      <c r="L721" s="231">
        <f>IF('Pricing + Order Summary'!$O$13&gt;=8000,14,
IF('Pricing + Order Summary'!$O$13&gt;=5500,15,
IF('Pricing + Order Summary'!$O$13&gt;=4000,16,
IF('Pricing + Order Summary'!$O$13&gt;=2000,23,
IF('Pricing + Order Summary'!$O$13&gt;=750,21,
2)))))</f>
        <v>2</v>
      </c>
      <c r="M721" s="231" t="str">
        <f>"SPS20115"&amp;"-"&amp;D721&amp;"-"&amp;'Order Form'!$O$3&amp;"-2"</f>
        <v>SPS20115-0-1-2</v>
      </c>
    </row>
    <row r="722" spans="1:13">
      <c r="A722" s="234">
        <f>'Order Form'!A205</f>
        <v>107687</v>
      </c>
      <c r="B722" s="234">
        <f t="shared" si="48"/>
        <v>107687</v>
      </c>
      <c r="C722" s="235">
        <f t="shared" si="49"/>
        <v>107687</v>
      </c>
      <c r="D722" s="231">
        <f>'Order Form'!$M$2</f>
        <v>0</v>
      </c>
      <c r="E722" s="232">
        <f>'Order Form'!$K$11</f>
        <v>0</v>
      </c>
      <c r="F722" s="232" t="str">
        <f>IF(ISBLANK('Order Form'!$K$12),"",'Order Form'!$K$12)</f>
        <v/>
      </c>
      <c r="G722" s="232">
        <f t="shared" ca="1" si="51"/>
        <v>41887</v>
      </c>
      <c r="H722" s="233">
        <f>'Order Form'!$K$13</f>
        <v>0</v>
      </c>
      <c r="I722" s="236">
        <f>'Order Form'!E205</f>
        <v>7.5</v>
      </c>
      <c r="J722" s="231">
        <f>'Order Form'!K205</f>
        <v>0</v>
      </c>
      <c r="K722" s="231" t="str">
        <f t="shared" si="50"/>
        <v>F</v>
      </c>
      <c r="L722" s="231">
        <f>IF('Pricing + Order Summary'!$O$13&gt;=8000,14,
IF('Pricing + Order Summary'!$O$13&gt;=5500,15,
IF('Pricing + Order Summary'!$O$13&gt;=4000,16,
IF('Pricing + Order Summary'!$O$13&gt;=2000,23,
IF('Pricing + Order Summary'!$O$13&gt;=750,21,
2)))))</f>
        <v>2</v>
      </c>
      <c r="M722" s="231" t="str">
        <f>"SPS20115"&amp;"-"&amp;D722&amp;"-"&amp;'Order Form'!$O$3&amp;"-2"</f>
        <v>SPS20115-0-1-2</v>
      </c>
    </row>
    <row r="723" spans="1:13">
      <c r="A723" s="234">
        <f>'Order Form'!A206</f>
        <v>107680</v>
      </c>
      <c r="B723" s="234">
        <f t="shared" si="48"/>
        <v>107680</v>
      </c>
      <c r="C723" s="235">
        <f t="shared" si="49"/>
        <v>107680</v>
      </c>
      <c r="D723" s="231">
        <f>'Order Form'!$M$2</f>
        <v>0</v>
      </c>
      <c r="E723" s="232">
        <f>'Order Form'!$K$11</f>
        <v>0</v>
      </c>
      <c r="F723" s="232" t="str">
        <f>IF(ISBLANK('Order Form'!$K$12),"",'Order Form'!$K$12)</f>
        <v/>
      </c>
      <c r="G723" s="232">
        <f t="shared" ca="1" si="51"/>
        <v>41887</v>
      </c>
      <c r="H723" s="233">
        <f>'Order Form'!$K$13</f>
        <v>0</v>
      </c>
      <c r="I723" s="236">
        <f>'Order Form'!E206</f>
        <v>7.5</v>
      </c>
      <c r="J723" s="231">
        <f>'Order Form'!K206</f>
        <v>0</v>
      </c>
      <c r="K723" s="231" t="str">
        <f t="shared" si="50"/>
        <v>F</v>
      </c>
      <c r="L723" s="231">
        <f>IF('Pricing + Order Summary'!$O$13&gt;=8000,14,
IF('Pricing + Order Summary'!$O$13&gt;=5500,15,
IF('Pricing + Order Summary'!$O$13&gt;=4000,16,
IF('Pricing + Order Summary'!$O$13&gt;=2000,23,
IF('Pricing + Order Summary'!$O$13&gt;=750,21,
2)))))</f>
        <v>2</v>
      </c>
      <c r="M723" s="231" t="str">
        <f>"SPS20115"&amp;"-"&amp;D723&amp;"-"&amp;'Order Form'!$O$3&amp;"-2"</f>
        <v>SPS20115-0-1-2</v>
      </c>
    </row>
    <row r="724" spans="1:13">
      <c r="A724" s="234">
        <f>'Order Form'!A207</f>
        <v>107681</v>
      </c>
      <c r="B724" s="234">
        <f t="shared" si="48"/>
        <v>107681</v>
      </c>
      <c r="C724" s="235">
        <f t="shared" si="49"/>
        <v>107681</v>
      </c>
      <c r="D724" s="231">
        <f>'Order Form'!$M$2</f>
        <v>0</v>
      </c>
      <c r="E724" s="232">
        <f>'Order Form'!$K$11</f>
        <v>0</v>
      </c>
      <c r="F724" s="232" t="str">
        <f>IF(ISBLANK('Order Form'!$K$12),"",'Order Form'!$K$12)</f>
        <v/>
      </c>
      <c r="G724" s="232">
        <f t="shared" ca="1" si="51"/>
        <v>41887</v>
      </c>
      <c r="H724" s="233">
        <f>'Order Form'!$K$13</f>
        <v>0</v>
      </c>
      <c r="I724" s="236">
        <f>'Order Form'!E207</f>
        <v>7.5</v>
      </c>
      <c r="J724" s="231">
        <f>'Order Form'!K207</f>
        <v>0</v>
      </c>
      <c r="K724" s="231" t="str">
        <f t="shared" si="50"/>
        <v>F</v>
      </c>
      <c r="L724" s="231">
        <f>IF('Pricing + Order Summary'!$O$13&gt;=8000,14,
IF('Pricing + Order Summary'!$O$13&gt;=5500,15,
IF('Pricing + Order Summary'!$O$13&gt;=4000,16,
IF('Pricing + Order Summary'!$O$13&gt;=2000,23,
IF('Pricing + Order Summary'!$O$13&gt;=750,21,
2)))))</f>
        <v>2</v>
      </c>
      <c r="M724" s="231" t="str">
        <f>"SPS20115"&amp;"-"&amp;D724&amp;"-"&amp;'Order Form'!$O$3&amp;"-2"</f>
        <v>SPS20115-0-1-2</v>
      </c>
    </row>
    <row r="725" spans="1:13">
      <c r="A725" s="234">
        <f>'Order Form'!A208</f>
        <v>107682</v>
      </c>
      <c r="B725" s="234">
        <f t="shared" si="48"/>
        <v>107682</v>
      </c>
      <c r="C725" s="235">
        <f t="shared" si="49"/>
        <v>107682</v>
      </c>
      <c r="D725" s="231">
        <f>'Order Form'!$M$2</f>
        <v>0</v>
      </c>
      <c r="E725" s="232">
        <f>'Order Form'!$K$11</f>
        <v>0</v>
      </c>
      <c r="F725" s="232" t="str">
        <f>IF(ISBLANK('Order Form'!$K$12),"",'Order Form'!$K$12)</f>
        <v/>
      </c>
      <c r="G725" s="232">
        <f t="shared" ca="1" si="51"/>
        <v>41887</v>
      </c>
      <c r="H725" s="233">
        <f>'Order Form'!$K$13</f>
        <v>0</v>
      </c>
      <c r="I725" s="236">
        <f>'Order Form'!E208</f>
        <v>7.5</v>
      </c>
      <c r="J725" s="231">
        <f>'Order Form'!K208</f>
        <v>0</v>
      </c>
      <c r="K725" s="231" t="str">
        <f t="shared" si="50"/>
        <v>F</v>
      </c>
      <c r="L725" s="231">
        <f>IF('Pricing + Order Summary'!$O$13&gt;=8000,14,
IF('Pricing + Order Summary'!$O$13&gt;=5500,15,
IF('Pricing + Order Summary'!$O$13&gt;=4000,16,
IF('Pricing + Order Summary'!$O$13&gt;=2000,23,
IF('Pricing + Order Summary'!$O$13&gt;=750,21,
2)))))</f>
        <v>2</v>
      </c>
      <c r="M725" s="231" t="str">
        <f>"SPS20115"&amp;"-"&amp;D725&amp;"-"&amp;'Order Form'!$O$3&amp;"-2"</f>
        <v>SPS20115-0-1-2</v>
      </c>
    </row>
    <row r="726" spans="1:13">
      <c r="A726" s="234">
        <f>'Order Form'!A209</f>
        <v>100604</v>
      </c>
      <c r="B726" s="234">
        <f t="shared" si="48"/>
        <v>100604</v>
      </c>
      <c r="C726" s="235">
        <f t="shared" si="49"/>
        <v>100604</v>
      </c>
      <c r="D726" s="231">
        <f>'Order Form'!$M$2</f>
        <v>0</v>
      </c>
      <c r="E726" s="232">
        <f>'Order Form'!$K$11</f>
        <v>0</v>
      </c>
      <c r="F726" s="232" t="str">
        <f>IF(ISBLANK('Order Form'!$K$12),"",'Order Form'!$K$12)</f>
        <v/>
      </c>
      <c r="G726" s="232">
        <f t="shared" ca="1" si="51"/>
        <v>41887</v>
      </c>
      <c r="H726" s="233">
        <f>'Order Form'!$K$13</f>
        <v>0</v>
      </c>
      <c r="I726" s="236">
        <f>'Order Form'!E209</f>
        <v>7.5</v>
      </c>
      <c r="J726" s="231">
        <f>'Order Form'!K209</f>
        <v>0</v>
      </c>
      <c r="K726" s="231" t="str">
        <f t="shared" si="50"/>
        <v>F</v>
      </c>
      <c r="L726" s="231">
        <f>IF('Pricing + Order Summary'!$O$13&gt;=8000,14,
IF('Pricing + Order Summary'!$O$13&gt;=5500,15,
IF('Pricing + Order Summary'!$O$13&gt;=4000,16,
IF('Pricing + Order Summary'!$O$13&gt;=2000,23,
IF('Pricing + Order Summary'!$O$13&gt;=750,21,
2)))))</f>
        <v>2</v>
      </c>
      <c r="M726" s="231" t="str">
        <f>"SPS20115"&amp;"-"&amp;D726&amp;"-"&amp;'Order Form'!$O$3&amp;"-2"</f>
        <v>SPS20115-0-1-2</v>
      </c>
    </row>
    <row r="727" spans="1:13">
      <c r="A727" s="234">
        <f>'Order Form'!A210</f>
        <v>100096</v>
      </c>
      <c r="B727" s="234">
        <f t="shared" ref="B727:B790" si="52">A727</f>
        <v>100096</v>
      </c>
      <c r="C727" s="235">
        <f t="shared" ref="C727:C790" si="53">IF(B727=0,A727,B727)</f>
        <v>100096</v>
      </c>
      <c r="D727" s="231">
        <f>'Order Form'!$M$2</f>
        <v>0</v>
      </c>
      <c r="E727" s="232">
        <f>'Order Form'!$K$11</f>
        <v>0</v>
      </c>
      <c r="F727" s="232" t="str">
        <f>IF(ISBLANK('Order Form'!$K$12),"",'Order Form'!$K$12)</f>
        <v/>
      </c>
      <c r="G727" s="232">
        <f t="shared" ca="1" si="51"/>
        <v>41887</v>
      </c>
      <c r="H727" s="233">
        <f>'Order Form'!$K$13</f>
        <v>0</v>
      </c>
      <c r="I727" s="236">
        <f>'Order Form'!E210</f>
        <v>7.5</v>
      </c>
      <c r="J727" s="231">
        <f>'Order Form'!K210</f>
        <v>0</v>
      </c>
      <c r="K727" s="231" t="str">
        <f t="shared" ref="K727:K790" si="54">IF(J727=0,"F","T")</f>
        <v>F</v>
      </c>
      <c r="L727" s="231">
        <f>IF('Pricing + Order Summary'!$O$13&gt;=8000,14,
IF('Pricing + Order Summary'!$O$13&gt;=5500,15,
IF('Pricing + Order Summary'!$O$13&gt;=4000,16,
IF('Pricing + Order Summary'!$O$13&gt;=2000,23,
IF('Pricing + Order Summary'!$O$13&gt;=750,21,
2)))))</f>
        <v>2</v>
      </c>
      <c r="M727" s="231" t="str">
        <f>"SPS20115"&amp;"-"&amp;D727&amp;"-"&amp;'Order Form'!$O$3&amp;"-2"</f>
        <v>SPS20115-0-1-2</v>
      </c>
    </row>
    <row r="728" spans="1:13">
      <c r="A728" s="234">
        <f>'Order Form'!A211</f>
        <v>107690</v>
      </c>
      <c r="B728" s="234">
        <f t="shared" si="52"/>
        <v>107690</v>
      </c>
      <c r="C728" s="235">
        <f t="shared" si="53"/>
        <v>107690</v>
      </c>
      <c r="D728" s="231">
        <f>'Order Form'!$M$2</f>
        <v>0</v>
      </c>
      <c r="E728" s="232">
        <f>'Order Form'!$K$11</f>
        <v>0</v>
      </c>
      <c r="F728" s="232" t="str">
        <f>IF(ISBLANK('Order Form'!$K$12),"",'Order Form'!$K$12)</f>
        <v/>
      </c>
      <c r="G728" s="232">
        <f t="shared" ca="1" si="51"/>
        <v>41887</v>
      </c>
      <c r="H728" s="233">
        <f>'Order Form'!$K$13</f>
        <v>0</v>
      </c>
      <c r="I728" s="236">
        <f>'Order Form'!E211</f>
        <v>7.5</v>
      </c>
      <c r="J728" s="231">
        <f>'Order Form'!K211</f>
        <v>0</v>
      </c>
      <c r="K728" s="231" t="str">
        <f t="shared" si="54"/>
        <v>F</v>
      </c>
      <c r="L728" s="231">
        <f>IF('Pricing + Order Summary'!$O$13&gt;=8000,14,
IF('Pricing + Order Summary'!$O$13&gt;=5500,15,
IF('Pricing + Order Summary'!$O$13&gt;=4000,16,
IF('Pricing + Order Summary'!$O$13&gt;=2000,23,
IF('Pricing + Order Summary'!$O$13&gt;=750,21,
2)))))</f>
        <v>2</v>
      </c>
      <c r="M728" s="231" t="str">
        <f>"SPS20115"&amp;"-"&amp;D728&amp;"-"&amp;'Order Form'!$O$3&amp;"-2"</f>
        <v>SPS20115-0-1-2</v>
      </c>
    </row>
    <row r="729" spans="1:13">
      <c r="A729" s="234">
        <f>'Order Form'!A212</f>
        <v>107691</v>
      </c>
      <c r="B729" s="234">
        <f t="shared" si="52"/>
        <v>107691</v>
      </c>
      <c r="C729" s="235">
        <f t="shared" si="53"/>
        <v>107691</v>
      </c>
      <c r="D729" s="231">
        <f>'Order Form'!$M$2</f>
        <v>0</v>
      </c>
      <c r="E729" s="232">
        <f>'Order Form'!$K$11</f>
        <v>0</v>
      </c>
      <c r="F729" s="232" t="str">
        <f>IF(ISBLANK('Order Form'!$K$12),"",'Order Form'!$K$12)</f>
        <v/>
      </c>
      <c r="G729" s="232">
        <f t="shared" ca="1" si="51"/>
        <v>41887</v>
      </c>
      <c r="H729" s="233">
        <f>'Order Form'!$K$13</f>
        <v>0</v>
      </c>
      <c r="I729" s="236">
        <f>'Order Form'!E212</f>
        <v>7.5</v>
      </c>
      <c r="J729" s="231">
        <f>'Order Form'!K212</f>
        <v>0</v>
      </c>
      <c r="K729" s="231" t="str">
        <f t="shared" si="54"/>
        <v>F</v>
      </c>
      <c r="L729" s="231">
        <f>IF('Pricing + Order Summary'!$O$13&gt;=8000,14,
IF('Pricing + Order Summary'!$O$13&gt;=5500,15,
IF('Pricing + Order Summary'!$O$13&gt;=4000,16,
IF('Pricing + Order Summary'!$O$13&gt;=2000,23,
IF('Pricing + Order Summary'!$O$13&gt;=750,21,
2)))))</f>
        <v>2</v>
      </c>
      <c r="M729" s="231" t="str">
        <f>"SPS20115"&amp;"-"&amp;D729&amp;"-"&amp;'Order Form'!$O$3&amp;"-2"</f>
        <v>SPS20115-0-1-2</v>
      </c>
    </row>
    <row r="730" spans="1:13">
      <c r="A730" s="234">
        <f>'Order Form'!A213</f>
        <v>107677</v>
      </c>
      <c r="B730" s="234">
        <f t="shared" si="52"/>
        <v>107677</v>
      </c>
      <c r="C730" s="235">
        <f t="shared" si="53"/>
        <v>107677</v>
      </c>
      <c r="D730" s="231">
        <f>'Order Form'!$M$2</f>
        <v>0</v>
      </c>
      <c r="E730" s="232">
        <f>'Order Form'!$K$11</f>
        <v>0</v>
      </c>
      <c r="F730" s="232" t="str">
        <f>IF(ISBLANK('Order Form'!$K$12),"",'Order Form'!$K$12)</f>
        <v/>
      </c>
      <c r="G730" s="232">
        <f t="shared" ca="1" si="51"/>
        <v>41887</v>
      </c>
      <c r="H730" s="233">
        <f>'Order Form'!$K$13</f>
        <v>0</v>
      </c>
      <c r="I730" s="236">
        <f>'Order Form'!E213</f>
        <v>7.5</v>
      </c>
      <c r="J730" s="231">
        <f>'Order Form'!K213</f>
        <v>0</v>
      </c>
      <c r="K730" s="231" t="str">
        <f t="shared" si="54"/>
        <v>F</v>
      </c>
      <c r="L730" s="231">
        <f>IF('Pricing + Order Summary'!$O$13&gt;=8000,14,
IF('Pricing + Order Summary'!$O$13&gt;=5500,15,
IF('Pricing + Order Summary'!$O$13&gt;=4000,16,
IF('Pricing + Order Summary'!$O$13&gt;=2000,23,
IF('Pricing + Order Summary'!$O$13&gt;=750,21,
2)))))</f>
        <v>2</v>
      </c>
      <c r="M730" s="231" t="str">
        <f>"SPS20115"&amp;"-"&amp;D730&amp;"-"&amp;'Order Form'!$O$3&amp;"-2"</f>
        <v>SPS20115-0-1-2</v>
      </c>
    </row>
    <row r="731" spans="1:13">
      <c r="A731" s="234">
        <f>'Order Form'!A214</f>
        <v>100600</v>
      </c>
      <c r="B731" s="234">
        <f t="shared" si="52"/>
        <v>100600</v>
      </c>
      <c r="C731" s="235">
        <f t="shared" si="53"/>
        <v>100600</v>
      </c>
      <c r="D731" s="231">
        <f>'Order Form'!$M$2</f>
        <v>0</v>
      </c>
      <c r="E731" s="232">
        <f>'Order Form'!$K$11</f>
        <v>0</v>
      </c>
      <c r="F731" s="232" t="str">
        <f>IF(ISBLANK('Order Form'!$K$12),"",'Order Form'!$K$12)</f>
        <v/>
      </c>
      <c r="G731" s="232">
        <f t="shared" ca="1" si="51"/>
        <v>41887</v>
      </c>
      <c r="H731" s="233">
        <f>'Order Form'!$K$13</f>
        <v>0</v>
      </c>
      <c r="I731" s="236">
        <f>'Order Form'!E214</f>
        <v>7.5</v>
      </c>
      <c r="J731" s="231">
        <f>'Order Form'!K214</f>
        <v>0</v>
      </c>
      <c r="K731" s="231" t="str">
        <f t="shared" si="54"/>
        <v>F</v>
      </c>
      <c r="L731" s="231">
        <f>IF('Pricing + Order Summary'!$O$13&gt;=8000,14,
IF('Pricing + Order Summary'!$O$13&gt;=5500,15,
IF('Pricing + Order Summary'!$O$13&gt;=4000,16,
IF('Pricing + Order Summary'!$O$13&gt;=2000,23,
IF('Pricing + Order Summary'!$O$13&gt;=750,21,
2)))))</f>
        <v>2</v>
      </c>
      <c r="M731" s="231" t="str">
        <f>"SPS20115"&amp;"-"&amp;D731&amp;"-"&amp;'Order Form'!$O$3&amp;"-2"</f>
        <v>SPS20115-0-1-2</v>
      </c>
    </row>
    <row r="732" spans="1:13">
      <c r="A732" s="234">
        <f>'Order Form'!A215</f>
        <v>107689</v>
      </c>
      <c r="B732" s="234">
        <f t="shared" si="52"/>
        <v>107689</v>
      </c>
      <c r="C732" s="235">
        <f t="shared" si="53"/>
        <v>107689</v>
      </c>
      <c r="D732" s="231">
        <f>'Order Form'!$M$2</f>
        <v>0</v>
      </c>
      <c r="E732" s="232">
        <f>'Order Form'!$K$11</f>
        <v>0</v>
      </c>
      <c r="F732" s="232" t="str">
        <f>IF(ISBLANK('Order Form'!$K$12),"",'Order Form'!$K$12)</f>
        <v/>
      </c>
      <c r="G732" s="232">
        <f t="shared" ca="1" si="51"/>
        <v>41887</v>
      </c>
      <c r="H732" s="233">
        <f>'Order Form'!$K$13</f>
        <v>0</v>
      </c>
      <c r="I732" s="236">
        <f>'Order Form'!E215</f>
        <v>7.5</v>
      </c>
      <c r="J732" s="231">
        <f>'Order Form'!K215</f>
        <v>0</v>
      </c>
      <c r="K732" s="231" t="str">
        <f t="shared" si="54"/>
        <v>F</v>
      </c>
      <c r="L732" s="231">
        <f>IF('Pricing + Order Summary'!$O$13&gt;=8000,14,
IF('Pricing + Order Summary'!$O$13&gt;=5500,15,
IF('Pricing + Order Summary'!$O$13&gt;=4000,16,
IF('Pricing + Order Summary'!$O$13&gt;=2000,23,
IF('Pricing + Order Summary'!$O$13&gt;=750,21,
2)))))</f>
        <v>2</v>
      </c>
      <c r="M732" s="231" t="str">
        <f>"SPS20115"&amp;"-"&amp;D732&amp;"-"&amp;'Order Form'!$O$3&amp;"-2"</f>
        <v>SPS20115-0-1-2</v>
      </c>
    </row>
    <row r="733" spans="1:13">
      <c r="A733" s="234">
        <f>'Order Form'!A216</f>
        <v>100084</v>
      </c>
      <c r="B733" s="234">
        <f t="shared" si="52"/>
        <v>100084</v>
      </c>
      <c r="C733" s="235">
        <f t="shared" si="53"/>
        <v>100084</v>
      </c>
      <c r="D733" s="231">
        <f>'Order Form'!$M$2</f>
        <v>0</v>
      </c>
      <c r="E733" s="232">
        <f>'Order Form'!$K$11</f>
        <v>0</v>
      </c>
      <c r="F733" s="232" t="str">
        <f>IF(ISBLANK('Order Form'!$K$12),"",'Order Form'!$K$12)</f>
        <v/>
      </c>
      <c r="G733" s="232">
        <f t="shared" ca="1" si="51"/>
        <v>41887</v>
      </c>
      <c r="H733" s="233">
        <f>'Order Form'!$K$13</f>
        <v>0</v>
      </c>
      <c r="I733" s="236">
        <f>'Order Form'!E216</f>
        <v>7.5</v>
      </c>
      <c r="J733" s="231">
        <f>'Order Form'!K216</f>
        <v>0</v>
      </c>
      <c r="K733" s="231" t="str">
        <f t="shared" si="54"/>
        <v>F</v>
      </c>
      <c r="L733" s="231">
        <f>IF('Pricing + Order Summary'!$O$13&gt;=8000,14,
IF('Pricing + Order Summary'!$O$13&gt;=5500,15,
IF('Pricing + Order Summary'!$O$13&gt;=4000,16,
IF('Pricing + Order Summary'!$O$13&gt;=2000,23,
IF('Pricing + Order Summary'!$O$13&gt;=750,21,
2)))))</f>
        <v>2</v>
      </c>
      <c r="M733" s="231" t="str">
        <f>"SPS20115"&amp;"-"&amp;D733&amp;"-"&amp;'Order Form'!$O$3&amp;"-2"</f>
        <v>SPS20115-0-1-2</v>
      </c>
    </row>
    <row r="734" spans="1:13">
      <c r="A734" s="234">
        <f>'Order Form'!A217</f>
        <v>107676</v>
      </c>
      <c r="B734" s="234">
        <f t="shared" si="52"/>
        <v>107676</v>
      </c>
      <c r="C734" s="235">
        <f t="shared" si="53"/>
        <v>107676</v>
      </c>
      <c r="D734" s="231">
        <f>'Order Form'!$M$2</f>
        <v>0</v>
      </c>
      <c r="E734" s="232">
        <f>'Order Form'!$K$11</f>
        <v>0</v>
      </c>
      <c r="F734" s="232" t="str">
        <f>IF(ISBLANK('Order Form'!$K$12),"",'Order Form'!$K$12)</f>
        <v/>
      </c>
      <c r="G734" s="232">
        <f t="shared" ca="1" si="51"/>
        <v>41887</v>
      </c>
      <c r="H734" s="233">
        <f>'Order Form'!$K$13</f>
        <v>0</v>
      </c>
      <c r="I734" s="236">
        <f>'Order Form'!E217</f>
        <v>7.5</v>
      </c>
      <c r="J734" s="231">
        <f>'Order Form'!K217</f>
        <v>0</v>
      </c>
      <c r="K734" s="231" t="str">
        <f t="shared" si="54"/>
        <v>F</v>
      </c>
      <c r="L734" s="231">
        <f>IF('Pricing + Order Summary'!$O$13&gt;=8000,14,
IF('Pricing + Order Summary'!$O$13&gt;=5500,15,
IF('Pricing + Order Summary'!$O$13&gt;=4000,16,
IF('Pricing + Order Summary'!$O$13&gt;=2000,23,
IF('Pricing + Order Summary'!$O$13&gt;=750,21,
2)))))</f>
        <v>2</v>
      </c>
      <c r="M734" s="231" t="str">
        <f>"SPS20115"&amp;"-"&amp;D734&amp;"-"&amp;'Order Form'!$O$3&amp;"-2"</f>
        <v>SPS20115-0-1-2</v>
      </c>
    </row>
    <row r="735" spans="1:13">
      <c r="A735" s="234">
        <f>'Order Form'!A218</f>
        <v>108661</v>
      </c>
      <c r="B735" s="234">
        <f t="shared" si="52"/>
        <v>108661</v>
      </c>
      <c r="C735" s="235">
        <f t="shared" si="53"/>
        <v>108661</v>
      </c>
      <c r="D735" s="231">
        <f>'Order Form'!$M$2</f>
        <v>0</v>
      </c>
      <c r="E735" s="232">
        <f>'Order Form'!$K$11</f>
        <v>0</v>
      </c>
      <c r="F735" s="232" t="str">
        <f>IF(ISBLANK('Order Form'!$K$12),"",'Order Form'!$K$12)</f>
        <v/>
      </c>
      <c r="G735" s="232">
        <f t="shared" ca="1" si="51"/>
        <v>41887</v>
      </c>
      <c r="H735" s="233">
        <f>'Order Form'!$K$13</f>
        <v>0</v>
      </c>
      <c r="I735" s="236">
        <f>'Order Form'!E218</f>
        <v>7.5</v>
      </c>
      <c r="J735" s="231">
        <f>'Order Form'!K218</f>
        <v>0</v>
      </c>
      <c r="K735" s="231" t="str">
        <f t="shared" si="54"/>
        <v>F</v>
      </c>
      <c r="L735" s="231">
        <f>IF('Pricing + Order Summary'!$O$13&gt;=8000,14,
IF('Pricing + Order Summary'!$O$13&gt;=5500,15,
IF('Pricing + Order Summary'!$O$13&gt;=4000,16,
IF('Pricing + Order Summary'!$O$13&gt;=2000,23,
IF('Pricing + Order Summary'!$O$13&gt;=750,21,
2)))))</f>
        <v>2</v>
      </c>
      <c r="M735" s="231" t="str">
        <f>"SPS20115"&amp;"-"&amp;D735&amp;"-"&amp;'Order Form'!$O$3&amp;"-2"</f>
        <v>SPS20115-0-1-2</v>
      </c>
    </row>
    <row r="736" spans="1:13">
      <c r="A736" s="234">
        <f>'Order Form'!A219</f>
        <v>100601</v>
      </c>
      <c r="B736" s="234">
        <f t="shared" si="52"/>
        <v>100601</v>
      </c>
      <c r="C736" s="235">
        <f t="shared" si="53"/>
        <v>100601</v>
      </c>
      <c r="D736" s="231">
        <f>'Order Form'!$M$2</f>
        <v>0</v>
      </c>
      <c r="E736" s="232">
        <f>'Order Form'!$K$11</f>
        <v>0</v>
      </c>
      <c r="F736" s="232" t="str">
        <f>IF(ISBLANK('Order Form'!$K$12),"",'Order Form'!$K$12)</f>
        <v/>
      </c>
      <c r="G736" s="232">
        <f t="shared" ca="1" si="51"/>
        <v>41887</v>
      </c>
      <c r="H736" s="233">
        <f>'Order Form'!$K$13</f>
        <v>0</v>
      </c>
      <c r="I736" s="236">
        <f>'Order Form'!E219</f>
        <v>7.5</v>
      </c>
      <c r="J736" s="231">
        <f>'Order Form'!K219</f>
        <v>0</v>
      </c>
      <c r="K736" s="231" t="str">
        <f t="shared" si="54"/>
        <v>F</v>
      </c>
      <c r="L736" s="231">
        <f>IF('Pricing + Order Summary'!$O$13&gt;=8000,14,
IF('Pricing + Order Summary'!$O$13&gt;=5500,15,
IF('Pricing + Order Summary'!$O$13&gt;=4000,16,
IF('Pricing + Order Summary'!$O$13&gt;=2000,23,
IF('Pricing + Order Summary'!$O$13&gt;=750,21,
2)))))</f>
        <v>2</v>
      </c>
      <c r="M736" s="231" t="str">
        <f>"SPS20115"&amp;"-"&amp;D736&amp;"-"&amp;'Order Form'!$O$3&amp;"-2"</f>
        <v>SPS20115-0-1-2</v>
      </c>
    </row>
    <row r="737" spans="1:13">
      <c r="A737" s="234">
        <f>'Order Form'!A220</f>
        <v>100082</v>
      </c>
      <c r="B737" s="234">
        <f t="shared" si="52"/>
        <v>100082</v>
      </c>
      <c r="C737" s="235">
        <f t="shared" si="53"/>
        <v>100082</v>
      </c>
      <c r="D737" s="231">
        <f>'Order Form'!$M$2</f>
        <v>0</v>
      </c>
      <c r="E737" s="232">
        <f>'Order Form'!$K$11</f>
        <v>0</v>
      </c>
      <c r="F737" s="232" t="str">
        <f>IF(ISBLANK('Order Form'!$K$12),"",'Order Form'!$K$12)</f>
        <v/>
      </c>
      <c r="G737" s="232">
        <f t="shared" ca="1" si="51"/>
        <v>41887</v>
      </c>
      <c r="H737" s="233">
        <f>'Order Form'!$K$13</f>
        <v>0</v>
      </c>
      <c r="I737" s="236">
        <f>'Order Form'!E220</f>
        <v>7.5</v>
      </c>
      <c r="J737" s="231">
        <f>'Order Form'!K220</f>
        <v>0</v>
      </c>
      <c r="K737" s="231" t="str">
        <f t="shared" si="54"/>
        <v>F</v>
      </c>
      <c r="L737" s="231">
        <f>IF('Pricing + Order Summary'!$O$13&gt;=8000,14,
IF('Pricing + Order Summary'!$O$13&gt;=5500,15,
IF('Pricing + Order Summary'!$O$13&gt;=4000,16,
IF('Pricing + Order Summary'!$O$13&gt;=2000,23,
IF('Pricing + Order Summary'!$O$13&gt;=750,21,
2)))))</f>
        <v>2</v>
      </c>
      <c r="M737" s="231" t="str">
        <f>"SPS20115"&amp;"-"&amp;D737&amp;"-"&amp;'Order Form'!$O$3&amp;"-2"</f>
        <v>SPS20115-0-1-2</v>
      </c>
    </row>
    <row r="738" spans="1:13">
      <c r="A738" s="234">
        <f>'Order Form'!A221</f>
        <v>100609</v>
      </c>
      <c r="B738" s="234">
        <f t="shared" si="52"/>
        <v>100609</v>
      </c>
      <c r="C738" s="235">
        <f t="shared" si="53"/>
        <v>100609</v>
      </c>
      <c r="D738" s="231">
        <f>'Order Form'!$M$2</f>
        <v>0</v>
      </c>
      <c r="E738" s="232">
        <f>'Order Form'!$K$11</f>
        <v>0</v>
      </c>
      <c r="F738" s="232" t="str">
        <f>IF(ISBLANK('Order Form'!$K$12),"",'Order Form'!$K$12)</f>
        <v/>
      </c>
      <c r="G738" s="232">
        <f t="shared" ca="1" si="51"/>
        <v>41887</v>
      </c>
      <c r="H738" s="233">
        <f>'Order Form'!$K$13</f>
        <v>0</v>
      </c>
      <c r="I738" s="236">
        <f>'Order Form'!E221</f>
        <v>7.5</v>
      </c>
      <c r="J738" s="231">
        <f>'Order Form'!K221</f>
        <v>0</v>
      </c>
      <c r="K738" s="231" t="str">
        <f t="shared" si="54"/>
        <v>F</v>
      </c>
      <c r="L738" s="231">
        <f>IF('Pricing + Order Summary'!$O$13&gt;=8000,14,
IF('Pricing + Order Summary'!$O$13&gt;=5500,15,
IF('Pricing + Order Summary'!$O$13&gt;=4000,16,
IF('Pricing + Order Summary'!$O$13&gt;=2000,23,
IF('Pricing + Order Summary'!$O$13&gt;=750,21,
2)))))</f>
        <v>2</v>
      </c>
      <c r="M738" s="231" t="str">
        <f>"SPS20115"&amp;"-"&amp;D738&amp;"-"&amp;'Order Form'!$O$3&amp;"-2"</f>
        <v>SPS20115-0-1-2</v>
      </c>
    </row>
    <row r="739" spans="1:13">
      <c r="A739" s="234">
        <f>'Order Form'!A222</f>
        <v>100605</v>
      </c>
      <c r="B739" s="234">
        <f t="shared" si="52"/>
        <v>100605</v>
      </c>
      <c r="C739" s="235">
        <f t="shared" si="53"/>
        <v>100605</v>
      </c>
      <c r="D739" s="231">
        <f>'Order Form'!$M$2</f>
        <v>0</v>
      </c>
      <c r="E739" s="232">
        <f>'Order Form'!$K$11</f>
        <v>0</v>
      </c>
      <c r="F739" s="232" t="str">
        <f>IF(ISBLANK('Order Form'!$K$12),"",'Order Form'!$K$12)</f>
        <v/>
      </c>
      <c r="G739" s="232">
        <f t="shared" ca="1" si="51"/>
        <v>41887</v>
      </c>
      <c r="H739" s="233">
        <f>'Order Form'!$K$13</f>
        <v>0</v>
      </c>
      <c r="I739" s="236">
        <f>'Order Form'!E222</f>
        <v>7.5</v>
      </c>
      <c r="J739" s="231">
        <f>'Order Form'!K222</f>
        <v>0</v>
      </c>
      <c r="K739" s="231" t="str">
        <f t="shared" si="54"/>
        <v>F</v>
      </c>
      <c r="L739" s="231">
        <f>IF('Pricing + Order Summary'!$O$13&gt;=8000,14,
IF('Pricing + Order Summary'!$O$13&gt;=5500,15,
IF('Pricing + Order Summary'!$O$13&gt;=4000,16,
IF('Pricing + Order Summary'!$O$13&gt;=2000,23,
IF('Pricing + Order Summary'!$O$13&gt;=750,21,
2)))))</f>
        <v>2</v>
      </c>
      <c r="M739" s="231" t="str">
        <f>"SPS20115"&amp;"-"&amp;D739&amp;"-"&amp;'Order Form'!$O$3&amp;"-2"</f>
        <v>SPS20115-0-1-2</v>
      </c>
    </row>
    <row r="740" spans="1:13">
      <c r="A740" s="234">
        <f>'Order Form'!A223</f>
        <v>107688</v>
      </c>
      <c r="B740" s="234">
        <f t="shared" si="52"/>
        <v>107688</v>
      </c>
      <c r="C740" s="235">
        <f t="shared" si="53"/>
        <v>107688</v>
      </c>
      <c r="D740" s="231">
        <f>'Order Form'!$M$2</f>
        <v>0</v>
      </c>
      <c r="E740" s="232">
        <f>'Order Form'!$K$11</f>
        <v>0</v>
      </c>
      <c r="F740" s="232" t="str">
        <f>IF(ISBLANK('Order Form'!$K$12),"",'Order Form'!$K$12)</f>
        <v/>
      </c>
      <c r="G740" s="232">
        <f t="shared" ca="1" si="51"/>
        <v>41887</v>
      </c>
      <c r="H740" s="233">
        <f>'Order Form'!$K$13</f>
        <v>0</v>
      </c>
      <c r="I740" s="236">
        <f>'Order Form'!E223</f>
        <v>7.5</v>
      </c>
      <c r="J740" s="231">
        <f>'Order Form'!K223</f>
        <v>0</v>
      </c>
      <c r="K740" s="231" t="str">
        <f t="shared" si="54"/>
        <v>F</v>
      </c>
      <c r="L740" s="231">
        <f>IF('Pricing + Order Summary'!$O$13&gt;=8000,14,
IF('Pricing + Order Summary'!$O$13&gt;=5500,15,
IF('Pricing + Order Summary'!$O$13&gt;=4000,16,
IF('Pricing + Order Summary'!$O$13&gt;=2000,23,
IF('Pricing + Order Summary'!$O$13&gt;=750,21,
2)))))</f>
        <v>2</v>
      </c>
      <c r="M740" s="231" t="str">
        <f>"SPS20115"&amp;"-"&amp;D740&amp;"-"&amp;'Order Form'!$O$3&amp;"-2"</f>
        <v>SPS20115-0-1-2</v>
      </c>
    </row>
    <row r="741" spans="1:13">
      <c r="A741" s="234">
        <f>'Order Form'!A224</f>
        <v>100602</v>
      </c>
      <c r="B741" s="234">
        <f t="shared" si="52"/>
        <v>100602</v>
      </c>
      <c r="C741" s="235">
        <f t="shared" si="53"/>
        <v>100602</v>
      </c>
      <c r="D741" s="231">
        <f>'Order Form'!$M$2</f>
        <v>0</v>
      </c>
      <c r="E741" s="232">
        <f>'Order Form'!$K$11</f>
        <v>0</v>
      </c>
      <c r="F741" s="232" t="str">
        <f>IF(ISBLANK('Order Form'!$K$12),"",'Order Form'!$K$12)</f>
        <v/>
      </c>
      <c r="G741" s="232">
        <f t="shared" ca="1" si="51"/>
        <v>41887</v>
      </c>
      <c r="H741" s="233">
        <f>'Order Form'!$K$13</f>
        <v>0</v>
      </c>
      <c r="I741" s="236">
        <f>'Order Form'!E224</f>
        <v>7.5</v>
      </c>
      <c r="J741" s="231">
        <f>'Order Form'!K224</f>
        <v>0</v>
      </c>
      <c r="K741" s="231" t="str">
        <f t="shared" si="54"/>
        <v>F</v>
      </c>
      <c r="L741" s="231">
        <f>IF('Pricing + Order Summary'!$O$13&gt;=8000,14,
IF('Pricing + Order Summary'!$O$13&gt;=5500,15,
IF('Pricing + Order Summary'!$O$13&gt;=4000,16,
IF('Pricing + Order Summary'!$O$13&gt;=2000,23,
IF('Pricing + Order Summary'!$O$13&gt;=750,21,
2)))))</f>
        <v>2</v>
      </c>
      <c r="M741" s="231" t="str">
        <f>"SPS20115"&amp;"-"&amp;D741&amp;"-"&amp;'Order Form'!$O$3&amp;"-2"</f>
        <v>SPS20115-0-1-2</v>
      </c>
    </row>
    <row r="742" spans="1:13">
      <c r="A742" s="234">
        <f>'Order Form'!A225</f>
        <v>107679</v>
      </c>
      <c r="B742" s="234">
        <f t="shared" si="52"/>
        <v>107679</v>
      </c>
      <c r="C742" s="235">
        <f t="shared" si="53"/>
        <v>107679</v>
      </c>
      <c r="D742" s="231">
        <f>'Order Form'!$M$2</f>
        <v>0</v>
      </c>
      <c r="E742" s="232">
        <f>'Order Form'!$K$11</f>
        <v>0</v>
      </c>
      <c r="F742" s="232" t="str">
        <f>IF(ISBLANK('Order Form'!$K$12),"",'Order Form'!$K$12)</f>
        <v/>
      </c>
      <c r="G742" s="232">
        <f t="shared" ca="1" si="51"/>
        <v>41887</v>
      </c>
      <c r="H742" s="233">
        <f>'Order Form'!$K$13</f>
        <v>0</v>
      </c>
      <c r="I742" s="236">
        <f>'Order Form'!E225</f>
        <v>7.5</v>
      </c>
      <c r="J742" s="231">
        <f>'Order Form'!K225</f>
        <v>0</v>
      </c>
      <c r="K742" s="231" t="str">
        <f t="shared" si="54"/>
        <v>F</v>
      </c>
      <c r="L742" s="231">
        <f>IF('Pricing + Order Summary'!$O$13&gt;=8000,14,
IF('Pricing + Order Summary'!$O$13&gt;=5500,15,
IF('Pricing + Order Summary'!$O$13&gt;=4000,16,
IF('Pricing + Order Summary'!$O$13&gt;=2000,23,
IF('Pricing + Order Summary'!$O$13&gt;=750,21,
2)))))</f>
        <v>2</v>
      </c>
      <c r="M742" s="231" t="str">
        <f>"SPS20115"&amp;"-"&amp;D742&amp;"-"&amp;'Order Form'!$O$3&amp;"-2"</f>
        <v>SPS20115-0-1-2</v>
      </c>
    </row>
    <row r="743" spans="1:13">
      <c r="A743" s="234">
        <f>'Order Form'!A226</f>
        <v>107678</v>
      </c>
      <c r="B743" s="234">
        <f t="shared" si="52"/>
        <v>107678</v>
      </c>
      <c r="C743" s="235">
        <f t="shared" si="53"/>
        <v>107678</v>
      </c>
      <c r="D743" s="231">
        <f>'Order Form'!$M$2</f>
        <v>0</v>
      </c>
      <c r="E743" s="232">
        <f>'Order Form'!$K$11</f>
        <v>0</v>
      </c>
      <c r="F743" s="232" t="str">
        <f>IF(ISBLANK('Order Form'!$K$12),"",'Order Form'!$K$12)</f>
        <v/>
      </c>
      <c r="G743" s="232">
        <f t="shared" ca="1" si="51"/>
        <v>41887</v>
      </c>
      <c r="H743" s="233">
        <f>'Order Form'!$K$13</f>
        <v>0</v>
      </c>
      <c r="I743" s="236">
        <f>'Order Form'!E226</f>
        <v>7.5</v>
      </c>
      <c r="J743" s="231">
        <f>'Order Form'!K226</f>
        <v>0</v>
      </c>
      <c r="K743" s="231" t="str">
        <f t="shared" si="54"/>
        <v>F</v>
      </c>
      <c r="L743" s="231">
        <f>IF('Pricing + Order Summary'!$O$13&gt;=8000,14,
IF('Pricing + Order Summary'!$O$13&gt;=5500,15,
IF('Pricing + Order Summary'!$O$13&gt;=4000,16,
IF('Pricing + Order Summary'!$O$13&gt;=2000,23,
IF('Pricing + Order Summary'!$O$13&gt;=750,21,
2)))))</f>
        <v>2</v>
      </c>
      <c r="M743" s="231" t="str">
        <f>"SPS20115"&amp;"-"&amp;D743&amp;"-"&amp;'Order Form'!$O$3&amp;"-2"</f>
        <v>SPS20115-0-1-2</v>
      </c>
    </row>
    <row r="744" spans="1:13">
      <c r="A744" s="234">
        <f>'Order Form'!A227</f>
        <v>100274</v>
      </c>
      <c r="B744" s="234">
        <f t="shared" si="52"/>
        <v>100274</v>
      </c>
      <c r="C744" s="235">
        <f t="shared" si="53"/>
        <v>100274</v>
      </c>
      <c r="D744" s="231">
        <f>'Order Form'!$M$2</f>
        <v>0</v>
      </c>
      <c r="E744" s="232">
        <f>'Order Form'!$K$11</f>
        <v>0</v>
      </c>
      <c r="F744" s="232" t="str">
        <f>IF(ISBLANK('Order Form'!$K$12),"",'Order Form'!$K$12)</f>
        <v/>
      </c>
      <c r="G744" s="232">
        <f t="shared" ca="1" si="51"/>
        <v>41887</v>
      </c>
      <c r="H744" s="233">
        <f>'Order Form'!$K$13</f>
        <v>0</v>
      </c>
      <c r="I744" s="236">
        <f>'Order Form'!E227</f>
        <v>7.5</v>
      </c>
      <c r="J744" s="231">
        <f>'Order Form'!K227</f>
        <v>0</v>
      </c>
      <c r="K744" s="231" t="str">
        <f t="shared" si="54"/>
        <v>F</v>
      </c>
      <c r="L744" s="231">
        <f>IF('Pricing + Order Summary'!$O$13&gt;=8000,14,
IF('Pricing + Order Summary'!$O$13&gt;=5500,15,
IF('Pricing + Order Summary'!$O$13&gt;=4000,16,
IF('Pricing + Order Summary'!$O$13&gt;=2000,23,
IF('Pricing + Order Summary'!$O$13&gt;=750,21,
2)))))</f>
        <v>2</v>
      </c>
      <c r="M744" s="231" t="str">
        <f>"SPS20115"&amp;"-"&amp;D744&amp;"-"&amp;'Order Form'!$O$3&amp;"-2"</f>
        <v>SPS20115-0-1-2</v>
      </c>
    </row>
    <row r="745" spans="1:13">
      <c r="A745" s="234">
        <f>'Order Form'!A228</f>
        <v>108665</v>
      </c>
      <c r="B745" s="234">
        <f t="shared" si="52"/>
        <v>108665</v>
      </c>
      <c r="C745" s="235">
        <f t="shared" si="53"/>
        <v>108665</v>
      </c>
      <c r="D745" s="231">
        <f>'Order Form'!$M$2</f>
        <v>0</v>
      </c>
      <c r="E745" s="232">
        <f>'Order Form'!$K$11</f>
        <v>0</v>
      </c>
      <c r="F745" s="232" t="str">
        <f>IF(ISBLANK('Order Form'!$K$12),"",'Order Form'!$K$12)</f>
        <v/>
      </c>
      <c r="G745" s="232">
        <f t="shared" ca="1" si="51"/>
        <v>41887</v>
      </c>
      <c r="H745" s="233">
        <f>'Order Form'!$K$13</f>
        <v>0</v>
      </c>
      <c r="I745" s="236">
        <f>'Order Form'!E228</f>
        <v>7.5</v>
      </c>
      <c r="J745" s="231">
        <f>'Order Form'!K228</f>
        <v>0</v>
      </c>
      <c r="K745" s="231" t="str">
        <f t="shared" si="54"/>
        <v>F</v>
      </c>
      <c r="L745" s="231">
        <f>IF('Pricing + Order Summary'!$O$13&gt;=8000,14,
IF('Pricing + Order Summary'!$O$13&gt;=5500,15,
IF('Pricing + Order Summary'!$O$13&gt;=4000,16,
IF('Pricing + Order Summary'!$O$13&gt;=2000,23,
IF('Pricing + Order Summary'!$O$13&gt;=750,21,
2)))))</f>
        <v>2</v>
      </c>
      <c r="M745" s="231" t="str">
        <f>"SPS20115"&amp;"-"&amp;D745&amp;"-"&amp;'Order Form'!$O$3&amp;"-2"</f>
        <v>SPS20115-0-1-2</v>
      </c>
    </row>
    <row r="746" spans="1:13">
      <c r="A746" s="234">
        <f>'Order Form'!A229</f>
        <v>105874</v>
      </c>
      <c r="B746" s="234">
        <f t="shared" si="52"/>
        <v>105874</v>
      </c>
      <c r="C746" s="235">
        <f t="shared" si="53"/>
        <v>105874</v>
      </c>
      <c r="D746" s="231">
        <f>'Order Form'!$M$2</f>
        <v>0</v>
      </c>
      <c r="E746" s="232">
        <f>'Order Form'!$K$11</f>
        <v>0</v>
      </c>
      <c r="F746" s="232" t="str">
        <f>IF(ISBLANK('Order Form'!$K$12),"",'Order Form'!$K$12)</f>
        <v/>
      </c>
      <c r="G746" s="232">
        <f t="shared" ca="1" si="51"/>
        <v>41887</v>
      </c>
      <c r="H746" s="233">
        <f>'Order Form'!$K$13</f>
        <v>0</v>
      </c>
      <c r="I746" s="236">
        <f>'Order Form'!E229</f>
        <v>7.5</v>
      </c>
      <c r="J746" s="231">
        <f>'Order Form'!K229</f>
        <v>0</v>
      </c>
      <c r="K746" s="231" t="str">
        <f t="shared" si="54"/>
        <v>F</v>
      </c>
      <c r="L746" s="231">
        <f>IF('Pricing + Order Summary'!$O$13&gt;=8000,14,
IF('Pricing + Order Summary'!$O$13&gt;=5500,15,
IF('Pricing + Order Summary'!$O$13&gt;=4000,16,
IF('Pricing + Order Summary'!$O$13&gt;=2000,23,
IF('Pricing + Order Summary'!$O$13&gt;=750,21,
2)))))</f>
        <v>2</v>
      </c>
      <c r="M746" s="231" t="str">
        <f>"SPS20115"&amp;"-"&amp;D746&amp;"-"&amp;'Order Form'!$O$3&amp;"-2"</f>
        <v>SPS20115-0-1-2</v>
      </c>
    </row>
    <row r="747" spans="1:13">
      <c r="A747" s="234">
        <f>'Order Form'!A230</f>
        <v>105875</v>
      </c>
      <c r="B747" s="234">
        <f t="shared" si="52"/>
        <v>105875</v>
      </c>
      <c r="C747" s="235">
        <f t="shared" si="53"/>
        <v>105875</v>
      </c>
      <c r="D747" s="231">
        <f>'Order Form'!$M$2</f>
        <v>0</v>
      </c>
      <c r="E747" s="232">
        <f>'Order Form'!$K$11</f>
        <v>0</v>
      </c>
      <c r="F747" s="232" t="str">
        <f>IF(ISBLANK('Order Form'!$K$12),"",'Order Form'!$K$12)</f>
        <v/>
      </c>
      <c r="G747" s="232">
        <f t="shared" ca="1" si="51"/>
        <v>41887</v>
      </c>
      <c r="H747" s="233">
        <f>'Order Form'!$K$13</f>
        <v>0</v>
      </c>
      <c r="I747" s="236">
        <f>'Order Form'!E230</f>
        <v>15</v>
      </c>
      <c r="J747" s="231">
        <f>'Order Form'!K230</f>
        <v>0</v>
      </c>
      <c r="K747" s="231" t="str">
        <f t="shared" si="54"/>
        <v>F</v>
      </c>
      <c r="L747" s="231">
        <f>IF('Pricing + Order Summary'!$O$13&gt;=8000,14,
IF('Pricing + Order Summary'!$O$13&gt;=5500,15,
IF('Pricing + Order Summary'!$O$13&gt;=4000,16,
IF('Pricing + Order Summary'!$O$13&gt;=2000,23,
IF('Pricing + Order Summary'!$O$13&gt;=750,21,
2)))))</f>
        <v>2</v>
      </c>
      <c r="M747" s="231" t="str">
        <f>"SPS20115"&amp;"-"&amp;D747&amp;"-"&amp;'Order Form'!$O$3&amp;"-2"</f>
        <v>SPS20115-0-1-2</v>
      </c>
    </row>
    <row r="748" spans="1:13">
      <c r="A748" s="234">
        <f>'Order Form'!A231</f>
        <v>108787</v>
      </c>
      <c r="B748" s="234">
        <f t="shared" si="52"/>
        <v>108787</v>
      </c>
      <c r="C748" s="235">
        <f t="shared" si="53"/>
        <v>108787</v>
      </c>
      <c r="D748" s="231">
        <f>'Order Form'!$M$2</f>
        <v>0</v>
      </c>
      <c r="E748" s="232">
        <f>'Order Form'!$K$11</f>
        <v>0</v>
      </c>
      <c r="F748" s="232" t="str">
        <f>IF(ISBLANK('Order Form'!$K$12),"",'Order Form'!$K$12)</f>
        <v/>
      </c>
      <c r="G748" s="232">
        <f t="shared" ca="1" si="51"/>
        <v>41887</v>
      </c>
      <c r="H748" s="233">
        <f>'Order Form'!$K$13</f>
        <v>0</v>
      </c>
      <c r="I748" s="236">
        <f>'Order Form'!E231</f>
        <v>7.5</v>
      </c>
      <c r="J748" s="231">
        <f>'Order Form'!K231</f>
        <v>0</v>
      </c>
      <c r="K748" s="231" t="str">
        <f t="shared" si="54"/>
        <v>F</v>
      </c>
      <c r="L748" s="231">
        <f>IF('Pricing + Order Summary'!$O$13&gt;=8000,14,
IF('Pricing + Order Summary'!$O$13&gt;=5500,15,
IF('Pricing + Order Summary'!$O$13&gt;=4000,16,
IF('Pricing + Order Summary'!$O$13&gt;=2000,23,
IF('Pricing + Order Summary'!$O$13&gt;=750,21,
2)))))</f>
        <v>2</v>
      </c>
      <c r="M748" s="231" t="str">
        <f>"SPS20115"&amp;"-"&amp;D748&amp;"-"&amp;'Order Form'!$O$3&amp;"-2"</f>
        <v>SPS20115-0-1-2</v>
      </c>
    </row>
    <row r="749" spans="1:13">
      <c r="A749" s="234">
        <f>'Order Form'!A232</f>
        <v>108788</v>
      </c>
      <c r="B749" s="234">
        <f t="shared" si="52"/>
        <v>108788</v>
      </c>
      <c r="C749" s="235">
        <f t="shared" si="53"/>
        <v>108788</v>
      </c>
      <c r="D749" s="231">
        <f>'Order Form'!$M$2</f>
        <v>0</v>
      </c>
      <c r="E749" s="232">
        <f>'Order Form'!$K$11</f>
        <v>0</v>
      </c>
      <c r="F749" s="232" t="str">
        <f>IF(ISBLANK('Order Form'!$K$12),"",'Order Form'!$K$12)</f>
        <v/>
      </c>
      <c r="G749" s="232">
        <f t="shared" ca="1" si="51"/>
        <v>41887</v>
      </c>
      <c r="H749" s="233">
        <f>'Order Form'!$K$13</f>
        <v>0</v>
      </c>
      <c r="I749" s="236">
        <f>'Order Form'!E232</f>
        <v>7.5</v>
      </c>
      <c r="J749" s="231">
        <f>'Order Form'!K232</f>
        <v>0</v>
      </c>
      <c r="K749" s="231" t="str">
        <f t="shared" si="54"/>
        <v>F</v>
      </c>
      <c r="L749" s="231">
        <f>IF('Pricing + Order Summary'!$O$13&gt;=8000,14,
IF('Pricing + Order Summary'!$O$13&gt;=5500,15,
IF('Pricing + Order Summary'!$O$13&gt;=4000,16,
IF('Pricing + Order Summary'!$O$13&gt;=2000,23,
IF('Pricing + Order Summary'!$O$13&gt;=750,21,
2)))))</f>
        <v>2</v>
      </c>
      <c r="M749" s="231" t="str">
        <f>"SPS20115"&amp;"-"&amp;D749&amp;"-"&amp;'Order Form'!$O$3&amp;"-2"</f>
        <v>SPS20115-0-1-2</v>
      </c>
    </row>
    <row r="750" spans="1:13">
      <c r="A750" s="234">
        <f>'Order Form'!A233</f>
        <v>108789</v>
      </c>
      <c r="B750" s="234">
        <f t="shared" si="52"/>
        <v>108789</v>
      </c>
      <c r="C750" s="235">
        <f t="shared" si="53"/>
        <v>108789</v>
      </c>
      <c r="D750" s="231">
        <f>'Order Form'!$M$2</f>
        <v>0</v>
      </c>
      <c r="E750" s="232">
        <f>'Order Form'!$K$11</f>
        <v>0</v>
      </c>
      <c r="F750" s="232" t="str">
        <f>IF(ISBLANK('Order Form'!$K$12),"",'Order Form'!$K$12)</f>
        <v/>
      </c>
      <c r="G750" s="232">
        <f t="shared" ca="1" si="51"/>
        <v>41887</v>
      </c>
      <c r="H750" s="233">
        <f>'Order Form'!$K$13</f>
        <v>0</v>
      </c>
      <c r="I750" s="236">
        <f>'Order Form'!E233</f>
        <v>7.5</v>
      </c>
      <c r="J750" s="231">
        <f>'Order Form'!K233</f>
        <v>0</v>
      </c>
      <c r="K750" s="231" t="str">
        <f t="shared" si="54"/>
        <v>F</v>
      </c>
      <c r="L750" s="231">
        <f>IF('Pricing + Order Summary'!$O$13&gt;=8000,14,
IF('Pricing + Order Summary'!$O$13&gt;=5500,15,
IF('Pricing + Order Summary'!$O$13&gt;=4000,16,
IF('Pricing + Order Summary'!$O$13&gt;=2000,23,
IF('Pricing + Order Summary'!$O$13&gt;=750,21,
2)))))</f>
        <v>2</v>
      </c>
      <c r="M750" s="231" t="str">
        <f>"SPS20115"&amp;"-"&amp;D750&amp;"-"&amp;'Order Form'!$O$3&amp;"-2"</f>
        <v>SPS20115-0-1-2</v>
      </c>
    </row>
    <row r="751" spans="1:13">
      <c r="A751" s="234">
        <f>'Order Form'!A234</f>
        <v>108717</v>
      </c>
      <c r="B751" s="234">
        <f t="shared" si="52"/>
        <v>108717</v>
      </c>
      <c r="C751" s="235">
        <f t="shared" si="53"/>
        <v>108717</v>
      </c>
      <c r="D751" s="231">
        <f>'Order Form'!$M$2</f>
        <v>0</v>
      </c>
      <c r="E751" s="232">
        <f>'Order Form'!$K$11</f>
        <v>0</v>
      </c>
      <c r="F751" s="232" t="str">
        <f>IF(ISBLANK('Order Form'!$K$12),"",'Order Form'!$K$12)</f>
        <v/>
      </c>
      <c r="G751" s="232">
        <f t="shared" ca="1" si="51"/>
        <v>41887</v>
      </c>
      <c r="H751" s="233">
        <f>'Order Form'!$K$13</f>
        <v>0</v>
      </c>
      <c r="I751" s="236">
        <f>'Order Form'!E234</f>
        <v>7.5</v>
      </c>
      <c r="J751" s="231">
        <f>'Order Form'!K234</f>
        <v>0</v>
      </c>
      <c r="K751" s="231" t="str">
        <f t="shared" si="54"/>
        <v>F</v>
      </c>
      <c r="L751" s="231">
        <f>IF('Pricing + Order Summary'!$O$13&gt;=8000,14,
IF('Pricing + Order Summary'!$O$13&gt;=5500,15,
IF('Pricing + Order Summary'!$O$13&gt;=4000,16,
IF('Pricing + Order Summary'!$O$13&gt;=2000,23,
IF('Pricing + Order Summary'!$O$13&gt;=750,21,
2)))))</f>
        <v>2</v>
      </c>
      <c r="M751" s="231" t="str">
        <f>"SPS20115"&amp;"-"&amp;D751&amp;"-"&amp;'Order Form'!$O$3&amp;"-2"</f>
        <v>SPS20115-0-1-2</v>
      </c>
    </row>
    <row r="752" spans="1:13">
      <c r="A752" s="234">
        <f>'Order Form'!A235</f>
        <v>108624</v>
      </c>
      <c r="B752" s="234">
        <f t="shared" si="52"/>
        <v>108624</v>
      </c>
      <c r="C752" s="235">
        <f t="shared" si="53"/>
        <v>108624</v>
      </c>
      <c r="D752" s="231">
        <f>'Order Form'!$M$2</f>
        <v>0</v>
      </c>
      <c r="E752" s="232">
        <f>'Order Form'!$K$11</f>
        <v>0</v>
      </c>
      <c r="F752" s="232" t="str">
        <f>IF(ISBLANK('Order Form'!$K$12),"",'Order Form'!$K$12)</f>
        <v/>
      </c>
      <c r="G752" s="232">
        <f t="shared" ca="1" si="51"/>
        <v>41887</v>
      </c>
      <c r="H752" s="233">
        <f>'Order Form'!$K$13</f>
        <v>0</v>
      </c>
      <c r="I752" s="236">
        <f>'Order Form'!E235</f>
        <v>7.5</v>
      </c>
      <c r="J752" s="231">
        <f>'Order Form'!K235</f>
        <v>0</v>
      </c>
      <c r="K752" s="231" t="str">
        <f t="shared" si="54"/>
        <v>F</v>
      </c>
      <c r="L752" s="231">
        <f>IF('Pricing + Order Summary'!$O$13&gt;=8000,14,
IF('Pricing + Order Summary'!$O$13&gt;=5500,15,
IF('Pricing + Order Summary'!$O$13&gt;=4000,16,
IF('Pricing + Order Summary'!$O$13&gt;=2000,23,
IF('Pricing + Order Summary'!$O$13&gt;=750,21,
2)))))</f>
        <v>2</v>
      </c>
      <c r="M752" s="231" t="str">
        <f>"SPS20115"&amp;"-"&amp;D752&amp;"-"&amp;'Order Form'!$O$3&amp;"-2"</f>
        <v>SPS20115-0-1-2</v>
      </c>
    </row>
    <row r="753" spans="1:13">
      <c r="A753" s="234">
        <f>'Order Form'!A236</f>
        <v>108790</v>
      </c>
      <c r="B753" s="234">
        <f t="shared" si="52"/>
        <v>108790</v>
      </c>
      <c r="C753" s="235">
        <f t="shared" si="53"/>
        <v>108790</v>
      </c>
      <c r="D753" s="231">
        <f>'Order Form'!$M$2</f>
        <v>0</v>
      </c>
      <c r="E753" s="232">
        <f>'Order Form'!$K$11</f>
        <v>0</v>
      </c>
      <c r="F753" s="232" t="str">
        <f>IF(ISBLANK('Order Form'!$K$12),"",'Order Form'!$K$12)</f>
        <v/>
      </c>
      <c r="G753" s="232">
        <f t="shared" ca="1" si="51"/>
        <v>41887</v>
      </c>
      <c r="H753" s="233">
        <f>'Order Form'!$K$13</f>
        <v>0</v>
      </c>
      <c r="I753" s="236">
        <f>'Order Form'!E236</f>
        <v>7.5</v>
      </c>
      <c r="J753" s="231">
        <f>'Order Form'!K236</f>
        <v>0</v>
      </c>
      <c r="K753" s="231" t="str">
        <f t="shared" si="54"/>
        <v>F</v>
      </c>
      <c r="L753" s="231">
        <f>IF('Pricing + Order Summary'!$O$13&gt;=8000,14,
IF('Pricing + Order Summary'!$O$13&gt;=5500,15,
IF('Pricing + Order Summary'!$O$13&gt;=4000,16,
IF('Pricing + Order Summary'!$O$13&gt;=2000,23,
IF('Pricing + Order Summary'!$O$13&gt;=750,21,
2)))))</f>
        <v>2</v>
      </c>
      <c r="M753" s="231" t="str">
        <f>"SPS20115"&amp;"-"&amp;D753&amp;"-"&amp;'Order Form'!$O$3&amp;"-2"</f>
        <v>SPS20115-0-1-2</v>
      </c>
    </row>
    <row r="754" spans="1:13">
      <c r="A754" s="234">
        <f>'Order Form'!A237</f>
        <v>108791</v>
      </c>
      <c r="B754" s="234">
        <f t="shared" si="52"/>
        <v>108791</v>
      </c>
      <c r="C754" s="235">
        <f t="shared" si="53"/>
        <v>108791</v>
      </c>
      <c r="D754" s="231">
        <f>'Order Form'!$M$2</f>
        <v>0</v>
      </c>
      <c r="E754" s="232">
        <f>'Order Form'!$K$11</f>
        <v>0</v>
      </c>
      <c r="F754" s="232" t="str">
        <f>IF(ISBLANK('Order Form'!$K$12),"",'Order Form'!$K$12)</f>
        <v/>
      </c>
      <c r="G754" s="232">
        <f t="shared" ca="1" si="51"/>
        <v>41887</v>
      </c>
      <c r="H754" s="233">
        <f>'Order Form'!$K$13</f>
        <v>0</v>
      </c>
      <c r="I754" s="236">
        <f>'Order Form'!E237</f>
        <v>7.5</v>
      </c>
      <c r="J754" s="231">
        <f>'Order Form'!K237</f>
        <v>0</v>
      </c>
      <c r="K754" s="231" t="str">
        <f t="shared" si="54"/>
        <v>F</v>
      </c>
      <c r="L754" s="231">
        <f>IF('Pricing + Order Summary'!$O$13&gt;=8000,14,
IF('Pricing + Order Summary'!$O$13&gt;=5500,15,
IF('Pricing + Order Summary'!$O$13&gt;=4000,16,
IF('Pricing + Order Summary'!$O$13&gt;=2000,23,
IF('Pricing + Order Summary'!$O$13&gt;=750,21,
2)))))</f>
        <v>2</v>
      </c>
      <c r="M754" s="231" t="str">
        <f>"SPS20115"&amp;"-"&amp;D754&amp;"-"&amp;'Order Form'!$O$3&amp;"-2"</f>
        <v>SPS20115-0-1-2</v>
      </c>
    </row>
    <row r="755" spans="1:13">
      <c r="A755" s="234">
        <f>'Order Form'!A238</f>
        <v>108646</v>
      </c>
      <c r="B755" s="234">
        <f t="shared" si="52"/>
        <v>108646</v>
      </c>
      <c r="C755" s="235">
        <f t="shared" si="53"/>
        <v>108646</v>
      </c>
      <c r="D755" s="231">
        <f>'Order Form'!$M$2</f>
        <v>0</v>
      </c>
      <c r="E755" s="232">
        <f>'Order Form'!$K$11</f>
        <v>0</v>
      </c>
      <c r="F755" s="232" t="str">
        <f>IF(ISBLANK('Order Form'!$K$12),"",'Order Form'!$K$12)</f>
        <v/>
      </c>
      <c r="G755" s="232">
        <f t="shared" ca="1" si="51"/>
        <v>41887</v>
      </c>
      <c r="H755" s="233">
        <f>'Order Form'!$K$13</f>
        <v>0</v>
      </c>
      <c r="I755" s="236">
        <f>'Order Form'!E238</f>
        <v>7.5</v>
      </c>
      <c r="J755" s="231">
        <f>'Order Form'!K238</f>
        <v>0</v>
      </c>
      <c r="K755" s="231" t="str">
        <f t="shared" si="54"/>
        <v>F</v>
      </c>
      <c r="L755" s="231">
        <f>IF('Pricing + Order Summary'!$O$13&gt;=8000,14,
IF('Pricing + Order Summary'!$O$13&gt;=5500,15,
IF('Pricing + Order Summary'!$O$13&gt;=4000,16,
IF('Pricing + Order Summary'!$O$13&gt;=2000,23,
IF('Pricing + Order Summary'!$O$13&gt;=750,21,
2)))))</f>
        <v>2</v>
      </c>
      <c r="M755" s="231" t="str">
        <f>"SPS20115"&amp;"-"&amp;D755&amp;"-"&amp;'Order Form'!$O$3&amp;"-2"</f>
        <v>SPS20115-0-1-2</v>
      </c>
    </row>
    <row r="756" spans="1:13">
      <c r="A756" s="234">
        <f>'Order Form'!A239</f>
        <v>108648</v>
      </c>
      <c r="B756" s="234">
        <f t="shared" si="52"/>
        <v>108648</v>
      </c>
      <c r="C756" s="235">
        <f t="shared" si="53"/>
        <v>108648</v>
      </c>
      <c r="D756" s="231">
        <f>'Order Form'!$M$2</f>
        <v>0</v>
      </c>
      <c r="E756" s="232">
        <f>'Order Form'!$K$11</f>
        <v>0</v>
      </c>
      <c r="F756" s="232" t="str">
        <f>IF(ISBLANK('Order Form'!$K$12),"",'Order Form'!$K$12)</f>
        <v/>
      </c>
      <c r="G756" s="232">
        <f t="shared" ca="1" si="51"/>
        <v>41887</v>
      </c>
      <c r="H756" s="233">
        <f>'Order Form'!$K$13</f>
        <v>0</v>
      </c>
      <c r="I756" s="236">
        <f>'Order Form'!E239</f>
        <v>7.5</v>
      </c>
      <c r="J756" s="231">
        <f>'Order Form'!K239</f>
        <v>0</v>
      </c>
      <c r="K756" s="231" t="str">
        <f t="shared" si="54"/>
        <v>F</v>
      </c>
      <c r="L756" s="231">
        <f>IF('Pricing + Order Summary'!$O$13&gt;=8000,14,
IF('Pricing + Order Summary'!$O$13&gt;=5500,15,
IF('Pricing + Order Summary'!$O$13&gt;=4000,16,
IF('Pricing + Order Summary'!$O$13&gt;=2000,23,
IF('Pricing + Order Summary'!$O$13&gt;=750,21,
2)))))</f>
        <v>2</v>
      </c>
      <c r="M756" s="231" t="str">
        <f>"SPS20115"&amp;"-"&amp;D756&amp;"-"&amp;'Order Form'!$O$3&amp;"-2"</f>
        <v>SPS20115-0-1-2</v>
      </c>
    </row>
    <row r="757" spans="1:13">
      <c r="A757" s="234">
        <f>'Order Form'!A240</f>
        <v>108647</v>
      </c>
      <c r="B757" s="234">
        <f t="shared" si="52"/>
        <v>108647</v>
      </c>
      <c r="C757" s="235">
        <f t="shared" si="53"/>
        <v>108647</v>
      </c>
      <c r="D757" s="231">
        <f>'Order Form'!$M$2</f>
        <v>0</v>
      </c>
      <c r="E757" s="232">
        <f>'Order Form'!$K$11</f>
        <v>0</v>
      </c>
      <c r="F757" s="232" t="str">
        <f>IF(ISBLANK('Order Form'!$K$12),"",'Order Form'!$K$12)</f>
        <v/>
      </c>
      <c r="G757" s="232">
        <f t="shared" ca="1" si="51"/>
        <v>41887</v>
      </c>
      <c r="H757" s="233">
        <f>'Order Form'!$K$13</f>
        <v>0</v>
      </c>
      <c r="I757" s="236">
        <f>'Order Form'!E240</f>
        <v>7.5</v>
      </c>
      <c r="J757" s="231">
        <f>'Order Form'!K240</f>
        <v>0</v>
      </c>
      <c r="K757" s="231" t="str">
        <f t="shared" si="54"/>
        <v>F</v>
      </c>
      <c r="L757" s="231">
        <f>IF('Pricing + Order Summary'!$O$13&gt;=8000,14,
IF('Pricing + Order Summary'!$O$13&gt;=5500,15,
IF('Pricing + Order Summary'!$O$13&gt;=4000,16,
IF('Pricing + Order Summary'!$O$13&gt;=2000,23,
IF('Pricing + Order Summary'!$O$13&gt;=750,21,
2)))))</f>
        <v>2</v>
      </c>
      <c r="M757" s="231" t="str">
        <f>"SPS20115"&amp;"-"&amp;D757&amp;"-"&amp;'Order Form'!$O$3&amp;"-2"</f>
        <v>SPS20115-0-1-2</v>
      </c>
    </row>
    <row r="758" spans="1:13">
      <c r="A758" s="234">
        <f>'Order Form'!A241</f>
        <v>108792</v>
      </c>
      <c r="B758" s="234">
        <f t="shared" si="52"/>
        <v>108792</v>
      </c>
      <c r="C758" s="235">
        <f t="shared" si="53"/>
        <v>108792</v>
      </c>
      <c r="D758" s="231">
        <f>'Order Form'!$M$2</f>
        <v>0</v>
      </c>
      <c r="E758" s="232">
        <f>'Order Form'!$K$11</f>
        <v>0</v>
      </c>
      <c r="F758" s="232" t="str">
        <f>IF(ISBLANK('Order Form'!$K$12),"",'Order Form'!$K$12)</f>
        <v/>
      </c>
      <c r="G758" s="232">
        <f t="shared" ca="1" si="51"/>
        <v>41887</v>
      </c>
      <c r="H758" s="233">
        <f>'Order Form'!$K$13</f>
        <v>0</v>
      </c>
      <c r="I758" s="236">
        <f>'Order Form'!E241</f>
        <v>7.5</v>
      </c>
      <c r="J758" s="231">
        <f>'Order Form'!K241</f>
        <v>0</v>
      </c>
      <c r="K758" s="231" t="str">
        <f t="shared" si="54"/>
        <v>F</v>
      </c>
      <c r="L758" s="231">
        <f>IF('Pricing + Order Summary'!$O$13&gt;=8000,14,
IF('Pricing + Order Summary'!$O$13&gt;=5500,15,
IF('Pricing + Order Summary'!$O$13&gt;=4000,16,
IF('Pricing + Order Summary'!$O$13&gt;=2000,23,
IF('Pricing + Order Summary'!$O$13&gt;=750,21,
2)))))</f>
        <v>2</v>
      </c>
      <c r="M758" s="231" t="str">
        <f>"SPS20115"&amp;"-"&amp;D758&amp;"-"&amp;'Order Form'!$O$3&amp;"-2"</f>
        <v>SPS20115-0-1-2</v>
      </c>
    </row>
    <row r="759" spans="1:13">
      <c r="A759" s="234">
        <f>'Order Form'!A242</f>
        <v>108793</v>
      </c>
      <c r="B759" s="234">
        <f t="shared" si="52"/>
        <v>108793</v>
      </c>
      <c r="C759" s="235">
        <f t="shared" si="53"/>
        <v>108793</v>
      </c>
      <c r="D759" s="231">
        <f>'Order Form'!$M$2</f>
        <v>0</v>
      </c>
      <c r="E759" s="232">
        <f>'Order Form'!$K$11</f>
        <v>0</v>
      </c>
      <c r="F759" s="232" t="str">
        <f>IF(ISBLANK('Order Form'!$K$12),"",'Order Form'!$K$12)</f>
        <v/>
      </c>
      <c r="G759" s="232">
        <f t="shared" ca="1" si="51"/>
        <v>41887</v>
      </c>
      <c r="H759" s="233">
        <f>'Order Form'!$K$13</f>
        <v>0</v>
      </c>
      <c r="I759" s="236">
        <f>'Order Form'!E242</f>
        <v>7.5</v>
      </c>
      <c r="J759" s="231">
        <f>'Order Form'!K242</f>
        <v>0</v>
      </c>
      <c r="K759" s="231" t="str">
        <f t="shared" si="54"/>
        <v>F</v>
      </c>
      <c r="L759" s="231">
        <f>IF('Pricing + Order Summary'!$O$13&gt;=8000,14,
IF('Pricing + Order Summary'!$O$13&gt;=5500,15,
IF('Pricing + Order Summary'!$O$13&gt;=4000,16,
IF('Pricing + Order Summary'!$O$13&gt;=2000,23,
IF('Pricing + Order Summary'!$O$13&gt;=750,21,
2)))))</f>
        <v>2</v>
      </c>
      <c r="M759" s="231" t="str">
        <f>"SPS20115"&amp;"-"&amp;D759&amp;"-"&amp;'Order Form'!$O$3&amp;"-2"</f>
        <v>SPS20115-0-1-2</v>
      </c>
    </row>
    <row r="760" spans="1:13">
      <c r="A760" s="234">
        <f>'Order Form'!A243</f>
        <v>108794</v>
      </c>
      <c r="B760" s="234">
        <f t="shared" si="52"/>
        <v>108794</v>
      </c>
      <c r="C760" s="235">
        <f t="shared" si="53"/>
        <v>108794</v>
      </c>
      <c r="D760" s="231">
        <f>'Order Form'!$M$2</f>
        <v>0</v>
      </c>
      <c r="E760" s="232">
        <f>'Order Form'!$K$11</f>
        <v>0</v>
      </c>
      <c r="F760" s="232" t="str">
        <f>IF(ISBLANK('Order Form'!$K$12),"",'Order Form'!$K$12)</f>
        <v/>
      </c>
      <c r="G760" s="232">
        <f t="shared" ca="1" si="51"/>
        <v>41887</v>
      </c>
      <c r="H760" s="233">
        <f>'Order Form'!$K$13</f>
        <v>0</v>
      </c>
      <c r="I760" s="236">
        <f>'Order Form'!E243</f>
        <v>7.5</v>
      </c>
      <c r="J760" s="231">
        <f>'Order Form'!K243</f>
        <v>0</v>
      </c>
      <c r="K760" s="231" t="str">
        <f t="shared" si="54"/>
        <v>F</v>
      </c>
      <c r="L760" s="231">
        <f>IF('Pricing + Order Summary'!$O$13&gt;=8000,14,
IF('Pricing + Order Summary'!$O$13&gt;=5500,15,
IF('Pricing + Order Summary'!$O$13&gt;=4000,16,
IF('Pricing + Order Summary'!$O$13&gt;=2000,23,
IF('Pricing + Order Summary'!$O$13&gt;=750,21,
2)))))</f>
        <v>2</v>
      </c>
      <c r="M760" s="231" t="str">
        <f>"SPS20115"&amp;"-"&amp;D760&amp;"-"&amp;'Order Form'!$O$3&amp;"-2"</f>
        <v>SPS20115-0-1-2</v>
      </c>
    </row>
    <row r="761" spans="1:13">
      <c r="A761" s="234">
        <f>'Order Form'!A244</f>
        <v>108795</v>
      </c>
      <c r="B761" s="234">
        <f t="shared" si="52"/>
        <v>108795</v>
      </c>
      <c r="C761" s="235">
        <f t="shared" si="53"/>
        <v>108795</v>
      </c>
      <c r="D761" s="231">
        <f>'Order Form'!$M$2</f>
        <v>0</v>
      </c>
      <c r="E761" s="232">
        <f>'Order Form'!$K$11</f>
        <v>0</v>
      </c>
      <c r="F761" s="232" t="str">
        <f>IF(ISBLANK('Order Form'!$K$12),"",'Order Form'!$K$12)</f>
        <v/>
      </c>
      <c r="G761" s="232">
        <f t="shared" ca="1" si="51"/>
        <v>41887</v>
      </c>
      <c r="H761" s="233">
        <f>'Order Form'!$K$13</f>
        <v>0</v>
      </c>
      <c r="I761" s="236">
        <f>'Order Form'!E244</f>
        <v>7.5</v>
      </c>
      <c r="J761" s="231">
        <f>'Order Form'!K244</f>
        <v>0</v>
      </c>
      <c r="K761" s="231" t="str">
        <f t="shared" si="54"/>
        <v>F</v>
      </c>
      <c r="L761" s="231">
        <f>IF('Pricing + Order Summary'!$O$13&gt;=8000,14,
IF('Pricing + Order Summary'!$O$13&gt;=5500,15,
IF('Pricing + Order Summary'!$O$13&gt;=4000,16,
IF('Pricing + Order Summary'!$O$13&gt;=2000,23,
IF('Pricing + Order Summary'!$O$13&gt;=750,21,
2)))))</f>
        <v>2</v>
      </c>
      <c r="M761" s="231" t="str">
        <f>"SPS20115"&amp;"-"&amp;D761&amp;"-"&amp;'Order Form'!$O$3&amp;"-2"</f>
        <v>SPS20115-0-1-2</v>
      </c>
    </row>
    <row r="762" spans="1:13">
      <c r="A762" s="234">
        <f>'Order Form'!A245</f>
        <v>108796</v>
      </c>
      <c r="B762" s="234">
        <f t="shared" si="52"/>
        <v>108796</v>
      </c>
      <c r="C762" s="235">
        <f t="shared" si="53"/>
        <v>108796</v>
      </c>
      <c r="D762" s="231">
        <f>'Order Form'!$M$2</f>
        <v>0</v>
      </c>
      <c r="E762" s="232">
        <f>'Order Form'!$K$11</f>
        <v>0</v>
      </c>
      <c r="F762" s="232" t="str">
        <f>IF(ISBLANK('Order Form'!$K$12),"",'Order Form'!$K$12)</f>
        <v/>
      </c>
      <c r="G762" s="232">
        <f t="shared" ca="1" si="51"/>
        <v>41887</v>
      </c>
      <c r="H762" s="233">
        <f>'Order Form'!$K$13</f>
        <v>0</v>
      </c>
      <c r="I762" s="236">
        <f>'Order Form'!E245</f>
        <v>7.5</v>
      </c>
      <c r="J762" s="231">
        <f>'Order Form'!K245</f>
        <v>0</v>
      </c>
      <c r="K762" s="231" t="str">
        <f t="shared" si="54"/>
        <v>F</v>
      </c>
      <c r="L762" s="231">
        <f>IF('Pricing + Order Summary'!$O$13&gt;=8000,14,
IF('Pricing + Order Summary'!$O$13&gt;=5500,15,
IF('Pricing + Order Summary'!$O$13&gt;=4000,16,
IF('Pricing + Order Summary'!$O$13&gt;=2000,23,
IF('Pricing + Order Summary'!$O$13&gt;=750,21,
2)))))</f>
        <v>2</v>
      </c>
      <c r="M762" s="231" t="str">
        <f>"SPS20115"&amp;"-"&amp;D762&amp;"-"&amp;'Order Form'!$O$3&amp;"-2"</f>
        <v>SPS20115-0-1-2</v>
      </c>
    </row>
    <row r="763" spans="1:13">
      <c r="A763" s="234">
        <f>'Order Form'!A246</f>
        <v>108797</v>
      </c>
      <c r="B763" s="234">
        <f t="shared" si="52"/>
        <v>108797</v>
      </c>
      <c r="C763" s="235">
        <f t="shared" si="53"/>
        <v>108797</v>
      </c>
      <c r="D763" s="231">
        <f>'Order Form'!$M$2</f>
        <v>0</v>
      </c>
      <c r="E763" s="232">
        <f>'Order Form'!$K$11</f>
        <v>0</v>
      </c>
      <c r="F763" s="232" t="str">
        <f>IF(ISBLANK('Order Form'!$K$12),"",'Order Form'!$K$12)</f>
        <v/>
      </c>
      <c r="G763" s="232">
        <f t="shared" ca="1" si="51"/>
        <v>41887</v>
      </c>
      <c r="H763" s="233">
        <f>'Order Form'!$K$13</f>
        <v>0</v>
      </c>
      <c r="I763" s="236">
        <f>'Order Form'!E246</f>
        <v>7.5</v>
      </c>
      <c r="J763" s="231">
        <f>'Order Form'!K246</f>
        <v>0</v>
      </c>
      <c r="K763" s="231" t="str">
        <f t="shared" si="54"/>
        <v>F</v>
      </c>
      <c r="L763" s="231">
        <f>IF('Pricing + Order Summary'!$O$13&gt;=8000,14,
IF('Pricing + Order Summary'!$O$13&gt;=5500,15,
IF('Pricing + Order Summary'!$O$13&gt;=4000,16,
IF('Pricing + Order Summary'!$O$13&gt;=2000,23,
IF('Pricing + Order Summary'!$O$13&gt;=750,21,
2)))))</f>
        <v>2</v>
      </c>
      <c r="M763" s="231" t="str">
        <f>"SPS20115"&amp;"-"&amp;D763&amp;"-"&amp;'Order Form'!$O$3&amp;"-2"</f>
        <v>SPS20115-0-1-2</v>
      </c>
    </row>
    <row r="764" spans="1:13">
      <c r="A764" s="234">
        <f>'Order Form'!A247</f>
        <v>108798</v>
      </c>
      <c r="B764" s="234">
        <f t="shared" si="52"/>
        <v>108798</v>
      </c>
      <c r="C764" s="235">
        <f t="shared" si="53"/>
        <v>108798</v>
      </c>
      <c r="D764" s="231">
        <f>'Order Form'!$M$2</f>
        <v>0</v>
      </c>
      <c r="E764" s="232">
        <f>'Order Form'!$K$11</f>
        <v>0</v>
      </c>
      <c r="F764" s="232" t="str">
        <f>IF(ISBLANK('Order Form'!$K$12),"",'Order Form'!$K$12)</f>
        <v/>
      </c>
      <c r="G764" s="232">
        <f t="shared" ca="1" si="51"/>
        <v>41887</v>
      </c>
      <c r="H764" s="233">
        <f>'Order Form'!$K$13</f>
        <v>0</v>
      </c>
      <c r="I764" s="236">
        <f>'Order Form'!E247</f>
        <v>7.5</v>
      </c>
      <c r="J764" s="231">
        <f>'Order Form'!K247</f>
        <v>0</v>
      </c>
      <c r="K764" s="231" t="str">
        <f t="shared" si="54"/>
        <v>F</v>
      </c>
      <c r="L764" s="231">
        <f>IF('Pricing + Order Summary'!$O$13&gt;=8000,14,
IF('Pricing + Order Summary'!$O$13&gt;=5500,15,
IF('Pricing + Order Summary'!$O$13&gt;=4000,16,
IF('Pricing + Order Summary'!$O$13&gt;=2000,23,
IF('Pricing + Order Summary'!$O$13&gt;=750,21,
2)))))</f>
        <v>2</v>
      </c>
      <c r="M764" s="231" t="str">
        <f>"SPS20115"&amp;"-"&amp;D764&amp;"-"&amp;'Order Form'!$O$3&amp;"-2"</f>
        <v>SPS20115-0-1-2</v>
      </c>
    </row>
    <row r="765" spans="1:13">
      <c r="A765" s="234">
        <f>'Order Form'!A248</f>
        <v>108799</v>
      </c>
      <c r="B765" s="234">
        <f t="shared" si="52"/>
        <v>108799</v>
      </c>
      <c r="C765" s="235">
        <f t="shared" si="53"/>
        <v>108799</v>
      </c>
      <c r="D765" s="231">
        <f>'Order Form'!$M$2</f>
        <v>0</v>
      </c>
      <c r="E765" s="232">
        <f>'Order Form'!$K$11</f>
        <v>0</v>
      </c>
      <c r="F765" s="232" t="str">
        <f>IF(ISBLANK('Order Form'!$K$12),"",'Order Form'!$K$12)</f>
        <v/>
      </c>
      <c r="G765" s="232">
        <f t="shared" ca="1" si="51"/>
        <v>41887</v>
      </c>
      <c r="H765" s="233">
        <f>'Order Form'!$K$13</f>
        <v>0</v>
      </c>
      <c r="I765" s="236">
        <f>'Order Form'!E248</f>
        <v>7.5</v>
      </c>
      <c r="J765" s="231">
        <f>'Order Form'!K248</f>
        <v>0</v>
      </c>
      <c r="K765" s="231" t="str">
        <f t="shared" si="54"/>
        <v>F</v>
      </c>
      <c r="L765" s="231">
        <f>IF('Pricing + Order Summary'!$O$13&gt;=8000,14,
IF('Pricing + Order Summary'!$O$13&gt;=5500,15,
IF('Pricing + Order Summary'!$O$13&gt;=4000,16,
IF('Pricing + Order Summary'!$O$13&gt;=2000,23,
IF('Pricing + Order Summary'!$O$13&gt;=750,21,
2)))))</f>
        <v>2</v>
      </c>
      <c r="M765" s="231" t="str">
        <f>"SPS20115"&amp;"-"&amp;D765&amp;"-"&amp;'Order Form'!$O$3&amp;"-2"</f>
        <v>SPS20115-0-1-2</v>
      </c>
    </row>
    <row r="766" spans="1:13">
      <c r="A766" s="234">
        <f>'Order Form'!A249</f>
        <v>108719</v>
      </c>
      <c r="B766" s="234">
        <f t="shared" si="52"/>
        <v>108719</v>
      </c>
      <c r="C766" s="235">
        <f t="shared" si="53"/>
        <v>108719</v>
      </c>
      <c r="D766" s="231">
        <f>'Order Form'!$M$2</f>
        <v>0</v>
      </c>
      <c r="E766" s="232">
        <f>'Order Form'!$K$11</f>
        <v>0</v>
      </c>
      <c r="F766" s="232" t="str">
        <f>IF(ISBLANK('Order Form'!$K$12),"",'Order Form'!$K$12)</f>
        <v/>
      </c>
      <c r="G766" s="232">
        <f t="shared" ca="1" si="51"/>
        <v>41887</v>
      </c>
      <c r="H766" s="233">
        <f>'Order Form'!$K$13</f>
        <v>0</v>
      </c>
      <c r="I766" s="236">
        <f>'Order Form'!E249</f>
        <v>7.5</v>
      </c>
      <c r="J766" s="231">
        <f>'Order Form'!K249</f>
        <v>0</v>
      </c>
      <c r="K766" s="231" t="str">
        <f t="shared" si="54"/>
        <v>F</v>
      </c>
      <c r="L766" s="231">
        <f>IF('Pricing + Order Summary'!$O$13&gt;=8000,14,
IF('Pricing + Order Summary'!$O$13&gt;=5500,15,
IF('Pricing + Order Summary'!$O$13&gt;=4000,16,
IF('Pricing + Order Summary'!$O$13&gt;=2000,23,
IF('Pricing + Order Summary'!$O$13&gt;=750,21,
2)))))</f>
        <v>2</v>
      </c>
      <c r="M766" s="231" t="str">
        <f>"SPS20115"&amp;"-"&amp;D766&amp;"-"&amp;'Order Form'!$O$3&amp;"-2"</f>
        <v>SPS20115-0-1-2</v>
      </c>
    </row>
    <row r="767" spans="1:13">
      <c r="A767" s="234">
        <f>'Order Form'!A250</f>
        <v>108800</v>
      </c>
      <c r="B767" s="234">
        <f t="shared" si="52"/>
        <v>108800</v>
      </c>
      <c r="C767" s="235">
        <f t="shared" si="53"/>
        <v>108800</v>
      </c>
      <c r="D767" s="231">
        <f>'Order Form'!$M$2</f>
        <v>0</v>
      </c>
      <c r="E767" s="232">
        <f>'Order Form'!$K$11</f>
        <v>0</v>
      </c>
      <c r="F767" s="232" t="str">
        <f>IF(ISBLANK('Order Form'!$K$12),"",'Order Form'!$K$12)</f>
        <v/>
      </c>
      <c r="G767" s="232">
        <f t="shared" ca="1" si="51"/>
        <v>41887</v>
      </c>
      <c r="H767" s="233">
        <f>'Order Form'!$K$13</f>
        <v>0</v>
      </c>
      <c r="I767" s="236">
        <f>'Order Form'!E250</f>
        <v>7.5</v>
      </c>
      <c r="J767" s="231">
        <f>'Order Form'!K250</f>
        <v>0</v>
      </c>
      <c r="K767" s="231" t="str">
        <f t="shared" si="54"/>
        <v>F</v>
      </c>
      <c r="L767" s="231">
        <f>IF('Pricing + Order Summary'!$O$13&gt;=8000,14,
IF('Pricing + Order Summary'!$O$13&gt;=5500,15,
IF('Pricing + Order Summary'!$O$13&gt;=4000,16,
IF('Pricing + Order Summary'!$O$13&gt;=2000,23,
IF('Pricing + Order Summary'!$O$13&gt;=750,21,
2)))))</f>
        <v>2</v>
      </c>
      <c r="M767" s="231" t="str">
        <f>"SPS20115"&amp;"-"&amp;D767&amp;"-"&amp;'Order Form'!$O$3&amp;"-2"</f>
        <v>SPS20115-0-1-2</v>
      </c>
    </row>
    <row r="768" spans="1:13">
      <c r="A768" s="234">
        <f>'Order Form'!A251</f>
        <v>108801</v>
      </c>
      <c r="B768" s="234">
        <f t="shared" si="52"/>
        <v>108801</v>
      </c>
      <c r="C768" s="235">
        <f t="shared" si="53"/>
        <v>108801</v>
      </c>
      <c r="D768" s="231">
        <f>'Order Form'!$M$2</f>
        <v>0</v>
      </c>
      <c r="E768" s="232">
        <f>'Order Form'!$K$11</f>
        <v>0</v>
      </c>
      <c r="F768" s="232" t="str">
        <f>IF(ISBLANK('Order Form'!$K$12),"",'Order Form'!$K$12)</f>
        <v/>
      </c>
      <c r="G768" s="232">
        <f t="shared" ca="1" si="51"/>
        <v>41887</v>
      </c>
      <c r="H768" s="233">
        <f>'Order Form'!$K$13</f>
        <v>0</v>
      </c>
      <c r="I768" s="236">
        <f>'Order Form'!E251</f>
        <v>7.5</v>
      </c>
      <c r="J768" s="231">
        <f>'Order Form'!K251</f>
        <v>0</v>
      </c>
      <c r="K768" s="231" t="str">
        <f t="shared" si="54"/>
        <v>F</v>
      </c>
      <c r="L768" s="231">
        <f>IF('Pricing + Order Summary'!$O$13&gt;=8000,14,
IF('Pricing + Order Summary'!$O$13&gt;=5500,15,
IF('Pricing + Order Summary'!$O$13&gt;=4000,16,
IF('Pricing + Order Summary'!$O$13&gt;=2000,23,
IF('Pricing + Order Summary'!$O$13&gt;=750,21,
2)))))</f>
        <v>2</v>
      </c>
      <c r="M768" s="231" t="str">
        <f>"SPS20115"&amp;"-"&amp;D768&amp;"-"&amp;'Order Form'!$O$3&amp;"-2"</f>
        <v>SPS20115-0-1-2</v>
      </c>
    </row>
    <row r="769" spans="1:13">
      <c r="A769" s="234">
        <f>'Order Form'!A252</f>
        <v>108802</v>
      </c>
      <c r="B769" s="234">
        <f t="shared" si="52"/>
        <v>108802</v>
      </c>
      <c r="C769" s="235">
        <f t="shared" si="53"/>
        <v>108802</v>
      </c>
      <c r="D769" s="231">
        <f>'Order Form'!$M$2</f>
        <v>0</v>
      </c>
      <c r="E769" s="232">
        <f>'Order Form'!$K$11</f>
        <v>0</v>
      </c>
      <c r="F769" s="232" t="str">
        <f>IF(ISBLANK('Order Form'!$K$12),"",'Order Form'!$K$12)</f>
        <v/>
      </c>
      <c r="G769" s="232">
        <f t="shared" ref="G769:G832" ca="1" si="55">TODAY()</f>
        <v>41887</v>
      </c>
      <c r="H769" s="233">
        <f>'Order Form'!$K$13</f>
        <v>0</v>
      </c>
      <c r="I769" s="236">
        <f>'Order Form'!E252</f>
        <v>7.5</v>
      </c>
      <c r="J769" s="231">
        <f>'Order Form'!K252</f>
        <v>0</v>
      </c>
      <c r="K769" s="231" t="str">
        <f t="shared" si="54"/>
        <v>F</v>
      </c>
      <c r="L769" s="231">
        <f>IF('Pricing + Order Summary'!$O$13&gt;=8000,14,
IF('Pricing + Order Summary'!$O$13&gt;=5500,15,
IF('Pricing + Order Summary'!$O$13&gt;=4000,16,
IF('Pricing + Order Summary'!$O$13&gt;=2000,23,
IF('Pricing + Order Summary'!$O$13&gt;=750,21,
2)))))</f>
        <v>2</v>
      </c>
      <c r="M769" s="231" t="str">
        <f>"SPS20115"&amp;"-"&amp;D769&amp;"-"&amp;'Order Form'!$O$3&amp;"-2"</f>
        <v>SPS20115-0-1-2</v>
      </c>
    </row>
    <row r="770" spans="1:13">
      <c r="A770" s="234">
        <f>'Order Form'!A253</f>
        <v>108718</v>
      </c>
      <c r="B770" s="234">
        <f t="shared" si="52"/>
        <v>108718</v>
      </c>
      <c r="C770" s="235">
        <f t="shared" si="53"/>
        <v>108718</v>
      </c>
      <c r="D770" s="231">
        <f>'Order Form'!$M$2</f>
        <v>0</v>
      </c>
      <c r="E770" s="232">
        <f>'Order Form'!$K$11</f>
        <v>0</v>
      </c>
      <c r="F770" s="232" t="str">
        <f>IF(ISBLANK('Order Form'!$K$12),"",'Order Form'!$K$12)</f>
        <v/>
      </c>
      <c r="G770" s="232">
        <f t="shared" ca="1" si="55"/>
        <v>41887</v>
      </c>
      <c r="H770" s="233">
        <f>'Order Form'!$K$13</f>
        <v>0</v>
      </c>
      <c r="I770" s="236">
        <f>'Order Form'!E253</f>
        <v>7.5</v>
      </c>
      <c r="J770" s="231">
        <f>'Order Form'!K253</f>
        <v>0</v>
      </c>
      <c r="K770" s="231" t="str">
        <f t="shared" si="54"/>
        <v>F</v>
      </c>
      <c r="L770" s="231">
        <f>IF('Pricing + Order Summary'!$O$13&gt;=8000,14,
IF('Pricing + Order Summary'!$O$13&gt;=5500,15,
IF('Pricing + Order Summary'!$O$13&gt;=4000,16,
IF('Pricing + Order Summary'!$O$13&gt;=2000,23,
IF('Pricing + Order Summary'!$O$13&gt;=750,21,
2)))))</f>
        <v>2</v>
      </c>
      <c r="M770" s="231" t="str">
        <f>"SPS20115"&amp;"-"&amp;D770&amp;"-"&amp;'Order Form'!$O$3&amp;"-2"</f>
        <v>SPS20115-0-1-2</v>
      </c>
    </row>
    <row r="771" spans="1:13">
      <c r="A771" s="234">
        <f>'Order Form'!A254</f>
        <v>108803</v>
      </c>
      <c r="B771" s="234">
        <f t="shared" si="52"/>
        <v>108803</v>
      </c>
      <c r="C771" s="235">
        <f t="shared" si="53"/>
        <v>108803</v>
      </c>
      <c r="D771" s="231">
        <f>'Order Form'!$M$2</f>
        <v>0</v>
      </c>
      <c r="E771" s="232">
        <f>'Order Form'!$K$11</f>
        <v>0</v>
      </c>
      <c r="F771" s="232" t="str">
        <f>IF(ISBLANK('Order Form'!$K$12),"",'Order Form'!$K$12)</f>
        <v/>
      </c>
      <c r="G771" s="232">
        <f t="shared" ca="1" si="55"/>
        <v>41887</v>
      </c>
      <c r="H771" s="233">
        <f>'Order Form'!$K$13</f>
        <v>0</v>
      </c>
      <c r="I771" s="236">
        <f>'Order Form'!E254</f>
        <v>7.5</v>
      </c>
      <c r="J771" s="231">
        <f>'Order Form'!K254</f>
        <v>0</v>
      </c>
      <c r="K771" s="231" t="str">
        <f t="shared" si="54"/>
        <v>F</v>
      </c>
      <c r="L771" s="231">
        <f>IF('Pricing + Order Summary'!$O$13&gt;=8000,14,
IF('Pricing + Order Summary'!$O$13&gt;=5500,15,
IF('Pricing + Order Summary'!$O$13&gt;=4000,16,
IF('Pricing + Order Summary'!$O$13&gt;=2000,23,
IF('Pricing + Order Summary'!$O$13&gt;=750,21,
2)))))</f>
        <v>2</v>
      </c>
      <c r="M771" s="231" t="str">
        <f>"SPS20115"&amp;"-"&amp;D771&amp;"-"&amp;'Order Form'!$O$3&amp;"-2"</f>
        <v>SPS20115-0-1-2</v>
      </c>
    </row>
    <row r="772" spans="1:13">
      <c r="A772" s="234">
        <f>'Order Form'!A255</f>
        <v>108804</v>
      </c>
      <c r="B772" s="234">
        <f t="shared" si="52"/>
        <v>108804</v>
      </c>
      <c r="C772" s="235">
        <f t="shared" si="53"/>
        <v>108804</v>
      </c>
      <c r="D772" s="231">
        <f>'Order Form'!$M$2</f>
        <v>0</v>
      </c>
      <c r="E772" s="232">
        <f>'Order Form'!$K$11</f>
        <v>0</v>
      </c>
      <c r="F772" s="232" t="str">
        <f>IF(ISBLANK('Order Form'!$K$12),"",'Order Form'!$K$12)</f>
        <v/>
      </c>
      <c r="G772" s="232">
        <f t="shared" ca="1" si="55"/>
        <v>41887</v>
      </c>
      <c r="H772" s="233">
        <f>'Order Form'!$K$13</f>
        <v>0</v>
      </c>
      <c r="I772" s="236">
        <f>'Order Form'!E255</f>
        <v>7.5</v>
      </c>
      <c r="J772" s="231">
        <f>'Order Form'!K255</f>
        <v>0</v>
      </c>
      <c r="K772" s="231" t="str">
        <f t="shared" si="54"/>
        <v>F</v>
      </c>
      <c r="L772" s="231">
        <f>IF('Pricing + Order Summary'!$O$13&gt;=8000,14,
IF('Pricing + Order Summary'!$O$13&gt;=5500,15,
IF('Pricing + Order Summary'!$O$13&gt;=4000,16,
IF('Pricing + Order Summary'!$O$13&gt;=2000,23,
IF('Pricing + Order Summary'!$O$13&gt;=750,21,
2)))))</f>
        <v>2</v>
      </c>
      <c r="M772" s="231" t="str">
        <f>"SPS20115"&amp;"-"&amp;D772&amp;"-"&amp;'Order Form'!$O$3&amp;"-2"</f>
        <v>SPS20115-0-1-2</v>
      </c>
    </row>
    <row r="773" spans="1:13">
      <c r="A773" s="234">
        <f>'Order Form'!A256</f>
        <v>100430</v>
      </c>
      <c r="B773" s="234">
        <f t="shared" si="52"/>
        <v>100430</v>
      </c>
      <c r="C773" s="235">
        <f t="shared" si="53"/>
        <v>100430</v>
      </c>
      <c r="D773" s="231">
        <f>'Order Form'!$M$2</f>
        <v>0</v>
      </c>
      <c r="E773" s="232">
        <f>'Order Form'!$K$11</f>
        <v>0</v>
      </c>
      <c r="F773" s="232" t="str">
        <f>IF(ISBLANK('Order Form'!$K$12),"",'Order Form'!$K$12)</f>
        <v/>
      </c>
      <c r="G773" s="232">
        <f t="shared" ca="1" si="55"/>
        <v>41887</v>
      </c>
      <c r="H773" s="233">
        <f>'Order Form'!$K$13</f>
        <v>0</v>
      </c>
      <c r="I773" s="236">
        <f>'Order Form'!E256</f>
        <v>10</v>
      </c>
      <c r="J773" s="231">
        <f>'Order Form'!K256</f>
        <v>0</v>
      </c>
      <c r="K773" s="231" t="str">
        <f t="shared" si="54"/>
        <v>F</v>
      </c>
      <c r="L773" s="231">
        <f>IF('Pricing + Order Summary'!$O$13&gt;=8000,14,
IF('Pricing + Order Summary'!$O$13&gt;=5500,15,
IF('Pricing + Order Summary'!$O$13&gt;=4000,16,
IF('Pricing + Order Summary'!$O$13&gt;=2000,23,
IF('Pricing + Order Summary'!$O$13&gt;=750,21,
2)))))</f>
        <v>2</v>
      </c>
      <c r="M773" s="231" t="str">
        <f>"SPS20115"&amp;"-"&amp;D773&amp;"-"&amp;'Order Form'!$O$3&amp;"-2"</f>
        <v>SPS20115-0-1-2</v>
      </c>
    </row>
    <row r="774" spans="1:13">
      <c r="A774" s="234">
        <f>'Order Form'!A257</f>
        <v>100429</v>
      </c>
      <c r="B774" s="234">
        <f t="shared" si="52"/>
        <v>100429</v>
      </c>
      <c r="C774" s="235">
        <f t="shared" si="53"/>
        <v>100429</v>
      </c>
      <c r="D774" s="231">
        <f>'Order Form'!$M$2</f>
        <v>0</v>
      </c>
      <c r="E774" s="232">
        <f>'Order Form'!$K$11</f>
        <v>0</v>
      </c>
      <c r="F774" s="232" t="str">
        <f>IF(ISBLANK('Order Form'!$K$12),"",'Order Form'!$K$12)</f>
        <v/>
      </c>
      <c r="G774" s="232">
        <f t="shared" ca="1" si="55"/>
        <v>41887</v>
      </c>
      <c r="H774" s="233">
        <f>'Order Form'!$K$13</f>
        <v>0</v>
      </c>
      <c r="I774" s="236">
        <f>'Order Form'!E257</f>
        <v>10</v>
      </c>
      <c r="J774" s="231">
        <f>'Order Form'!K257</f>
        <v>0</v>
      </c>
      <c r="K774" s="231" t="str">
        <f t="shared" si="54"/>
        <v>F</v>
      </c>
      <c r="L774" s="231">
        <f>IF('Pricing + Order Summary'!$O$13&gt;=8000,14,
IF('Pricing + Order Summary'!$O$13&gt;=5500,15,
IF('Pricing + Order Summary'!$O$13&gt;=4000,16,
IF('Pricing + Order Summary'!$O$13&gt;=2000,23,
IF('Pricing + Order Summary'!$O$13&gt;=750,21,
2)))))</f>
        <v>2</v>
      </c>
      <c r="M774" s="231" t="str">
        <f>"SPS20115"&amp;"-"&amp;D774&amp;"-"&amp;'Order Form'!$O$3&amp;"-2"</f>
        <v>SPS20115-0-1-2</v>
      </c>
    </row>
    <row r="775" spans="1:13">
      <c r="A775" s="234">
        <f>'Order Form'!A258</f>
        <v>100409</v>
      </c>
      <c r="B775" s="234">
        <f t="shared" si="52"/>
        <v>100409</v>
      </c>
      <c r="C775" s="235">
        <f t="shared" si="53"/>
        <v>100409</v>
      </c>
      <c r="D775" s="231">
        <f>'Order Form'!$M$2</f>
        <v>0</v>
      </c>
      <c r="E775" s="232">
        <f>'Order Form'!$K$11</f>
        <v>0</v>
      </c>
      <c r="F775" s="232" t="str">
        <f>IF(ISBLANK('Order Form'!$K$12),"",'Order Form'!$K$12)</f>
        <v/>
      </c>
      <c r="G775" s="232">
        <f t="shared" ca="1" si="55"/>
        <v>41887</v>
      </c>
      <c r="H775" s="233">
        <f>'Order Form'!$K$13</f>
        <v>0</v>
      </c>
      <c r="I775" s="236">
        <f>'Order Form'!E258</f>
        <v>10</v>
      </c>
      <c r="J775" s="231">
        <f>'Order Form'!K258</f>
        <v>0</v>
      </c>
      <c r="K775" s="231" t="str">
        <f t="shared" si="54"/>
        <v>F</v>
      </c>
      <c r="L775" s="231">
        <f>IF('Pricing + Order Summary'!$O$13&gt;=8000,14,
IF('Pricing + Order Summary'!$O$13&gt;=5500,15,
IF('Pricing + Order Summary'!$O$13&gt;=4000,16,
IF('Pricing + Order Summary'!$O$13&gt;=2000,23,
IF('Pricing + Order Summary'!$O$13&gt;=750,21,
2)))))</f>
        <v>2</v>
      </c>
      <c r="M775" s="231" t="str">
        <f>"SPS20115"&amp;"-"&amp;D775&amp;"-"&amp;'Order Form'!$O$3&amp;"-2"</f>
        <v>SPS20115-0-1-2</v>
      </c>
    </row>
    <row r="776" spans="1:13">
      <c r="A776" s="234">
        <f>'Order Form'!A259</f>
        <v>100408</v>
      </c>
      <c r="B776" s="234">
        <f t="shared" si="52"/>
        <v>100408</v>
      </c>
      <c r="C776" s="235">
        <f t="shared" si="53"/>
        <v>100408</v>
      </c>
      <c r="D776" s="231">
        <f>'Order Form'!$M$2</f>
        <v>0</v>
      </c>
      <c r="E776" s="232">
        <f>'Order Form'!$K$11</f>
        <v>0</v>
      </c>
      <c r="F776" s="232" t="str">
        <f>IF(ISBLANK('Order Form'!$K$12),"",'Order Form'!$K$12)</f>
        <v/>
      </c>
      <c r="G776" s="232">
        <f t="shared" ca="1" si="55"/>
        <v>41887</v>
      </c>
      <c r="H776" s="233">
        <f>'Order Form'!$K$13</f>
        <v>0</v>
      </c>
      <c r="I776" s="236">
        <f>'Order Form'!E259</f>
        <v>10</v>
      </c>
      <c r="J776" s="231">
        <f>'Order Form'!K259</f>
        <v>0</v>
      </c>
      <c r="K776" s="231" t="str">
        <f t="shared" si="54"/>
        <v>F</v>
      </c>
      <c r="L776" s="231">
        <f>IF('Pricing + Order Summary'!$O$13&gt;=8000,14,
IF('Pricing + Order Summary'!$O$13&gt;=5500,15,
IF('Pricing + Order Summary'!$O$13&gt;=4000,16,
IF('Pricing + Order Summary'!$O$13&gt;=2000,23,
IF('Pricing + Order Summary'!$O$13&gt;=750,21,
2)))))</f>
        <v>2</v>
      </c>
      <c r="M776" s="231" t="str">
        <f>"SPS20115"&amp;"-"&amp;D776&amp;"-"&amp;'Order Form'!$O$3&amp;"-2"</f>
        <v>SPS20115-0-1-2</v>
      </c>
    </row>
    <row r="777" spans="1:13">
      <c r="A777" s="234">
        <f>'Order Form'!A260</f>
        <v>100406</v>
      </c>
      <c r="B777" s="234">
        <f t="shared" si="52"/>
        <v>100406</v>
      </c>
      <c r="C777" s="235">
        <f t="shared" si="53"/>
        <v>100406</v>
      </c>
      <c r="D777" s="231">
        <f>'Order Form'!$M$2</f>
        <v>0</v>
      </c>
      <c r="E777" s="232">
        <f>'Order Form'!$K$11</f>
        <v>0</v>
      </c>
      <c r="F777" s="232" t="str">
        <f>IF(ISBLANK('Order Form'!$K$12),"",'Order Form'!$K$12)</f>
        <v/>
      </c>
      <c r="G777" s="232">
        <f t="shared" ca="1" si="55"/>
        <v>41887</v>
      </c>
      <c r="H777" s="233">
        <f>'Order Form'!$K$13</f>
        <v>0</v>
      </c>
      <c r="I777" s="236">
        <f>'Order Form'!E260</f>
        <v>10</v>
      </c>
      <c r="J777" s="231">
        <f>'Order Form'!K260</f>
        <v>0</v>
      </c>
      <c r="K777" s="231" t="str">
        <f t="shared" si="54"/>
        <v>F</v>
      </c>
      <c r="L777" s="231">
        <f>IF('Pricing + Order Summary'!$O$13&gt;=8000,14,
IF('Pricing + Order Summary'!$O$13&gt;=5500,15,
IF('Pricing + Order Summary'!$O$13&gt;=4000,16,
IF('Pricing + Order Summary'!$O$13&gt;=2000,23,
IF('Pricing + Order Summary'!$O$13&gt;=750,21,
2)))))</f>
        <v>2</v>
      </c>
      <c r="M777" s="231" t="str">
        <f>"SPS20115"&amp;"-"&amp;D777&amp;"-"&amp;'Order Form'!$O$3&amp;"-2"</f>
        <v>SPS20115-0-1-2</v>
      </c>
    </row>
    <row r="778" spans="1:13">
      <c r="A778" s="234">
        <f>'Order Form'!A261</f>
        <v>100407</v>
      </c>
      <c r="B778" s="234">
        <f t="shared" si="52"/>
        <v>100407</v>
      </c>
      <c r="C778" s="235">
        <f t="shared" si="53"/>
        <v>100407</v>
      </c>
      <c r="D778" s="231">
        <f>'Order Form'!$M$2</f>
        <v>0</v>
      </c>
      <c r="E778" s="232">
        <f>'Order Form'!$K$11</f>
        <v>0</v>
      </c>
      <c r="F778" s="232" t="str">
        <f>IF(ISBLANK('Order Form'!$K$12),"",'Order Form'!$K$12)</f>
        <v/>
      </c>
      <c r="G778" s="232">
        <f t="shared" ca="1" si="55"/>
        <v>41887</v>
      </c>
      <c r="H778" s="233">
        <f>'Order Form'!$K$13</f>
        <v>0</v>
      </c>
      <c r="I778" s="236">
        <f>'Order Form'!E261</f>
        <v>10</v>
      </c>
      <c r="J778" s="231">
        <f>'Order Form'!K261</f>
        <v>0</v>
      </c>
      <c r="K778" s="231" t="str">
        <f t="shared" si="54"/>
        <v>F</v>
      </c>
      <c r="L778" s="231">
        <f>IF('Pricing + Order Summary'!$O$13&gt;=8000,14,
IF('Pricing + Order Summary'!$O$13&gt;=5500,15,
IF('Pricing + Order Summary'!$O$13&gt;=4000,16,
IF('Pricing + Order Summary'!$O$13&gt;=2000,23,
IF('Pricing + Order Summary'!$O$13&gt;=750,21,
2)))))</f>
        <v>2</v>
      </c>
      <c r="M778" s="231" t="str">
        <f>"SPS20115"&amp;"-"&amp;D778&amp;"-"&amp;'Order Form'!$O$3&amp;"-2"</f>
        <v>SPS20115-0-1-2</v>
      </c>
    </row>
    <row r="779" spans="1:13">
      <c r="A779" s="234">
        <f>'Order Form'!A262</f>
        <v>100400</v>
      </c>
      <c r="B779" s="234">
        <f t="shared" si="52"/>
        <v>100400</v>
      </c>
      <c r="C779" s="235">
        <f t="shared" si="53"/>
        <v>100400</v>
      </c>
      <c r="D779" s="231">
        <f>'Order Form'!$M$2</f>
        <v>0</v>
      </c>
      <c r="E779" s="232">
        <f>'Order Form'!$K$11</f>
        <v>0</v>
      </c>
      <c r="F779" s="232" t="str">
        <f>IF(ISBLANK('Order Form'!$K$12),"",'Order Form'!$K$12)</f>
        <v/>
      </c>
      <c r="G779" s="232">
        <f t="shared" ca="1" si="55"/>
        <v>41887</v>
      </c>
      <c r="H779" s="233">
        <f>'Order Form'!$K$13</f>
        <v>0</v>
      </c>
      <c r="I779" s="236">
        <f>'Order Form'!E262</f>
        <v>10</v>
      </c>
      <c r="J779" s="231">
        <f>'Order Form'!K262</f>
        <v>0</v>
      </c>
      <c r="K779" s="231" t="str">
        <f t="shared" si="54"/>
        <v>F</v>
      </c>
      <c r="L779" s="231">
        <f>IF('Pricing + Order Summary'!$O$13&gt;=8000,14,
IF('Pricing + Order Summary'!$O$13&gt;=5500,15,
IF('Pricing + Order Summary'!$O$13&gt;=4000,16,
IF('Pricing + Order Summary'!$O$13&gt;=2000,23,
IF('Pricing + Order Summary'!$O$13&gt;=750,21,
2)))))</f>
        <v>2</v>
      </c>
      <c r="M779" s="231" t="str">
        <f>"SPS20115"&amp;"-"&amp;D779&amp;"-"&amp;'Order Form'!$O$3&amp;"-2"</f>
        <v>SPS20115-0-1-2</v>
      </c>
    </row>
    <row r="780" spans="1:13">
      <c r="A780" s="234">
        <f>'Order Form'!A263</f>
        <v>102429</v>
      </c>
      <c r="B780" s="234">
        <f t="shared" si="52"/>
        <v>102429</v>
      </c>
      <c r="C780" s="235">
        <f t="shared" si="53"/>
        <v>102429</v>
      </c>
      <c r="D780" s="231">
        <f>'Order Form'!$M$2</f>
        <v>0</v>
      </c>
      <c r="E780" s="232">
        <f>'Order Form'!$K$11</f>
        <v>0</v>
      </c>
      <c r="F780" s="232" t="str">
        <f>IF(ISBLANK('Order Form'!$K$12),"",'Order Form'!$K$12)</f>
        <v/>
      </c>
      <c r="G780" s="232">
        <f t="shared" ca="1" si="55"/>
        <v>41887</v>
      </c>
      <c r="H780" s="233">
        <f>'Order Form'!$K$13</f>
        <v>0</v>
      </c>
      <c r="I780" s="236">
        <f>'Order Form'!E263</f>
        <v>10</v>
      </c>
      <c r="J780" s="231">
        <f>'Order Form'!K263</f>
        <v>0</v>
      </c>
      <c r="K780" s="231" t="str">
        <f t="shared" si="54"/>
        <v>F</v>
      </c>
      <c r="L780" s="231">
        <f>IF('Pricing + Order Summary'!$O$13&gt;=8000,14,
IF('Pricing + Order Summary'!$O$13&gt;=5500,15,
IF('Pricing + Order Summary'!$O$13&gt;=4000,16,
IF('Pricing + Order Summary'!$O$13&gt;=2000,23,
IF('Pricing + Order Summary'!$O$13&gt;=750,21,
2)))))</f>
        <v>2</v>
      </c>
      <c r="M780" s="231" t="str">
        <f>"SPS20115"&amp;"-"&amp;D780&amp;"-"&amp;'Order Form'!$O$3&amp;"-2"</f>
        <v>SPS20115-0-1-2</v>
      </c>
    </row>
    <row r="781" spans="1:13">
      <c r="A781" s="234">
        <f>'Order Form'!A264</f>
        <v>107848</v>
      </c>
      <c r="B781" s="234">
        <f t="shared" si="52"/>
        <v>107848</v>
      </c>
      <c r="C781" s="235">
        <f t="shared" si="53"/>
        <v>107848</v>
      </c>
      <c r="D781" s="231">
        <f>'Order Form'!$M$2</f>
        <v>0</v>
      </c>
      <c r="E781" s="232">
        <f>'Order Form'!$K$11</f>
        <v>0</v>
      </c>
      <c r="F781" s="232" t="str">
        <f>IF(ISBLANK('Order Form'!$K$12),"",'Order Form'!$K$12)</f>
        <v/>
      </c>
      <c r="G781" s="232">
        <f t="shared" ca="1" si="55"/>
        <v>41887</v>
      </c>
      <c r="H781" s="233">
        <f>'Order Form'!$K$13</f>
        <v>0</v>
      </c>
      <c r="I781" s="236">
        <f>'Order Form'!E264</f>
        <v>10</v>
      </c>
      <c r="J781" s="231">
        <f>'Order Form'!K264</f>
        <v>0</v>
      </c>
      <c r="K781" s="231" t="str">
        <f t="shared" si="54"/>
        <v>F</v>
      </c>
      <c r="L781" s="231">
        <f>IF('Pricing + Order Summary'!$O$13&gt;=8000,14,
IF('Pricing + Order Summary'!$O$13&gt;=5500,15,
IF('Pricing + Order Summary'!$O$13&gt;=4000,16,
IF('Pricing + Order Summary'!$O$13&gt;=2000,23,
IF('Pricing + Order Summary'!$O$13&gt;=750,21,
2)))))</f>
        <v>2</v>
      </c>
      <c r="M781" s="231" t="str">
        <f>"SPS20115"&amp;"-"&amp;D781&amp;"-"&amp;'Order Form'!$O$3&amp;"-2"</f>
        <v>SPS20115-0-1-2</v>
      </c>
    </row>
    <row r="782" spans="1:13">
      <c r="A782" s="234">
        <f>'Order Form'!A265</f>
        <v>100403</v>
      </c>
      <c r="B782" s="234">
        <f t="shared" si="52"/>
        <v>100403</v>
      </c>
      <c r="C782" s="235">
        <f t="shared" si="53"/>
        <v>100403</v>
      </c>
      <c r="D782" s="231">
        <f>'Order Form'!$M$2</f>
        <v>0</v>
      </c>
      <c r="E782" s="232">
        <f>'Order Form'!$K$11</f>
        <v>0</v>
      </c>
      <c r="F782" s="232" t="str">
        <f>IF(ISBLANK('Order Form'!$K$12),"",'Order Form'!$K$12)</f>
        <v/>
      </c>
      <c r="G782" s="232">
        <f t="shared" ca="1" si="55"/>
        <v>41887</v>
      </c>
      <c r="H782" s="233">
        <f>'Order Form'!$K$13</f>
        <v>0</v>
      </c>
      <c r="I782" s="236">
        <f>'Order Form'!E265</f>
        <v>10</v>
      </c>
      <c r="J782" s="231">
        <f>'Order Form'!K265</f>
        <v>0</v>
      </c>
      <c r="K782" s="231" t="str">
        <f t="shared" si="54"/>
        <v>F</v>
      </c>
      <c r="L782" s="231">
        <f>IF('Pricing + Order Summary'!$O$13&gt;=8000,14,
IF('Pricing + Order Summary'!$O$13&gt;=5500,15,
IF('Pricing + Order Summary'!$O$13&gt;=4000,16,
IF('Pricing + Order Summary'!$O$13&gt;=2000,23,
IF('Pricing + Order Summary'!$O$13&gt;=750,21,
2)))))</f>
        <v>2</v>
      </c>
      <c r="M782" s="231" t="str">
        <f>"SPS20115"&amp;"-"&amp;D782&amp;"-"&amp;'Order Form'!$O$3&amp;"-2"</f>
        <v>SPS20115-0-1-2</v>
      </c>
    </row>
    <row r="783" spans="1:13">
      <c r="A783" s="234">
        <f>'Order Form'!A266</f>
        <v>100200</v>
      </c>
      <c r="B783" s="234">
        <f t="shared" si="52"/>
        <v>100200</v>
      </c>
      <c r="C783" s="235">
        <f t="shared" si="53"/>
        <v>100200</v>
      </c>
      <c r="D783" s="231">
        <f>'Order Form'!$M$2</f>
        <v>0</v>
      </c>
      <c r="E783" s="232">
        <f>'Order Form'!$K$11</f>
        <v>0</v>
      </c>
      <c r="F783" s="232" t="str">
        <f>IF(ISBLANK('Order Form'!$K$12),"",'Order Form'!$K$12)</f>
        <v/>
      </c>
      <c r="G783" s="232">
        <f t="shared" ca="1" si="55"/>
        <v>41887</v>
      </c>
      <c r="H783" s="233">
        <f>'Order Form'!$K$13</f>
        <v>0</v>
      </c>
      <c r="I783" s="236">
        <f>'Order Form'!E266</f>
        <v>10</v>
      </c>
      <c r="J783" s="231">
        <f>'Order Form'!K266</f>
        <v>0</v>
      </c>
      <c r="K783" s="231" t="str">
        <f t="shared" si="54"/>
        <v>F</v>
      </c>
      <c r="L783" s="231">
        <f>IF('Pricing + Order Summary'!$O$13&gt;=8000,14,
IF('Pricing + Order Summary'!$O$13&gt;=5500,15,
IF('Pricing + Order Summary'!$O$13&gt;=4000,16,
IF('Pricing + Order Summary'!$O$13&gt;=2000,23,
IF('Pricing + Order Summary'!$O$13&gt;=750,21,
2)))))</f>
        <v>2</v>
      </c>
      <c r="M783" s="231" t="str">
        <f>"SPS20115"&amp;"-"&amp;D783&amp;"-"&amp;'Order Form'!$O$3&amp;"-2"</f>
        <v>SPS20115-0-1-2</v>
      </c>
    </row>
    <row r="784" spans="1:13">
      <c r="A784" s="234">
        <f>'Order Form'!A267</f>
        <v>104788</v>
      </c>
      <c r="B784" s="234">
        <f t="shared" si="52"/>
        <v>104788</v>
      </c>
      <c r="C784" s="235">
        <f t="shared" si="53"/>
        <v>104788</v>
      </c>
      <c r="D784" s="231">
        <f>'Order Form'!$M$2</f>
        <v>0</v>
      </c>
      <c r="E784" s="232">
        <f>'Order Form'!$K$11</f>
        <v>0</v>
      </c>
      <c r="F784" s="232" t="str">
        <f>IF(ISBLANK('Order Form'!$K$12),"",'Order Form'!$K$12)</f>
        <v/>
      </c>
      <c r="G784" s="232">
        <f t="shared" ca="1" si="55"/>
        <v>41887</v>
      </c>
      <c r="H784" s="233">
        <f>'Order Form'!$K$13</f>
        <v>0</v>
      </c>
      <c r="I784" s="236">
        <f>'Order Form'!E267</f>
        <v>10</v>
      </c>
      <c r="J784" s="231">
        <f>'Order Form'!K267</f>
        <v>0</v>
      </c>
      <c r="K784" s="231" t="str">
        <f t="shared" si="54"/>
        <v>F</v>
      </c>
      <c r="L784" s="231">
        <f>IF('Pricing + Order Summary'!$O$13&gt;=8000,14,
IF('Pricing + Order Summary'!$O$13&gt;=5500,15,
IF('Pricing + Order Summary'!$O$13&gt;=4000,16,
IF('Pricing + Order Summary'!$O$13&gt;=2000,23,
IF('Pricing + Order Summary'!$O$13&gt;=750,21,
2)))))</f>
        <v>2</v>
      </c>
      <c r="M784" s="231" t="str">
        <f>"SPS20115"&amp;"-"&amp;D784&amp;"-"&amp;'Order Form'!$O$3&amp;"-2"</f>
        <v>SPS20115-0-1-2</v>
      </c>
    </row>
    <row r="785" spans="1:13">
      <c r="A785" s="234">
        <f>'Order Form'!A268</f>
        <v>108395</v>
      </c>
      <c r="B785" s="234">
        <f t="shared" si="52"/>
        <v>108395</v>
      </c>
      <c r="C785" s="235">
        <f t="shared" si="53"/>
        <v>108395</v>
      </c>
      <c r="D785" s="231">
        <f>'Order Form'!$M$2</f>
        <v>0</v>
      </c>
      <c r="E785" s="232">
        <f>'Order Form'!$K$11</f>
        <v>0</v>
      </c>
      <c r="F785" s="232" t="str">
        <f>IF(ISBLANK('Order Form'!$K$12),"",'Order Form'!$K$12)</f>
        <v/>
      </c>
      <c r="G785" s="232">
        <f t="shared" ca="1" si="55"/>
        <v>41887</v>
      </c>
      <c r="H785" s="233">
        <f>'Order Form'!$K$13</f>
        <v>0</v>
      </c>
      <c r="I785" s="236">
        <f>'Order Form'!E268</f>
        <v>10</v>
      </c>
      <c r="J785" s="231">
        <f>'Order Form'!K268</f>
        <v>0</v>
      </c>
      <c r="K785" s="231" t="str">
        <f t="shared" si="54"/>
        <v>F</v>
      </c>
      <c r="L785" s="231">
        <f>IF('Pricing + Order Summary'!$O$13&gt;=8000,14,
IF('Pricing + Order Summary'!$O$13&gt;=5500,15,
IF('Pricing + Order Summary'!$O$13&gt;=4000,16,
IF('Pricing + Order Summary'!$O$13&gt;=2000,23,
IF('Pricing + Order Summary'!$O$13&gt;=750,21,
2)))))</f>
        <v>2</v>
      </c>
      <c r="M785" s="231" t="str">
        <f>"SPS20115"&amp;"-"&amp;D785&amp;"-"&amp;'Order Form'!$O$3&amp;"-2"</f>
        <v>SPS20115-0-1-2</v>
      </c>
    </row>
    <row r="786" spans="1:13">
      <c r="A786" s="234">
        <f>'Order Form'!A269</f>
        <v>100401</v>
      </c>
      <c r="B786" s="234">
        <f t="shared" si="52"/>
        <v>100401</v>
      </c>
      <c r="C786" s="235">
        <f t="shared" si="53"/>
        <v>100401</v>
      </c>
      <c r="D786" s="231">
        <f>'Order Form'!$M$2</f>
        <v>0</v>
      </c>
      <c r="E786" s="232">
        <f>'Order Form'!$K$11</f>
        <v>0</v>
      </c>
      <c r="F786" s="232" t="str">
        <f>IF(ISBLANK('Order Form'!$K$12),"",'Order Form'!$K$12)</f>
        <v/>
      </c>
      <c r="G786" s="232">
        <f t="shared" ca="1" si="55"/>
        <v>41887</v>
      </c>
      <c r="H786" s="233">
        <f>'Order Form'!$K$13</f>
        <v>0</v>
      </c>
      <c r="I786" s="236">
        <f>'Order Form'!E269</f>
        <v>10</v>
      </c>
      <c r="J786" s="231">
        <f>'Order Form'!K269</f>
        <v>0</v>
      </c>
      <c r="K786" s="231" t="str">
        <f t="shared" si="54"/>
        <v>F</v>
      </c>
      <c r="L786" s="231">
        <f>IF('Pricing + Order Summary'!$O$13&gt;=8000,14,
IF('Pricing + Order Summary'!$O$13&gt;=5500,15,
IF('Pricing + Order Summary'!$O$13&gt;=4000,16,
IF('Pricing + Order Summary'!$O$13&gt;=2000,23,
IF('Pricing + Order Summary'!$O$13&gt;=750,21,
2)))))</f>
        <v>2</v>
      </c>
      <c r="M786" s="231" t="str">
        <f>"SPS20115"&amp;"-"&amp;D786&amp;"-"&amp;'Order Form'!$O$3&amp;"-2"</f>
        <v>SPS20115-0-1-2</v>
      </c>
    </row>
    <row r="787" spans="1:13">
      <c r="A787" s="234">
        <f>'Order Form'!A270</f>
        <v>104789</v>
      </c>
      <c r="B787" s="234">
        <f t="shared" si="52"/>
        <v>104789</v>
      </c>
      <c r="C787" s="235">
        <f t="shared" si="53"/>
        <v>104789</v>
      </c>
      <c r="D787" s="231">
        <f>'Order Form'!$M$2</f>
        <v>0</v>
      </c>
      <c r="E787" s="232">
        <f>'Order Form'!$K$11</f>
        <v>0</v>
      </c>
      <c r="F787" s="232" t="str">
        <f>IF(ISBLANK('Order Form'!$K$12),"",'Order Form'!$K$12)</f>
        <v/>
      </c>
      <c r="G787" s="232">
        <f t="shared" ca="1" si="55"/>
        <v>41887</v>
      </c>
      <c r="H787" s="233">
        <f>'Order Form'!$K$13</f>
        <v>0</v>
      </c>
      <c r="I787" s="236">
        <f>'Order Form'!E270</f>
        <v>10</v>
      </c>
      <c r="J787" s="231">
        <f>'Order Form'!K270</f>
        <v>0</v>
      </c>
      <c r="K787" s="231" t="str">
        <f t="shared" si="54"/>
        <v>F</v>
      </c>
      <c r="L787" s="231">
        <f>IF('Pricing + Order Summary'!$O$13&gt;=8000,14,
IF('Pricing + Order Summary'!$O$13&gt;=5500,15,
IF('Pricing + Order Summary'!$O$13&gt;=4000,16,
IF('Pricing + Order Summary'!$O$13&gt;=2000,23,
IF('Pricing + Order Summary'!$O$13&gt;=750,21,
2)))))</f>
        <v>2</v>
      </c>
      <c r="M787" s="231" t="str">
        <f>"SPS20115"&amp;"-"&amp;D787&amp;"-"&amp;'Order Form'!$O$3&amp;"-2"</f>
        <v>SPS20115-0-1-2</v>
      </c>
    </row>
    <row r="788" spans="1:13">
      <c r="A788" s="234">
        <f>'Order Form'!A271</f>
        <v>100404</v>
      </c>
      <c r="B788" s="234">
        <f t="shared" si="52"/>
        <v>100404</v>
      </c>
      <c r="C788" s="235">
        <f t="shared" si="53"/>
        <v>100404</v>
      </c>
      <c r="D788" s="231">
        <f>'Order Form'!$M$2</f>
        <v>0</v>
      </c>
      <c r="E788" s="232">
        <f>'Order Form'!$K$11</f>
        <v>0</v>
      </c>
      <c r="F788" s="232" t="str">
        <f>IF(ISBLANK('Order Form'!$K$12),"",'Order Form'!$K$12)</f>
        <v/>
      </c>
      <c r="G788" s="232">
        <f t="shared" ca="1" si="55"/>
        <v>41887</v>
      </c>
      <c r="H788" s="233">
        <f>'Order Form'!$K$13</f>
        <v>0</v>
      </c>
      <c r="I788" s="236">
        <f>'Order Form'!E271</f>
        <v>10</v>
      </c>
      <c r="J788" s="231">
        <f>'Order Form'!K271</f>
        <v>0</v>
      </c>
      <c r="K788" s="231" t="str">
        <f t="shared" si="54"/>
        <v>F</v>
      </c>
      <c r="L788" s="231">
        <f>IF('Pricing + Order Summary'!$O$13&gt;=8000,14,
IF('Pricing + Order Summary'!$O$13&gt;=5500,15,
IF('Pricing + Order Summary'!$O$13&gt;=4000,16,
IF('Pricing + Order Summary'!$O$13&gt;=2000,23,
IF('Pricing + Order Summary'!$O$13&gt;=750,21,
2)))))</f>
        <v>2</v>
      </c>
      <c r="M788" s="231" t="str">
        <f>"SPS20115"&amp;"-"&amp;D788&amp;"-"&amp;'Order Form'!$O$3&amp;"-2"</f>
        <v>SPS20115-0-1-2</v>
      </c>
    </row>
    <row r="789" spans="1:13">
      <c r="A789" s="234">
        <f>'Order Form'!A272</f>
        <v>108389</v>
      </c>
      <c r="B789" s="234">
        <f t="shared" si="52"/>
        <v>108389</v>
      </c>
      <c r="C789" s="235">
        <f t="shared" si="53"/>
        <v>108389</v>
      </c>
      <c r="D789" s="231">
        <f>'Order Form'!$M$2</f>
        <v>0</v>
      </c>
      <c r="E789" s="232">
        <f>'Order Form'!$K$11</f>
        <v>0</v>
      </c>
      <c r="F789" s="232" t="str">
        <f>IF(ISBLANK('Order Form'!$K$12),"",'Order Form'!$K$12)</f>
        <v/>
      </c>
      <c r="G789" s="232">
        <f t="shared" ca="1" si="55"/>
        <v>41887</v>
      </c>
      <c r="H789" s="233">
        <f>'Order Form'!$K$13</f>
        <v>0</v>
      </c>
      <c r="I789" s="236">
        <f>'Order Form'!E272</f>
        <v>10</v>
      </c>
      <c r="J789" s="231">
        <f>'Order Form'!K272</f>
        <v>0</v>
      </c>
      <c r="K789" s="231" t="str">
        <f t="shared" si="54"/>
        <v>F</v>
      </c>
      <c r="L789" s="231">
        <f>IF('Pricing + Order Summary'!$O$13&gt;=8000,14,
IF('Pricing + Order Summary'!$O$13&gt;=5500,15,
IF('Pricing + Order Summary'!$O$13&gt;=4000,16,
IF('Pricing + Order Summary'!$O$13&gt;=2000,23,
IF('Pricing + Order Summary'!$O$13&gt;=750,21,
2)))))</f>
        <v>2</v>
      </c>
      <c r="M789" s="231" t="str">
        <f>"SPS20115"&amp;"-"&amp;D789&amp;"-"&amp;'Order Form'!$O$3&amp;"-2"</f>
        <v>SPS20115-0-1-2</v>
      </c>
    </row>
    <row r="790" spans="1:13">
      <c r="A790" s="234">
        <f>'Order Form'!A273</f>
        <v>108390</v>
      </c>
      <c r="B790" s="234">
        <f t="shared" si="52"/>
        <v>108390</v>
      </c>
      <c r="C790" s="235">
        <f t="shared" si="53"/>
        <v>108390</v>
      </c>
      <c r="D790" s="231">
        <f>'Order Form'!$M$2</f>
        <v>0</v>
      </c>
      <c r="E790" s="232">
        <f>'Order Form'!$K$11</f>
        <v>0</v>
      </c>
      <c r="F790" s="232" t="str">
        <f>IF(ISBLANK('Order Form'!$K$12),"",'Order Form'!$K$12)</f>
        <v/>
      </c>
      <c r="G790" s="232">
        <f t="shared" ca="1" si="55"/>
        <v>41887</v>
      </c>
      <c r="H790" s="233">
        <f>'Order Form'!$K$13</f>
        <v>0</v>
      </c>
      <c r="I790" s="236">
        <f>'Order Form'!E273</f>
        <v>10</v>
      </c>
      <c r="J790" s="231">
        <f>'Order Form'!K273</f>
        <v>0</v>
      </c>
      <c r="K790" s="231" t="str">
        <f t="shared" si="54"/>
        <v>F</v>
      </c>
      <c r="L790" s="231">
        <f>IF('Pricing + Order Summary'!$O$13&gt;=8000,14,
IF('Pricing + Order Summary'!$O$13&gt;=5500,15,
IF('Pricing + Order Summary'!$O$13&gt;=4000,16,
IF('Pricing + Order Summary'!$O$13&gt;=2000,23,
IF('Pricing + Order Summary'!$O$13&gt;=750,21,
2)))))</f>
        <v>2</v>
      </c>
      <c r="M790" s="231" t="str">
        <f>"SPS20115"&amp;"-"&amp;D790&amp;"-"&amp;'Order Form'!$O$3&amp;"-2"</f>
        <v>SPS20115-0-1-2</v>
      </c>
    </row>
    <row r="791" spans="1:13">
      <c r="A791" s="234">
        <f>'Order Form'!A274</f>
        <v>108391</v>
      </c>
      <c r="B791" s="234">
        <f t="shared" ref="B791:B854" si="56">A791</f>
        <v>108391</v>
      </c>
      <c r="C791" s="235">
        <f t="shared" ref="C791:C854" si="57">IF(B791=0,A791,B791)</f>
        <v>108391</v>
      </c>
      <c r="D791" s="231">
        <f>'Order Form'!$M$2</f>
        <v>0</v>
      </c>
      <c r="E791" s="232">
        <f>'Order Form'!$K$11</f>
        <v>0</v>
      </c>
      <c r="F791" s="232" t="str">
        <f>IF(ISBLANK('Order Form'!$K$12),"",'Order Form'!$K$12)</f>
        <v/>
      </c>
      <c r="G791" s="232">
        <f t="shared" ca="1" si="55"/>
        <v>41887</v>
      </c>
      <c r="H791" s="233">
        <f>'Order Form'!$K$13</f>
        <v>0</v>
      </c>
      <c r="I791" s="236">
        <f>'Order Form'!E274</f>
        <v>10</v>
      </c>
      <c r="J791" s="231">
        <f>'Order Form'!K274</f>
        <v>0</v>
      </c>
      <c r="K791" s="231" t="str">
        <f t="shared" ref="K791:K854" si="58">IF(J791=0,"F","T")</f>
        <v>F</v>
      </c>
      <c r="L791" s="231">
        <f>IF('Pricing + Order Summary'!$O$13&gt;=8000,14,
IF('Pricing + Order Summary'!$O$13&gt;=5500,15,
IF('Pricing + Order Summary'!$O$13&gt;=4000,16,
IF('Pricing + Order Summary'!$O$13&gt;=2000,23,
IF('Pricing + Order Summary'!$O$13&gt;=750,21,
2)))))</f>
        <v>2</v>
      </c>
      <c r="M791" s="231" t="str">
        <f>"SPS20115"&amp;"-"&amp;D791&amp;"-"&amp;'Order Form'!$O$3&amp;"-2"</f>
        <v>SPS20115-0-1-2</v>
      </c>
    </row>
    <row r="792" spans="1:13">
      <c r="A792" s="234">
        <f>'Order Form'!A275</f>
        <v>105735</v>
      </c>
      <c r="B792" s="234">
        <f t="shared" si="56"/>
        <v>105735</v>
      </c>
      <c r="C792" s="235">
        <f t="shared" si="57"/>
        <v>105735</v>
      </c>
      <c r="D792" s="231">
        <f>'Order Form'!$M$2</f>
        <v>0</v>
      </c>
      <c r="E792" s="232">
        <f>'Order Form'!$K$11</f>
        <v>0</v>
      </c>
      <c r="F792" s="232" t="str">
        <f>IF(ISBLANK('Order Form'!$K$12),"",'Order Form'!$K$12)</f>
        <v/>
      </c>
      <c r="G792" s="232">
        <f t="shared" ca="1" si="55"/>
        <v>41887</v>
      </c>
      <c r="H792" s="233">
        <f>'Order Form'!$K$13</f>
        <v>0</v>
      </c>
      <c r="I792" s="236">
        <f>'Order Form'!E275</f>
        <v>10</v>
      </c>
      <c r="J792" s="231">
        <f>'Order Form'!K275</f>
        <v>0</v>
      </c>
      <c r="K792" s="231" t="str">
        <f t="shared" si="58"/>
        <v>F</v>
      </c>
      <c r="L792" s="231">
        <f>IF('Pricing + Order Summary'!$O$13&gt;=8000,14,
IF('Pricing + Order Summary'!$O$13&gt;=5500,15,
IF('Pricing + Order Summary'!$O$13&gt;=4000,16,
IF('Pricing + Order Summary'!$O$13&gt;=2000,23,
IF('Pricing + Order Summary'!$O$13&gt;=750,21,
2)))))</f>
        <v>2</v>
      </c>
      <c r="M792" s="231" t="str">
        <f>"SPS20115"&amp;"-"&amp;D792&amp;"-"&amp;'Order Form'!$O$3&amp;"-2"</f>
        <v>SPS20115-0-1-2</v>
      </c>
    </row>
    <row r="793" spans="1:13">
      <c r="A793" s="234">
        <f>'Order Form'!A276</f>
        <v>105736</v>
      </c>
      <c r="B793" s="234">
        <f t="shared" si="56"/>
        <v>105736</v>
      </c>
      <c r="C793" s="235">
        <f t="shared" si="57"/>
        <v>105736</v>
      </c>
      <c r="D793" s="231">
        <f>'Order Form'!$M$2</f>
        <v>0</v>
      </c>
      <c r="E793" s="232">
        <f>'Order Form'!$K$11</f>
        <v>0</v>
      </c>
      <c r="F793" s="232" t="str">
        <f>IF(ISBLANK('Order Form'!$K$12),"",'Order Form'!$K$12)</f>
        <v/>
      </c>
      <c r="G793" s="232">
        <f t="shared" ca="1" si="55"/>
        <v>41887</v>
      </c>
      <c r="H793" s="233">
        <f>'Order Form'!$K$13</f>
        <v>0</v>
      </c>
      <c r="I793" s="236">
        <f>'Order Form'!E276</f>
        <v>10</v>
      </c>
      <c r="J793" s="231">
        <f>'Order Form'!K276</f>
        <v>0</v>
      </c>
      <c r="K793" s="231" t="str">
        <f t="shared" si="58"/>
        <v>F</v>
      </c>
      <c r="L793" s="231">
        <f>IF('Pricing + Order Summary'!$O$13&gt;=8000,14,
IF('Pricing + Order Summary'!$O$13&gt;=5500,15,
IF('Pricing + Order Summary'!$O$13&gt;=4000,16,
IF('Pricing + Order Summary'!$O$13&gt;=2000,23,
IF('Pricing + Order Summary'!$O$13&gt;=750,21,
2)))))</f>
        <v>2</v>
      </c>
      <c r="M793" s="231" t="str">
        <f>"SPS20115"&amp;"-"&amp;D793&amp;"-"&amp;'Order Form'!$O$3&amp;"-2"</f>
        <v>SPS20115-0-1-2</v>
      </c>
    </row>
    <row r="794" spans="1:13">
      <c r="A794" s="234">
        <f>'Order Form'!A277</f>
        <v>108385</v>
      </c>
      <c r="B794" s="234">
        <f t="shared" si="56"/>
        <v>108385</v>
      </c>
      <c r="C794" s="235">
        <f t="shared" si="57"/>
        <v>108385</v>
      </c>
      <c r="D794" s="231">
        <f>'Order Form'!$M$2</f>
        <v>0</v>
      </c>
      <c r="E794" s="232">
        <f>'Order Form'!$K$11</f>
        <v>0</v>
      </c>
      <c r="F794" s="232" t="str">
        <f>IF(ISBLANK('Order Form'!$K$12),"",'Order Form'!$K$12)</f>
        <v/>
      </c>
      <c r="G794" s="232">
        <f t="shared" ca="1" si="55"/>
        <v>41887</v>
      </c>
      <c r="H794" s="233">
        <f>'Order Form'!$K$13</f>
        <v>0</v>
      </c>
      <c r="I794" s="236">
        <f>'Order Form'!E277</f>
        <v>10</v>
      </c>
      <c r="J794" s="231">
        <f>'Order Form'!K277</f>
        <v>0</v>
      </c>
      <c r="K794" s="231" t="str">
        <f t="shared" si="58"/>
        <v>F</v>
      </c>
      <c r="L794" s="231">
        <f>IF('Pricing + Order Summary'!$O$13&gt;=8000,14,
IF('Pricing + Order Summary'!$O$13&gt;=5500,15,
IF('Pricing + Order Summary'!$O$13&gt;=4000,16,
IF('Pricing + Order Summary'!$O$13&gt;=2000,23,
IF('Pricing + Order Summary'!$O$13&gt;=750,21,
2)))))</f>
        <v>2</v>
      </c>
      <c r="M794" s="231" t="str">
        <f>"SPS20115"&amp;"-"&amp;D794&amp;"-"&amp;'Order Form'!$O$3&amp;"-2"</f>
        <v>SPS20115-0-1-2</v>
      </c>
    </row>
    <row r="795" spans="1:13">
      <c r="A795" s="234">
        <f>'Order Form'!A278</f>
        <v>104840</v>
      </c>
      <c r="B795" s="234">
        <f t="shared" si="56"/>
        <v>104840</v>
      </c>
      <c r="C795" s="235">
        <f t="shared" si="57"/>
        <v>104840</v>
      </c>
      <c r="D795" s="231">
        <f>'Order Form'!$M$2</f>
        <v>0</v>
      </c>
      <c r="E795" s="232">
        <f>'Order Form'!$K$11</f>
        <v>0</v>
      </c>
      <c r="F795" s="232" t="str">
        <f>IF(ISBLANK('Order Form'!$K$12),"",'Order Form'!$K$12)</f>
        <v/>
      </c>
      <c r="G795" s="232">
        <f t="shared" ca="1" si="55"/>
        <v>41887</v>
      </c>
      <c r="H795" s="233">
        <f>'Order Form'!$K$13</f>
        <v>0</v>
      </c>
      <c r="I795" s="236">
        <f>'Order Form'!E278</f>
        <v>10</v>
      </c>
      <c r="J795" s="231">
        <f>'Order Form'!K278</f>
        <v>0</v>
      </c>
      <c r="K795" s="231" t="str">
        <f t="shared" si="58"/>
        <v>F</v>
      </c>
      <c r="L795" s="231">
        <f>IF('Pricing + Order Summary'!$O$13&gt;=8000,14,
IF('Pricing + Order Summary'!$O$13&gt;=5500,15,
IF('Pricing + Order Summary'!$O$13&gt;=4000,16,
IF('Pricing + Order Summary'!$O$13&gt;=2000,23,
IF('Pricing + Order Summary'!$O$13&gt;=750,21,
2)))))</f>
        <v>2</v>
      </c>
      <c r="M795" s="231" t="str">
        <f>"SPS20115"&amp;"-"&amp;D795&amp;"-"&amp;'Order Form'!$O$3&amp;"-2"</f>
        <v>SPS20115-0-1-2</v>
      </c>
    </row>
    <row r="796" spans="1:13">
      <c r="A796" s="234">
        <f>'Order Form'!A279</f>
        <v>108401</v>
      </c>
      <c r="B796" s="234">
        <f t="shared" si="56"/>
        <v>108401</v>
      </c>
      <c r="C796" s="235">
        <f t="shared" si="57"/>
        <v>108401</v>
      </c>
      <c r="D796" s="231">
        <f>'Order Form'!$M$2</f>
        <v>0</v>
      </c>
      <c r="E796" s="232">
        <f>'Order Form'!$K$11</f>
        <v>0</v>
      </c>
      <c r="F796" s="232" t="str">
        <f>IF(ISBLANK('Order Form'!$K$12),"",'Order Form'!$K$12)</f>
        <v/>
      </c>
      <c r="G796" s="232">
        <f t="shared" ca="1" si="55"/>
        <v>41887</v>
      </c>
      <c r="H796" s="233">
        <f>'Order Form'!$K$13</f>
        <v>0</v>
      </c>
      <c r="I796" s="236">
        <f>'Order Form'!E279</f>
        <v>10</v>
      </c>
      <c r="J796" s="231">
        <f>'Order Form'!K279</f>
        <v>0</v>
      </c>
      <c r="K796" s="231" t="str">
        <f t="shared" si="58"/>
        <v>F</v>
      </c>
      <c r="L796" s="231">
        <f>IF('Pricing + Order Summary'!$O$13&gt;=8000,14,
IF('Pricing + Order Summary'!$O$13&gt;=5500,15,
IF('Pricing + Order Summary'!$O$13&gt;=4000,16,
IF('Pricing + Order Summary'!$O$13&gt;=2000,23,
IF('Pricing + Order Summary'!$O$13&gt;=750,21,
2)))))</f>
        <v>2</v>
      </c>
      <c r="M796" s="231" t="str">
        <f>"SPS20115"&amp;"-"&amp;D796&amp;"-"&amp;'Order Form'!$O$3&amp;"-2"</f>
        <v>SPS20115-0-1-2</v>
      </c>
    </row>
    <row r="797" spans="1:13">
      <c r="A797" s="234">
        <f>'Order Form'!A280</f>
        <v>108399</v>
      </c>
      <c r="B797" s="234">
        <f t="shared" si="56"/>
        <v>108399</v>
      </c>
      <c r="C797" s="235">
        <f t="shared" si="57"/>
        <v>108399</v>
      </c>
      <c r="D797" s="231">
        <f>'Order Form'!$M$2</f>
        <v>0</v>
      </c>
      <c r="E797" s="232">
        <f>'Order Form'!$K$11</f>
        <v>0</v>
      </c>
      <c r="F797" s="232" t="str">
        <f>IF(ISBLANK('Order Form'!$K$12),"",'Order Form'!$K$12)</f>
        <v/>
      </c>
      <c r="G797" s="232">
        <f t="shared" ca="1" si="55"/>
        <v>41887</v>
      </c>
      <c r="H797" s="233">
        <f>'Order Form'!$K$13</f>
        <v>0</v>
      </c>
      <c r="I797" s="236">
        <f>'Order Form'!E280</f>
        <v>10</v>
      </c>
      <c r="J797" s="231">
        <f>'Order Form'!K280</f>
        <v>0</v>
      </c>
      <c r="K797" s="231" t="str">
        <f t="shared" si="58"/>
        <v>F</v>
      </c>
      <c r="L797" s="231">
        <f>IF('Pricing + Order Summary'!$O$13&gt;=8000,14,
IF('Pricing + Order Summary'!$O$13&gt;=5500,15,
IF('Pricing + Order Summary'!$O$13&gt;=4000,16,
IF('Pricing + Order Summary'!$O$13&gt;=2000,23,
IF('Pricing + Order Summary'!$O$13&gt;=750,21,
2)))))</f>
        <v>2</v>
      </c>
      <c r="M797" s="231" t="str">
        <f>"SPS20115"&amp;"-"&amp;D797&amp;"-"&amp;'Order Form'!$O$3&amp;"-2"</f>
        <v>SPS20115-0-1-2</v>
      </c>
    </row>
    <row r="798" spans="1:13">
      <c r="A798" s="234">
        <f>'Order Form'!A281</f>
        <v>105753</v>
      </c>
      <c r="B798" s="234">
        <f t="shared" si="56"/>
        <v>105753</v>
      </c>
      <c r="C798" s="235">
        <f t="shared" si="57"/>
        <v>105753</v>
      </c>
      <c r="D798" s="231">
        <f>'Order Form'!$M$2</f>
        <v>0</v>
      </c>
      <c r="E798" s="232">
        <f>'Order Form'!$K$11</f>
        <v>0</v>
      </c>
      <c r="F798" s="232" t="str">
        <f>IF(ISBLANK('Order Form'!$K$12),"",'Order Form'!$K$12)</f>
        <v/>
      </c>
      <c r="G798" s="232">
        <f t="shared" ca="1" si="55"/>
        <v>41887</v>
      </c>
      <c r="H798" s="233">
        <f>'Order Form'!$K$13</f>
        <v>0</v>
      </c>
      <c r="I798" s="236">
        <f>'Order Form'!E281</f>
        <v>10</v>
      </c>
      <c r="J798" s="231">
        <f>'Order Form'!K281</f>
        <v>0</v>
      </c>
      <c r="K798" s="231" t="str">
        <f t="shared" si="58"/>
        <v>F</v>
      </c>
      <c r="L798" s="231">
        <f>IF('Pricing + Order Summary'!$O$13&gt;=8000,14,
IF('Pricing + Order Summary'!$O$13&gt;=5500,15,
IF('Pricing + Order Summary'!$O$13&gt;=4000,16,
IF('Pricing + Order Summary'!$O$13&gt;=2000,23,
IF('Pricing + Order Summary'!$O$13&gt;=750,21,
2)))))</f>
        <v>2</v>
      </c>
      <c r="M798" s="231" t="str">
        <f>"SPS20115"&amp;"-"&amp;D798&amp;"-"&amp;'Order Form'!$O$3&amp;"-2"</f>
        <v>SPS20115-0-1-2</v>
      </c>
    </row>
    <row r="799" spans="1:13">
      <c r="A799" s="234">
        <f>'Order Form'!A282</f>
        <v>108380</v>
      </c>
      <c r="B799" s="234">
        <f t="shared" si="56"/>
        <v>108380</v>
      </c>
      <c r="C799" s="235">
        <f t="shared" si="57"/>
        <v>108380</v>
      </c>
      <c r="D799" s="231">
        <f>'Order Form'!$M$2</f>
        <v>0</v>
      </c>
      <c r="E799" s="232">
        <f>'Order Form'!$K$11</f>
        <v>0</v>
      </c>
      <c r="F799" s="232" t="str">
        <f>IF(ISBLANK('Order Form'!$K$12),"",'Order Form'!$K$12)</f>
        <v/>
      </c>
      <c r="G799" s="232">
        <f t="shared" ca="1" si="55"/>
        <v>41887</v>
      </c>
      <c r="H799" s="233">
        <f>'Order Form'!$K$13</f>
        <v>0</v>
      </c>
      <c r="I799" s="236">
        <f>'Order Form'!E282</f>
        <v>10</v>
      </c>
      <c r="J799" s="231">
        <f>'Order Form'!K282</f>
        <v>0</v>
      </c>
      <c r="K799" s="231" t="str">
        <f t="shared" si="58"/>
        <v>F</v>
      </c>
      <c r="L799" s="231">
        <f>IF('Pricing + Order Summary'!$O$13&gt;=8000,14,
IF('Pricing + Order Summary'!$O$13&gt;=5500,15,
IF('Pricing + Order Summary'!$O$13&gt;=4000,16,
IF('Pricing + Order Summary'!$O$13&gt;=2000,23,
IF('Pricing + Order Summary'!$O$13&gt;=750,21,
2)))))</f>
        <v>2</v>
      </c>
      <c r="M799" s="231" t="str">
        <f>"SPS20115"&amp;"-"&amp;D799&amp;"-"&amp;'Order Form'!$O$3&amp;"-2"</f>
        <v>SPS20115-0-1-2</v>
      </c>
    </row>
    <row r="800" spans="1:13">
      <c r="A800" s="234">
        <f>'Order Form'!A283</f>
        <v>108415</v>
      </c>
      <c r="B800" s="234">
        <f t="shared" si="56"/>
        <v>108415</v>
      </c>
      <c r="C800" s="235">
        <f t="shared" si="57"/>
        <v>108415</v>
      </c>
      <c r="D800" s="231">
        <f>'Order Form'!$M$2</f>
        <v>0</v>
      </c>
      <c r="E800" s="232">
        <f>'Order Form'!$K$11</f>
        <v>0</v>
      </c>
      <c r="F800" s="232" t="str">
        <f>IF(ISBLANK('Order Form'!$K$12),"",'Order Form'!$K$12)</f>
        <v/>
      </c>
      <c r="G800" s="232">
        <f t="shared" ca="1" si="55"/>
        <v>41887</v>
      </c>
      <c r="H800" s="233">
        <f>'Order Form'!$K$13</f>
        <v>0</v>
      </c>
      <c r="I800" s="236">
        <f>'Order Form'!E283</f>
        <v>10</v>
      </c>
      <c r="J800" s="231">
        <f>'Order Form'!K283</f>
        <v>0</v>
      </c>
      <c r="K800" s="231" t="str">
        <f t="shared" si="58"/>
        <v>F</v>
      </c>
      <c r="L800" s="231">
        <f>IF('Pricing + Order Summary'!$O$13&gt;=8000,14,
IF('Pricing + Order Summary'!$O$13&gt;=5500,15,
IF('Pricing + Order Summary'!$O$13&gt;=4000,16,
IF('Pricing + Order Summary'!$O$13&gt;=2000,23,
IF('Pricing + Order Summary'!$O$13&gt;=750,21,
2)))))</f>
        <v>2</v>
      </c>
      <c r="M800" s="231" t="str">
        <f>"SPS20115"&amp;"-"&amp;D800&amp;"-"&amp;'Order Form'!$O$3&amp;"-2"</f>
        <v>SPS20115-0-1-2</v>
      </c>
    </row>
    <row r="801" spans="1:13">
      <c r="A801" s="234">
        <f>'Order Form'!A284</f>
        <v>108416</v>
      </c>
      <c r="B801" s="234">
        <f t="shared" si="56"/>
        <v>108416</v>
      </c>
      <c r="C801" s="235">
        <f t="shared" si="57"/>
        <v>108416</v>
      </c>
      <c r="D801" s="231">
        <f>'Order Form'!$M$2</f>
        <v>0</v>
      </c>
      <c r="E801" s="232">
        <f>'Order Form'!$K$11</f>
        <v>0</v>
      </c>
      <c r="F801" s="232" t="str">
        <f>IF(ISBLANK('Order Form'!$K$12),"",'Order Form'!$K$12)</f>
        <v/>
      </c>
      <c r="G801" s="232">
        <f t="shared" ca="1" si="55"/>
        <v>41887</v>
      </c>
      <c r="H801" s="233">
        <f>'Order Form'!$K$13</f>
        <v>0</v>
      </c>
      <c r="I801" s="236">
        <f>'Order Form'!E284</f>
        <v>10</v>
      </c>
      <c r="J801" s="231">
        <f>'Order Form'!K284</f>
        <v>0</v>
      </c>
      <c r="K801" s="231" t="str">
        <f t="shared" si="58"/>
        <v>F</v>
      </c>
      <c r="L801" s="231">
        <f>IF('Pricing + Order Summary'!$O$13&gt;=8000,14,
IF('Pricing + Order Summary'!$O$13&gt;=5500,15,
IF('Pricing + Order Summary'!$O$13&gt;=4000,16,
IF('Pricing + Order Summary'!$O$13&gt;=2000,23,
IF('Pricing + Order Summary'!$O$13&gt;=750,21,
2)))))</f>
        <v>2</v>
      </c>
      <c r="M801" s="231" t="str">
        <f>"SPS20115"&amp;"-"&amp;D801&amp;"-"&amp;'Order Form'!$O$3&amp;"-2"</f>
        <v>SPS20115-0-1-2</v>
      </c>
    </row>
    <row r="802" spans="1:13">
      <c r="A802" s="234">
        <f>'Order Form'!A285</f>
        <v>108381</v>
      </c>
      <c r="B802" s="234">
        <f t="shared" si="56"/>
        <v>108381</v>
      </c>
      <c r="C802" s="235">
        <f t="shared" si="57"/>
        <v>108381</v>
      </c>
      <c r="D802" s="231">
        <f>'Order Form'!$M$2</f>
        <v>0</v>
      </c>
      <c r="E802" s="232">
        <f>'Order Form'!$K$11</f>
        <v>0</v>
      </c>
      <c r="F802" s="232" t="str">
        <f>IF(ISBLANK('Order Form'!$K$12),"",'Order Form'!$K$12)</f>
        <v/>
      </c>
      <c r="G802" s="232">
        <f t="shared" ca="1" si="55"/>
        <v>41887</v>
      </c>
      <c r="H802" s="233">
        <f>'Order Form'!$K$13</f>
        <v>0</v>
      </c>
      <c r="I802" s="236">
        <f>'Order Form'!E285</f>
        <v>10</v>
      </c>
      <c r="J802" s="231">
        <f>'Order Form'!K285</f>
        <v>0</v>
      </c>
      <c r="K802" s="231" t="str">
        <f t="shared" si="58"/>
        <v>F</v>
      </c>
      <c r="L802" s="231">
        <f>IF('Pricing + Order Summary'!$O$13&gt;=8000,14,
IF('Pricing + Order Summary'!$O$13&gt;=5500,15,
IF('Pricing + Order Summary'!$O$13&gt;=4000,16,
IF('Pricing + Order Summary'!$O$13&gt;=2000,23,
IF('Pricing + Order Summary'!$O$13&gt;=750,21,
2)))))</f>
        <v>2</v>
      </c>
      <c r="M802" s="231" t="str">
        <f>"SPS20115"&amp;"-"&amp;D802&amp;"-"&amp;'Order Form'!$O$3&amp;"-2"</f>
        <v>SPS20115-0-1-2</v>
      </c>
    </row>
    <row r="803" spans="1:13">
      <c r="A803" s="234">
        <f>'Order Form'!A286</f>
        <v>108384</v>
      </c>
      <c r="B803" s="234">
        <f t="shared" si="56"/>
        <v>108384</v>
      </c>
      <c r="C803" s="235">
        <f t="shared" si="57"/>
        <v>108384</v>
      </c>
      <c r="D803" s="231">
        <f>'Order Form'!$M$2</f>
        <v>0</v>
      </c>
      <c r="E803" s="232">
        <f>'Order Form'!$K$11</f>
        <v>0</v>
      </c>
      <c r="F803" s="232" t="str">
        <f>IF(ISBLANK('Order Form'!$K$12),"",'Order Form'!$K$12)</f>
        <v/>
      </c>
      <c r="G803" s="232">
        <f t="shared" ca="1" si="55"/>
        <v>41887</v>
      </c>
      <c r="H803" s="233">
        <f>'Order Form'!$K$13</f>
        <v>0</v>
      </c>
      <c r="I803" s="236">
        <f>'Order Form'!E286</f>
        <v>10</v>
      </c>
      <c r="J803" s="231">
        <f>'Order Form'!K286</f>
        <v>0</v>
      </c>
      <c r="K803" s="231" t="str">
        <f t="shared" si="58"/>
        <v>F</v>
      </c>
      <c r="L803" s="231">
        <f>IF('Pricing + Order Summary'!$O$13&gt;=8000,14,
IF('Pricing + Order Summary'!$O$13&gt;=5500,15,
IF('Pricing + Order Summary'!$O$13&gt;=4000,16,
IF('Pricing + Order Summary'!$O$13&gt;=2000,23,
IF('Pricing + Order Summary'!$O$13&gt;=750,21,
2)))))</f>
        <v>2</v>
      </c>
      <c r="M803" s="231" t="str">
        <f>"SPS20115"&amp;"-"&amp;D803&amp;"-"&amp;'Order Form'!$O$3&amp;"-2"</f>
        <v>SPS20115-0-1-2</v>
      </c>
    </row>
    <row r="804" spans="1:13">
      <c r="A804" s="234">
        <f>'Order Form'!A287</f>
        <v>100418</v>
      </c>
      <c r="B804" s="234">
        <f t="shared" si="56"/>
        <v>100418</v>
      </c>
      <c r="C804" s="235">
        <f t="shared" si="57"/>
        <v>100418</v>
      </c>
      <c r="D804" s="231">
        <f>'Order Form'!$M$2</f>
        <v>0</v>
      </c>
      <c r="E804" s="232">
        <f>'Order Form'!$K$11</f>
        <v>0</v>
      </c>
      <c r="F804" s="232" t="str">
        <f>IF(ISBLANK('Order Form'!$K$12),"",'Order Form'!$K$12)</f>
        <v/>
      </c>
      <c r="G804" s="232">
        <f t="shared" ca="1" si="55"/>
        <v>41887</v>
      </c>
      <c r="H804" s="233">
        <f>'Order Form'!$K$13</f>
        <v>0</v>
      </c>
      <c r="I804" s="236">
        <f>'Order Form'!E287</f>
        <v>10</v>
      </c>
      <c r="J804" s="231">
        <f>'Order Form'!K287</f>
        <v>0</v>
      </c>
      <c r="K804" s="231" t="str">
        <f t="shared" si="58"/>
        <v>F</v>
      </c>
      <c r="L804" s="231">
        <f>IF('Pricing + Order Summary'!$O$13&gt;=8000,14,
IF('Pricing + Order Summary'!$O$13&gt;=5500,15,
IF('Pricing + Order Summary'!$O$13&gt;=4000,16,
IF('Pricing + Order Summary'!$O$13&gt;=2000,23,
IF('Pricing + Order Summary'!$O$13&gt;=750,21,
2)))))</f>
        <v>2</v>
      </c>
      <c r="M804" s="231" t="str">
        <f>"SPS20115"&amp;"-"&amp;D804&amp;"-"&amp;'Order Form'!$O$3&amp;"-2"</f>
        <v>SPS20115-0-1-2</v>
      </c>
    </row>
    <row r="805" spans="1:13">
      <c r="A805" s="234">
        <f>'Order Form'!A288</f>
        <v>108393</v>
      </c>
      <c r="B805" s="234">
        <f t="shared" si="56"/>
        <v>108393</v>
      </c>
      <c r="C805" s="235">
        <f t="shared" si="57"/>
        <v>108393</v>
      </c>
      <c r="D805" s="231">
        <f>'Order Form'!$M$2</f>
        <v>0</v>
      </c>
      <c r="E805" s="232">
        <f>'Order Form'!$K$11</f>
        <v>0</v>
      </c>
      <c r="F805" s="232" t="str">
        <f>IF(ISBLANK('Order Form'!$K$12),"",'Order Form'!$K$12)</f>
        <v/>
      </c>
      <c r="G805" s="232">
        <f t="shared" ca="1" si="55"/>
        <v>41887</v>
      </c>
      <c r="H805" s="233">
        <f>'Order Form'!$K$13</f>
        <v>0</v>
      </c>
      <c r="I805" s="236">
        <f>'Order Form'!E288</f>
        <v>10</v>
      </c>
      <c r="J805" s="231">
        <f>'Order Form'!K288</f>
        <v>0</v>
      </c>
      <c r="K805" s="231" t="str">
        <f t="shared" si="58"/>
        <v>F</v>
      </c>
      <c r="L805" s="231">
        <f>IF('Pricing + Order Summary'!$O$13&gt;=8000,14,
IF('Pricing + Order Summary'!$O$13&gt;=5500,15,
IF('Pricing + Order Summary'!$O$13&gt;=4000,16,
IF('Pricing + Order Summary'!$O$13&gt;=2000,23,
IF('Pricing + Order Summary'!$O$13&gt;=750,21,
2)))))</f>
        <v>2</v>
      </c>
      <c r="M805" s="231" t="str">
        <f>"SPS20115"&amp;"-"&amp;D805&amp;"-"&amp;'Order Form'!$O$3&amp;"-2"</f>
        <v>SPS20115-0-1-2</v>
      </c>
    </row>
    <row r="806" spans="1:13">
      <c r="A806" s="234">
        <f>'Order Form'!A289</f>
        <v>100821</v>
      </c>
      <c r="B806" s="234">
        <f t="shared" si="56"/>
        <v>100821</v>
      </c>
      <c r="C806" s="235">
        <f t="shared" si="57"/>
        <v>100821</v>
      </c>
      <c r="D806" s="231">
        <f>'Order Form'!$M$2</f>
        <v>0</v>
      </c>
      <c r="E806" s="232">
        <f>'Order Form'!$K$11</f>
        <v>0</v>
      </c>
      <c r="F806" s="232" t="str">
        <f>IF(ISBLANK('Order Form'!$K$12),"",'Order Form'!$K$12)</f>
        <v/>
      </c>
      <c r="G806" s="232">
        <f t="shared" ca="1" si="55"/>
        <v>41887</v>
      </c>
      <c r="H806" s="233">
        <f>'Order Form'!$K$13</f>
        <v>0</v>
      </c>
      <c r="I806" s="236">
        <f>'Order Form'!E289</f>
        <v>10</v>
      </c>
      <c r="J806" s="231">
        <f>'Order Form'!K289</f>
        <v>0</v>
      </c>
      <c r="K806" s="231" t="str">
        <f t="shared" si="58"/>
        <v>F</v>
      </c>
      <c r="L806" s="231">
        <f>IF('Pricing + Order Summary'!$O$13&gt;=8000,14,
IF('Pricing + Order Summary'!$O$13&gt;=5500,15,
IF('Pricing + Order Summary'!$O$13&gt;=4000,16,
IF('Pricing + Order Summary'!$O$13&gt;=2000,23,
IF('Pricing + Order Summary'!$O$13&gt;=750,21,
2)))))</f>
        <v>2</v>
      </c>
      <c r="M806" s="231" t="str">
        <f>"SPS20115"&amp;"-"&amp;D806&amp;"-"&amp;'Order Form'!$O$3&amp;"-2"</f>
        <v>SPS20115-0-1-2</v>
      </c>
    </row>
    <row r="807" spans="1:13">
      <c r="A807" s="234">
        <f>'Order Form'!A290</f>
        <v>100438</v>
      </c>
      <c r="B807" s="234">
        <f t="shared" si="56"/>
        <v>100438</v>
      </c>
      <c r="C807" s="235">
        <f t="shared" si="57"/>
        <v>100438</v>
      </c>
      <c r="D807" s="231">
        <f>'Order Form'!$M$2</f>
        <v>0</v>
      </c>
      <c r="E807" s="232">
        <f>'Order Form'!$K$11</f>
        <v>0</v>
      </c>
      <c r="F807" s="232" t="str">
        <f>IF(ISBLANK('Order Form'!$K$12),"",'Order Form'!$K$12)</f>
        <v/>
      </c>
      <c r="G807" s="232">
        <f t="shared" ca="1" si="55"/>
        <v>41887</v>
      </c>
      <c r="H807" s="233">
        <f>'Order Form'!$K$13</f>
        <v>0</v>
      </c>
      <c r="I807" s="236">
        <f>'Order Form'!E290</f>
        <v>10</v>
      </c>
      <c r="J807" s="231">
        <f>'Order Form'!K290</f>
        <v>0</v>
      </c>
      <c r="K807" s="231" t="str">
        <f t="shared" si="58"/>
        <v>F</v>
      </c>
      <c r="L807" s="231">
        <f>IF('Pricing + Order Summary'!$O$13&gt;=8000,14,
IF('Pricing + Order Summary'!$O$13&gt;=5500,15,
IF('Pricing + Order Summary'!$O$13&gt;=4000,16,
IF('Pricing + Order Summary'!$O$13&gt;=2000,23,
IF('Pricing + Order Summary'!$O$13&gt;=750,21,
2)))))</f>
        <v>2</v>
      </c>
      <c r="M807" s="231" t="str">
        <f>"SPS20115"&amp;"-"&amp;D807&amp;"-"&amp;'Order Form'!$O$3&amp;"-2"</f>
        <v>SPS20115-0-1-2</v>
      </c>
    </row>
    <row r="808" spans="1:13">
      <c r="A808" s="234">
        <f>'Order Form'!A291</f>
        <v>108378</v>
      </c>
      <c r="B808" s="234">
        <f t="shared" si="56"/>
        <v>108378</v>
      </c>
      <c r="C808" s="235">
        <f t="shared" si="57"/>
        <v>108378</v>
      </c>
      <c r="D808" s="231">
        <f>'Order Form'!$M$2</f>
        <v>0</v>
      </c>
      <c r="E808" s="232">
        <f>'Order Form'!$K$11</f>
        <v>0</v>
      </c>
      <c r="F808" s="232" t="str">
        <f>IF(ISBLANK('Order Form'!$K$12),"",'Order Form'!$K$12)</f>
        <v/>
      </c>
      <c r="G808" s="232">
        <f t="shared" ca="1" si="55"/>
        <v>41887</v>
      </c>
      <c r="H808" s="233">
        <f>'Order Form'!$K$13</f>
        <v>0</v>
      </c>
      <c r="I808" s="236">
        <f>'Order Form'!E291</f>
        <v>10</v>
      </c>
      <c r="J808" s="231">
        <f>'Order Form'!K291</f>
        <v>0</v>
      </c>
      <c r="K808" s="231" t="str">
        <f t="shared" si="58"/>
        <v>F</v>
      </c>
      <c r="L808" s="231">
        <f>IF('Pricing + Order Summary'!$O$13&gt;=8000,14,
IF('Pricing + Order Summary'!$O$13&gt;=5500,15,
IF('Pricing + Order Summary'!$O$13&gt;=4000,16,
IF('Pricing + Order Summary'!$O$13&gt;=2000,23,
IF('Pricing + Order Summary'!$O$13&gt;=750,21,
2)))))</f>
        <v>2</v>
      </c>
      <c r="M808" s="231" t="str">
        <f>"SPS20115"&amp;"-"&amp;D808&amp;"-"&amp;'Order Form'!$O$3&amp;"-2"</f>
        <v>SPS20115-0-1-2</v>
      </c>
    </row>
    <row r="809" spans="1:13">
      <c r="A809" s="234">
        <f>'Order Form'!A292</f>
        <v>108408</v>
      </c>
      <c r="B809" s="234">
        <f t="shared" si="56"/>
        <v>108408</v>
      </c>
      <c r="C809" s="235">
        <f t="shared" si="57"/>
        <v>108408</v>
      </c>
      <c r="D809" s="231">
        <f>'Order Form'!$M$2</f>
        <v>0</v>
      </c>
      <c r="E809" s="232">
        <f>'Order Form'!$K$11</f>
        <v>0</v>
      </c>
      <c r="F809" s="232" t="str">
        <f>IF(ISBLANK('Order Form'!$K$12),"",'Order Form'!$K$12)</f>
        <v/>
      </c>
      <c r="G809" s="232">
        <f t="shared" ca="1" si="55"/>
        <v>41887</v>
      </c>
      <c r="H809" s="233">
        <f>'Order Form'!$K$13</f>
        <v>0</v>
      </c>
      <c r="I809" s="236">
        <f>'Order Form'!E292</f>
        <v>10</v>
      </c>
      <c r="J809" s="231">
        <f>'Order Form'!K292</f>
        <v>0</v>
      </c>
      <c r="K809" s="231" t="str">
        <f t="shared" si="58"/>
        <v>F</v>
      </c>
      <c r="L809" s="231">
        <f>IF('Pricing + Order Summary'!$O$13&gt;=8000,14,
IF('Pricing + Order Summary'!$O$13&gt;=5500,15,
IF('Pricing + Order Summary'!$O$13&gt;=4000,16,
IF('Pricing + Order Summary'!$O$13&gt;=2000,23,
IF('Pricing + Order Summary'!$O$13&gt;=750,21,
2)))))</f>
        <v>2</v>
      </c>
      <c r="M809" s="231" t="str">
        <f>"SPS20115"&amp;"-"&amp;D809&amp;"-"&amp;'Order Form'!$O$3&amp;"-2"</f>
        <v>SPS20115-0-1-2</v>
      </c>
    </row>
    <row r="810" spans="1:13">
      <c r="A810" s="234">
        <f>'Order Form'!A293</f>
        <v>100416</v>
      </c>
      <c r="B810" s="234">
        <f t="shared" si="56"/>
        <v>100416</v>
      </c>
      <c r="C810" s="235">
        <f t="shared" si="57"/>
        <v>100416</v>
      </c>
      <c r="D810" s="231">
        <f>'Order Form'!$M$2</f>
        <v>0</v>
      </c>
      <c r="E810" s="232">
        <f>'Order Form'!$K$11</f>
        <v>0</v>
      </c>
      <c r="F810" s="232" t="str">
        <f>IF(ISBLANK('Order Form'!$K$12),"",'Order Form'!$K$12)</f>
        <v/>
      </c>
      <c r="G810" s="232">
        <f t="shared" ca="1" si="55"/>
        <v>41887</v>
      </c>
      <c r="H810" s="233">
        <f>'Order Form'!$K$13</f>
        <v>0</v>
      </c>
      <c r="I810" s="236">
        <f>'Order Form'!E293</f>
        <v>10</v>
      </c>
      <c r="J810" s="231">
        <f>'Order Form'!K293</f>
        <v>0</v>
      </c>
      <c r="K810" s="231" t="str">
        <f t="shared" si="58"/>
        <v>F</v>
      </c>
      <c r="L810" s="231">
        <f>IF('Pricing + Order Summary'!$O$13&gt;=8000,14,
IF('Pricing + Order Summary'!$O$13&gt;=5500,15,
IF('Pricing + Order Summary'!$O$13&gt;=4000,16,
IF('Pricing + Order Summary'!$O$13&gt;=2000,23,
IF('Pricing + Order Summary'!$O$13&gt;=750,21,
2)))))</f>
        <v>2</v>
      </c>
      <c r="M810" s="231" t="str">
        <f>"SPS20115"&amp;"-"&amp;D810&amp;"-"&amp;'Order Form'!$O$3&amp;"-2"</f>
        <v>SPS20115-0-1-2</v>
      </c>
    </row>
    <row r="811" spans="1:13">
      <c r="A811" s="234">
        <f>'Order Form'!A294</f>
        <v>100736</v>
      </c>
      <c r="B811" s="234">
        <f t="shared" si="56"/>
        <v>100736</v>
      </c>
      <c r="C811" s="235">
        <f t="shared" si="57"/>
        <v>100736</v>
      </c>
      <c r="D811" s="231">
        <f>'Order Form'!$M$2</f>
        <v>0</v>
      </c>
      <c r="E811" s="232">
        <f>'Order Form'!$K$11</f>
        <v>0</v>
      </c>
      <c r="F811" s="232" t="str">
        <f>IF(ISBLANK('Order Form'!$K$12),"",'Order Form'!$K$12)</f>
        <v/>
      </c>
      <c r="G811" s="232">
        <f t="shared" ca="1" si="55"/>
        <v>41887</v>
      </c>
      <c r="H811" s="233">
        <f>'Order Form'!$K$13</f>
        <v>0</v>
      </c>
      <c r="I811" s="236">
        <f>'Order Form'!E294</f>
        <v>10</v>
      </c>
      <c r="J811" s="231">
        <f>'Order Form'!K294</f>
        <v>0</v>
      </c>
      <c r="K811" s="231" t="str">
        <f t="shared" si="58"/>
        <v>F</v>
      </c>
      <c r="L811" s="231">
        <f>IF('Pricing + Order Summary'!$O$13&gt;=8000,14,
IF('Pricing + Order Summary'!$O$13&gt;=5500,15,
IF('Pricing + Order Summary'!$O$13&gt;=4000,16,
IF('Pricing + Order Summary'!$O$13&gt;=2000,23,
IF('Pricing + Order Summary'!$O$13&gt;=750,21,
2)))))</f>
        <v>2</v>
      </c>
      <c r="M811" s="231" t="str">
        <f>"SPS20115"&amp;"-"&amp;D811&amp;"-"&amp;'Order Form'!$O$3&amp;"-2"</f>
        <v>SPS20115-0-1-2</v>
      </c>
    </row>
    <row r="812" spans="1:13">
      <c r="A812" s="234">
        <f>'Order Form'!A295</f>
        <v>100743</v>
      </c>
      <c r="B812" s="234">
        <f t="shared" si="56"/>
        <v>100743</v>
      </c>
      <c r="C812" s="235">
        <f t="shared" si="57"/>
        <v>100743</v>
      </c>
      <c r="D812" s="231">
        <f>'Order Form'!$M$2</f>
        <v>0</v>
      </c>
      <c r="E812" s="232">
        <f>'Order Form'!$K$11</f>
        <v>0</v>
      </c>
      <c r="F812" s="232" t="str">
        <f>IF(ISBLANK('Order Form'!$K$12),"",'Order Form'!$K$12)</f>
        <v/>
      </c>
      <c r="G812" s="232">
        <f t="shared" ca="1" si="55"/>
        <v>41887</v>
      </c>
      <c r="H812" s="233">
        <f>'Order Form'!$K$13</f>
        <v>0</v>
      </c>
      <c r="I812" s="236">
        <f>'Order Form'!E295</f>
        <v>10</v>
      </c>
      <c r="J812" s="231">
        <f>'Order Form'!K295</f>
        <v>0</v>
      </c>
      <c r="K812" s="231" t="str">
        <f t="shared" si="58"/>
        <v>F</v>
      </c>
      <c r="L812" s="231">
        <f>IF('Pricing + Order Summary'!$O$13&gt;=8000,14,
IF('Pricing + Order Summary'!$O$13&gt;=5500,15,
IF('Pricing + Order Summary'!$O$13&gt;=4000,16,
IF('Pricing + Order Summary'!$O$13&gt;=2000,23,
IF('Pricing + Order Summary'!$O$13&gt;=750,21,
2)))))</f>
        <v>2</v>
      </c>
      <c r="M812" s="231" t="str">
        <f>"SPS20115"&amp;"-"&amp;D812&amp;"-"&amp;'Order Form'!$O$3&amp;"-2"</f>
        <v>SPS20115-0-1-2</v>
      </c>
    </row>
    <row r="813" spans="1:13">
      <c r="A813" s="234">
        <f>'Order Form'!A296</f>
        <v>105752</v>
      </c>
      <c r="B813" s="234">
        <f t="shared" si="56"/>
        <v>105752</v>
      </c>
      <c r="C813" s="235">
        <f t="shared" si="57"/>
        <v>105752</v>
      </c>
      <c r="D813" s="231">
        <f>'Order Form'!$M$2</f>
        <v>0</v>
      </c>
      <c r="E813" s="232">
        <f>'Order Form'!$K$11</f>
        <v>0</v>
      </c>
      <c r="F813" s="232" t="str">
        <f>IF(ISBLANK('Order Form'!$K$12),"",'Order Form'!$K$12)</f>
        <v/>
      </c>
      <c r="G813" s="232">
        <f t="shared" ca="1" si="55"/>
        <v>41887</v>
      </c>
      <c r="H813" s="233">
        <f>'Order Form'!$K$13</f>
        <v>0</v>
      </c>
      <c r="I813" s="236">
        <f>'Order Form'!E296</f>
        <v>10</v>
      </c>
      <c r="J813" s="231">
        <f>'Order Form'!K296</f>
        <v>0</v>
      </c>
      <c r="K813" s="231" t="str">
        <f t="shared" si="58"/>
        <v>F</v>
      </c>
      <c r="L813" s="231">
        <f>IF('Pricing + Order Summary'!$O$13&gt;=8000,14,
IF('Pricing + Order Summary'!$O$13&gt;=5500,15,
IF('Pricing + Order Summary'!$O$13&gt;=4000,16,
IF('Pricing + Order Summary'!$O$13&gt;=2000,23,
IF('Pricing + Order Summary'!$O$13&gt;=750,21,
2)))))</f>
        <v>2</v>
      </c>
      <c r="M813" s="231" t="str">
        <f>"SPS20115"&amp;"-"&amp;D813&amp;"-"&amp;'Order Form'!$O$3&amp;"-2"</f>
        <v>SPS20115-0-1-2</v>
      </c>
    </row>
    <row r="814" spans="1:13">
      <c r="A814" s="234">
        <f>'Order Form'!A297</f>
        <v>105734</v>
      </c>
      <c r="B814" s="234">
        <f t="shared" si="56"/>
        <v>105734</v>
      </c>
      <c r="C814" s="235">
        <f t="shared" si="57"/>
        <v>105734</v>
      </c>
      <c r="D814" s="231">
        <f>'Order Form'!$M$2</f>
        <v>0</v>
      </c>
      <c r="E814" s="232">
        <f>'Order Form'!$K$11</f>
        <v>0</v>
      </c>
      <c r="F814" s="232" t="str">
        <f>IF(ISBLANK('Order Form'!$K$12),"",'Order Form'!$K$12)</f>
        <v/>
      </c>
      <c r="G814" s="232">
        <f t="shared" ca="1" si="55"/>
        <v>41887</v>
      </c>
      <c r="H814" s="233">
        <f>'Order Form'!$K$13</f>
        <v>0</v>
      </c>
      <c r="I814" s="236">
        <f>'Order Form'!E297</f>
        <v>10</v>
      </c>
      <c r="J814" s="231">
        <f>'Order Form'!K297</f>
        <v>0</v>
      </c>
      <c r="K814" s="231" t="str">
        <f t="shared" si="58"/>
        <v>F</v>
      </c>
      <c r="L814" s="231">
        <f>IF('Pricing + Order Summary'!$O$13&gt;=8000,14,
IF('Pricing + Order Summary'!$O$13&gt;=5500,15,
IF('Pricing + Order Summary'!$O$13&gt;=4000,16,
IF('Pricing + Order Summary'!$O$13&gt;=2000,23,
IF('Pricing + Order Summary'!$O$13&gt;=750,21,
2)))))</f>
        <v>2</v>
      </c>
      <c r="M814" s="231" t="str">
        <f>"SPS20115"&amp;"-"&amp;D814&amp;"-"&amp;'Order Form'!$O$3&amp;"-2"</f>
        <v>SPS20115-0-1-2</v>
      </c>
    </row>
    <row r="815" spans="1:13">
      <c r="A815" s="234">
        <f>'Order Form'!A298</f>
        <v>105750</v>
      </c>
      <c r="B815" s="234">
        <f t="shared" si="56"/>
        <v>105750</v>
      </c>
      <c r="C815" s="235">
        <f t="shared" si="57"/>
        <v>105750</v>
      </c>
      <c r="D815" s="231">
        <f>'Order Form'!$M$2</f>
        <v>0</v>
      </c>
      <c r="E815" s="232">
        <f>'Order Form'!$K$11</f>
        <v>0</v>
      </c>
      <c r="F815" s="232" t="str">
        <f>IF(ISBLANK('Order Form'!$K$12),"",'Order Form'!$K$12)</f>
        <v/>
      </c>
      <c r="G815" s="232">
        <f t="shared" ca="1" si="55"/>
        <v>41887</v>
      </c>
      <c r="H815" s="233">
        <f>'Order Form'!$K$13</f>
        <v>0</v>
      </c>
      <c r="I815" s="236">
        <f>'Order Form'!E298</f>
        <v>10</v>
      </c>
      <c r="J815" s="231">
        <f>'Order Form'!K298</f>
        <v>0</v>
      </c>
      <c r="K815" s="231" t="str">
        <f t="shared" si="58"/>
        <v>F</v>
      </c>
      <c r="L815" s="231">
        <f>IF('Pricing + Order Summary'!$O$13&gt;=8000,14,
IF('Pricing + Order Summary'!$O$13&gt;=5500,15,
IF('Pricing + Order Summary'!$O$13&gt;=4000,16,
IF('Pricing + Order Summary'!$O$13&gt;=2000,23,
IF('Pricing + Order Summary'!$O$13&gt;=750,21,
2)))))</f>
        <v>2</v>
      </c>
      <c r="M815" s="231" t="str">
        <f>"SPS20115"&amp;"-"&amp;D815&amp;"-"&amp;'Order Form'!$O$3&amp;"-2"</f>
        <v>SPS20115-0-1-2</v>
      </c>
    </row>
    <row r="816" spans="1:13">
      <c r="A816" s="234">
        <f>'Order Form'!A299</f>
        <v>100405</v>
      </c>
      <c r="B816" s="234">
        <f t="shared" si="56"/>
        <v>100405</v>
      </c>
      <c r="C816" s="235">
        <f t="shared" si="57"/>
        <v>100405</v>
      </c>
      <c r="D816" s="231">
        <f>'Order Form'!$M$2</f>
        <v>0</v>
      </c>
      <c r="E816" s="232">
        <f>'Order Form'!$K$11</f>
        <v>0</v>
      </c>
      <c r="F816" s="232" t="str">
        <f>IF(ISBLANK('Order Form'!$K$12),"",'Order Form'!$K$12)</f>
        <v/>
      </c>
      <c r="G816" s="232">
        <f t="shared" ca="1" si="55"/>
        <v>41887</v>
      </c>
      <c r="H816" s="233">
        <f>'Order Form'!$K$13</f>
        <v>0</v>
      </c>
      <c r="I816" s="236">
        <f>'Order Form'!E299</f>
        <v>10</v>
      </c>
      <c r="J816" s="231">
        <f>'Order Form'!K299</f>
        <v>0</v>
      </c>
      <c r="K816" s="231" t="str">
        <f t="shared" si="58"/>
        <v>F</v>
      </c>
      <c r="L816" s="231">
        <f>IF('Pricing + Order Summary'!$O$13&gt;=8000,14,
IF('Pricing + Order Summary'!$O$13&gt;=5500,15,
IF('Pricing + Order Summary'!$O$13&gt;=4000,16,
IF('Pricing + Order Summary'!$O$13&gt;=2000,23,
IF('Pricing + Order Summary'!$O$13&gt;=750,21,
2)))))</f>
        <v>2</v>
      </c>
      <c r="M816" s="231" t="str">
        <f>"SPS20115"&amp;"-"&amp;D816&amp;"-"&amp;'Order Form'!$O$3&amp;"-2"</f>
        <v>SPS20115-0-1-2</v>
      </c>
    </row>
    <row r="817" spans="1:13">
      <c r="A817" s="234">
        <f>'Order Form'!A300</f>
        <v>102479</v>
      </c>
      <c r="B817" s="234">
        <f t="shared" si="56"/>
        <v>102479</v>
      </c>
      <c r="C817" s="235">
        <f t="shared" si="57"/>
        <v>102479</v>
      </c>
      <c r="D817" s="231">
        <f>'Order Form'!$M$2</f>
        <v>0</v>
      </c>
      <c r="E817" s="232">
        <f>'Order Form'!$K$11</f>
        <v>0</v>
      </c>
      <c r="F817" s="232" t="str">
        <f>IF(ISBLANK('Order Form'!$K$12),"",'Order Form'!$K$12)</f>
        <v/>
      </c>
      <c r="G817" s="232">
        <f t="shared" ca="1" si="55"/>
        <v>41887</v>
      </c>
      <c r="H817" s="233">
        <f>'Order Form'!$K$13</f>
        <v>0</v>
      </c>
      <c r="I817" s="236">
        <f>'Order Form'!E300</f>
        <v>10</v>
      </c>
      <c r="J817" s="231">
        <f>'Order Form'!K300</f>
        <v>0</v>
      </c>
      <c r="K817" s="231" t="str">
        <f t="shared" si="58"/>
        <v>F</v>
      </c>
      <c r="L817" s="231">
        <f>IF('Pricing + Order Summary'!$O$13&gt;=8000,14,
IF('Pricing + Order Summary'!$O$13&gt;=5500,15,
IF('Pricing + Order Summary'!$O$13&gt;=4000,16,
IF('Pricing + Order Summary'!$O$13&gt;=2000,23,
IF('Pricing + Order Summary'!$O$13&gt;=750,21,
2)))))</f>
        <v>2</v>
      </c>
      <c r="M817" s="231" t="str">
        <f>"SPS20115"&amp;"-"&amp;D817&amp;"-"&amp;'Order Form'!$O$3&amp;"-2"</f>
        <v>SPS20115-0-1-2</v>
      </c>
    </row>
    <row r="818" spans="1:13">
      <c r="A818" s="234">
        <f>'Order Form'!A301</f>
        <v>105589</v>
      </c>
      <c r="B818" s="234">
        <f t="shared" si="56"/>
        <v>105589</v>
      </c>
      <c r="C818" s="235">
        <f t="shared" si="57"/>
        <v>105589</v>
      </c>
      <c r="D818" s="231">
        <f>'Order Form'!$M$2</f>
        <v>0</v>
      </c>
      <c r="E818" s="232">
        <f>'Order Form'!$K$11</f>
        <v>0</v>
      </c>
      <c r="F818" s="232" t="str">
        <f>IF(ISBLANK('Order Form'!$K$12),"",'Order Form'!$K$12)</f>
        <v/>
      </c>
      <c r="G818" s="232">
        <f t="shared" ca="1" si="55"/>
        <v>41887</v>
      </c>
      <c r="H818" s="233">
        <f>'Order Form'!$K$13</f>
        <v>0</v>
      </c>
      <c r="I818" s="236">
        <f>'Order Form'!E301</f>
        <v>10</v>
      </c>
      <c r="J818" s="231">
        <f>'Order Form'!K301</f>
        <v>0</v>
      </c>
      <c r="K818" s="231" t="str">
        <f t="shared" si="58"/>
        <v>F</v>
      </c>
      <c r="L818" s="231">
        <f>IF('Pricing + Order Summary'!$O$13&gt;=8000,14,
IF('Pricing + Order Summary'!$O$13&gt;=5500,15,
IF('Pricing + Order Summary'!$O$13&gt;=4000,16,
IF('Pricing + Order Summary'!$O$13&gt;=2000,23,
IF('Pricing + Order Summary'!$O$13&gt;=750,21,
2)))))</f>
        <v>2</v>
      </c>
      <c r="M818" s="231" t="str">
        <f>"SPS20115"&amp;"-"&amp;D818&amp;"-"&amp;'Order Form'!$O$3&amp;"-2"</f>
        <v>SPS20115-0-1-2</v>
      </c>
    </row>
    <row r="819" spans="1:13">
      <c r="A819" s="234">
        <f>'Order Form'!A302</f>
        <v>108382</v>
      </c>
      <c r="B819" s="234">
        <f t="shared" si="56"/>
        <v>108382</v>
      </c>
      <c r="C819" s="235">
        <f t="shared" si="57"/>
        <v>108382</v>
      </c>
      <c r="D819" s="231">
        <f>'Order Form'!$M$2</f>
        <v>0</v>
      </c>
      <c r="E819" s="232">
        <f>'Order Form'!$K$11</f>
        <v>0</v>
      </c>
      <c r="F819" s="232" t="str">
        <f>IF(ISBLANK('Order Form'!$K$12),"",'Order Form'!$K$12)</f>
        <v/>
      </c>
      <c r="G819" s="232">
        <f t="shared" ca="1" si="55"/>
        <v>41887</v>
      </c>
      <c r="H819" s="233">
        <f>'Order Form'!$K$13</f>
        <v>0</v>
      </c>
      <c r="I819" s="236">
        <f>'Order Form'!E302</f>
        <v>10</v>
      </c>
      <c r="J819" s="231">
        <f>'Order Form'!K302</f>
        <v>0</v>
      </c>
      <c r="K819" s="231" t="str">
        <f t="shared" si="58"/>
        <v>F</v>
      </c>
      <c r="L819" s="231">
        <f>IF('Pricing + Order Summary'!$O$13&gt;=8000,14,
IF('Pricing + Order Summary'!$O$13&gt;=5500,15,
IF('Pricing + Order Summary'!$O$13&gt;=4000,16,
IF('Pricing + Order Summary'!$O$13&gt;=2000,23,
IF('Pricing + Order Summary'!$O$13&gt;=750,21,
2)))))</f>
        <v>2</v>
      </c>
      <c r="M819" s="231" t="str">
        <f>"SPS20115"&amp;"-"&amp;D819&amp;"-"&amp;'Order Form'!$O$3&amp;"-2"</f>
        <v>SPS20115-0-1-2</v>
      </c>
    </row>
    <row r="820" spans="1:13">
      <c r="A820" s="234">
        <f>'Order Form'!A303</f>
        <v>108376</v>
      </c>
      <c r="B820" s="234">
        <f t="shared" si="56"/>
        <v>108376</v>
      </c>
      <c r="C820" s="235">
        <f t="shared" si="57"/>
        <v>108376</v>
      </c>
      <c r="D820" s="231">
        <f>'Order Form'!$M$2</f>
        <v>0</v>
      </c>
      <c r="E820" s="232">
        <f>'Order Form'!$K$11</f>
        <v>0</v>
      </c>
      <c r="F820" s="232" t="str">
        <f>IF(ISBLANK('Order Form'!$K$12),"",'Order Form'!$K$12)</f>
        <v/>
      </c>
      <c r="G820" s="232">
        <f t="shared" ca="1" si="55"/>
        <v>41887</v>
      </c>
      <c r="H820" s="233">
        <f>'Order Form'!$K$13</f>
        <v>0</v>
      </c>
      <c r="I820" s="236">
        <f>'Order Form'!E303</f>
        <v>10</v>
      </c>
      <c r="J820" s="231">
        <f>'Order Form'!K303</f>
        <v>0</v>
      </c>
      <c r="K820" s="231" t="str">
        <f t="shared" si="58"/>
        <v>F</v>
      </c>
      <c r="L820" s="231">
        <f>IF('Pricing + Order Summary'!$O$13&gt;=8000,14,
IF('Pricing + Order Summary'!$O$13&gt;=5500,15,
IF('Pricing + Order Summary'!$O$13&gt;=4000,16,
IF('Pricing + Order Summary'!$O$13&gt;=2000,23,
IF('Pricing + Order Summary'!$O$13&gt;=750,21,
2)))))</f>
        <v>2</v>
      </c>
      <c r="M820" s="231" t="str">
        <f>"SPS20115"&amp;"-"&amp;D820&amp;"-"&amp;'Order Form'!$O$3&amp;"-2"</f>
        <v>SPS20115-0-1-2</v>
      </c>
    </row>
    <row r="821" spans="1:13">
      <c r="A821" s="234">
        <f>'Order Form'!A304</f>
        <v>100423</v>
      </c>
      <c r="B821" s="234">
        <f t="shared" si="56"/>
        <v>100423</v>
      </c>
      <c r="C821" s="235">
        <f t="shared" si="57"/>
        <v>100423</v>
      </c>
      <c r="D821" s="231">
        <f>'Order Form'!$M$2</f>
        <v>0</v>
      </c>
      <c r="E821" s="232">
        <f>'Order Form'!$K$11</f>
        <v>0</v>
      </c>
      <c r="F821" s="232" t="str">
        <f>IF(ISBLANK('Order Form'!$K$12),"",'Order Form'!$K$12)</f>
        <v/>
      </c>
      <c r="G821" s="232">
        <f t="shared" ca="1" si="55"/>
        <v>41887</v>
      </c>
      <c r="H821" s="233">
        <f>'Order Form'!$K$13</f>
        <v>0</v>
      </c>
      <c r="I821" s="236">
        <f>'Order Form'!E304</f>
        <v>10</v>
      </c>
      <c r="J821" s="231">
        <f>'Order Form'!K304</f>
        <v>0</v>
      </c>
      <c r="K821" s="231" t="str">
        <f t="shared" si="58"/>
        <v>F</v>
      </c>
      <c r="L821" s="231">
        <f>IF('Pricing + Order Summary'!$O$13&gt;=8000,14,
IF('Pricing + Order Summary'!$O$13&gt;=5500,15,
IF('Pricing + Order Summary'!$O$13&gt;=4000,16,
IF('Pricing + Order Summary'!$O$13&gt;=2000,23,
IF('Pricing + Order Summary'!$O$13&gt;=750,21,
2)))))</f>
        <v>2</v>
      </c>
      <c r="M821" s="231" t="str">
        <f>"SPS20115"&amp;"-"&amp;D821&amp;"-"&amp;'Order Form'!$O$3&amp;"-2"</f>
        <v>SPS20115-0-1-2</v>
      </c>
    </row>
    <row r="822" spans="1:13">
      <c r="A822" s="234">
        <f>'Order Form'!A305</f>
        <v>100427</v>
      </c>
      <c r="B822" s="234">
        <f t="shared" si="56"/>
        <v>100427</v>
      </c>
      <c r="C822" s="235">
        <f t="shared" si="57"/>
        <v>100427</v>
      </c>
      <c r="D822" s="231">
        <f>'Order Form'!$M$2</f>
        <v>0</v>
      </c>
      <c r="E822" s="232">
        <f>'Order Form'!$K$11</f>
        <v>0</v>
      </c>
      <c r="F822" s="232" t="str">
        <f>IF(ISBLANK('Order Form'!$K$12),"",'Order Form'!$K$12)</f>
        <v/>
      </c>
      <c r="G822" s="232">
        <f t="shared" ca="1" si="55"/>
        <v>41887</v>
      </c>
      <c r="H822" s="233">
        <f>'Order Form'!$K$13</f>
        <v>0</v>
      </c>
      <c r="I822" s="236">
        <f>'Order Form'!E305</f>
        <v>10</v>
      </c>
      <c r="J822" s="231">
        <f>'Order Form'!K305</f>
        <v>0</v>
      </c>
      <c r="K822" s="231" t="str">
        <f t="shared" si="58"/>
        <v>F</v>
      </c>
      <c r="L822" s="231">
        <f>IF('Pricing + Order Summary'!$O$13&gt;=8000,14,
IF('Pricing + Order Summary'!$O$13&gt;=5500,15,
IF('Pricing + Order Summary'!$O$13&gt;=4000,16,
IF('Pricing + Order Summary'!$O$13&gt;=2000,23,
IF('Pricing + Order Summary'!$O$13&gt;=750,21,
2)))))</f>
        <v>2</v>
      </c>
      <c r="M822" s="231" t="str">
        <f>"SPS20115"&amp;"-"&amp;D822&amp;"-"&amp;'Order Form'!$O$3&amp;"-2"</f>
        <v>SPS20115-0-1-2</v>
      </c>
    </row>
    <row r="823" spans="1:13">
      <c r="A823" s="234">
        <f>'Order Form'!A306</f>
        <v>100431</v>
      </c>
      <c r="B823" s="234">
        <f t="shared" si="56"/>
        <v>100431</v>
      </c>
      <c r="C823" s="235">
        <f t="shared" si="57"/>
        <v>100431</v>
      </c>
      <c r="D823" s="231">
        <f>'Order Form'!$M$2</f>
        <v>0</v>
      </c>
      <c r="E823" s="232">
        <f>'Order Form'!$K$11</f>
        <v>0</v>
      </c>
      <c r="F823" s="232" t="str">
        <f>IF(ISBLANK('Order Form'!$K$12),"",'Order Form'!$K$12)</f>
        <v/>
      </c>
      <c r="G823" s="232">
        <f t="shared" ca="1" si="55"/>
        <v>41887</v>
      </c>
      <c r="H823" s="233">
        <f>'Order Form'!$K$13</f>
        <v>0</v>
      </c>
      <c r="I823" s="236">
        <f>'Order Form'!E306</f>
        <v>10</v>
      </c>
      <c r="J823" s="231">
        <f>'Order Form'!K306</f>
        <v>0</v>
      </c>
      <c r="K823" s="231" t="str">
        <f t="shared" si="58"/>
        <v>F</v>
      </c>
      <c r="L823" s="231">
        <f>IF('Pricing + Order Summary'!$O$13&gt;=8000,14,
IF('Pricing + Order Summary'!$O$13&gt;=5500,15,
IF('Pricing + Order Summary'!$O$13&gt;=4000,16,
IF('Pricing + Order Summary'!$O$13&gt;=2000,23,
IF('Pricing + Order Summary'!$O$13&gt;=750,21,
2)))))</f>
        <v>2</v>
      </c>
      <c r="M823" s="231" t="str">
        <f>"SPS20115"&amp;"-"&amp;D823&amp;"-"&amp;'Order Form'!$O$3&amp;"-2"</f>
        <v>SPS20115-0-1-2</v>
      </c>
    </row>
    <row r="824" spans="1:13">
      <c r="A824" s="234">
        <f>'Order Form'!A307</f>
        <v>100456</v>
      </c>
      <c r="B824" s="234">
        <f t="shared" si="56"/>
        <v>100456</v>
      </c>
      <c r="C824" s="235">
        <f t="shared" si="57"/>
        <v>100456</v>
      </c>
      <c r="D824" s="231">
        <f>'Order Form'!$M$2</f>
        <v>0</v>
      </c>
      <c r="E824" s="232">
        <f>'Order Form'!$K$11</f>
        <v>0</v>
      </c>
      <c r="F824" s="232" t="str">
        <f>IF(ISBLANK('Order Form'!$K$12),"",'Order Form'!$K$12)</f>
        <v/>
      </c>
      <c r="G824" s="232">
        <f t="shared" ca="1" si="55"/>
        <v>41887</v>
      </c>
      <c r="H824" s="233">
        <f>'Order Form'!$K$13</f>
        <v>0</v>
      </c>
      <c r="I824" s="236">
        <f>'Order Form'!E307</f>
        <v>10</v>
      </c>
      <c r="J824" s="231">
        <f>'Order Form'!K307</f>
        <v>0</v>
      </c>
      <c r="K824" s="231" t="str">
        <f t="shared" si="58"/>
        <v>F</v>
      </c>
      <c r="L824" s="231">
        <f>IF('Pricing + Order Summary'!$O$13&gt;=8000,14,
IF('Pricing + Order Summary'!$O$13&gt;=5500,15,
IF('Pricing + Order Summary'!$O$13&gt;=4000,16,
IF('Pricing + Order Summary'!$O$13&gt;=2000,23,
IF('Pricing + Order Summary'!$O$13&gt;=750,21,
2)))))</f>
        <v>2</v>
      </c>
      <c r="M824" s="231" t="str">
        <f>"SPS20115"&amp;"-"&amp;D824&amp;"-"&amp;'Order Form'!$O$3&amp;"-2"</f>
        <v>SPS20115-0-1-2</v>
      </c>
    </row>
    <row r="825" spans="1:13">
      <c r="A825" s="234">
        <f>'Order Form'!A308</f>
        <v>105751</v>
      </c>
      <c r="B825" s="234">
        <f t="shared" si="56"/>
        <v>105751</v>
      </c>
      <c r="C825" s="235">
        <f t="shared" si="57"/>
        <v>105751</v>
      </c>
      <c r="D825" s="231">
        <f>'Order Form'!$M$2</f>
        <v>0</v>
      </c>
      <c r="E825" s="232">
        <f>'Order Form'!$K$11</f>
        <v>0</v>
      </c>
      <c r="F825" s="232" t="str">
        <f>IF(ISBLANK('Order Form'!$K$12),"",'Order Form'!$K$12)</f>
        <v/>
      </c>
      <c r="G825" s="232">
        <f t="shared" ca="1" si="55"/>
        <v>41887</v>
      </c>
      <c r="H825" s="233">
        <f>'Order Form'!$K$13</f>
        <v>0</v>
      </c>
      <c r="I825" s="236">
        <f>'Order Form'!E308</f>
        <v>10</v>
      </c>
      <c r="J825" s="231">
        <f>'Order Form'!K308</f>
        <v>0</v>
      </c>
      <c r="K825" s="231" t="str">
        <f t="shared" si="58"/>
        <v>F</v>
      </c>
      <c r="L825" s="231">
        <f>IF('Pricing + Order Summary'!$O$13&gt;=8000,14,
IF('Pricing + Order Summary'!$O$13&gt;=5500,15,
IF('Pricing + Order Summary'!$O$13&gt;=4000,16,
IF('Pricing + Order Summary'!$O$13&gt;=2000,23,
IF('Pricing + Order Summary'!$O$13&gt;=750,21,
2)))))</f>
        <v>2</v>
      </c>
      <c r="M825" s="231" t="str">
        <f>"SPS20115"&amp;"-"&amp;D825&amp;"-"&amp;'Order Form'!$O$3&amp;"-2"</f>
        <v>SPS20115-0-1-2</v>
      </c>
    </row>
    <row r="826" spans="1:13">
      <c r="A826" s="234">
        <f>'Order Form'!A309</f>
        <v>108418</v>
      </c>
      <c r="B826" s="234">
        <f t="shared" si="56"/>
        <v>108418</v>
      </c>
      <c r="C826" s="235">
        <f t="shared" si="57"/>
        <v>108418</v>
      </c>
      <c r="D826" s="231">
        <f>'Order Form'!$M$2</f>
        <v>0</v>
      </c>
      <c r="E826" s="232">
        <f>'Order Form'!$K$11</f>
        <v>0</v>
      </c>
      <c r="F826" s="232" t="str">
        <f>IF(ISBLANK('Order Form'!$K$12),"",'Order Form'!$K$12)</f>
        <v/>
      </c>
      <c r="G826" s="232">
        <f t="shared" ca="1" si="55"/>
        <v>41887</v>
      </c>
      <c r="H826" s="233">
        <f>'Order Form'!$K$13</f>
        <v>0</v>
      </c>
      <c r="I826" s="236">
        <f>'Order Form'!E309</f>
        <v>10</v>
      </c>
      <c r="J826" s="231">
        <f>'Order Form'!K309</f>
        <v>0</v>
      </c>
      <c r="K826" s="231" t="str">
        <f t="shared" si="58"/>
        <v>F</v>
      </c>
      <c r="L826" s="231">
        <f>IF('Pricing + Order Summary'!$O$13&gt;=8000,14,
IF('Pricing + Order Summary'!$O$13&gt;=5500,15,
IF('Pricing + Order Summary'!$O$13&gt;=4000,16,
IF('Pricing + Order Summary'!$O$13&gt;=2000,23,
IF('Pricing + Order Summary'!$O$13&gt;=750,21,
2)))))</f>
        <v>2</v>
      </c>
      <c r="M826" s="231" t="str">
        <f>"SPS20115"&amp;"-"&amp;D826&amp;"-"&amp;'Order Form'!$O$3&amp;"-2"</f>
        <v>SPS20115-0-1-2</v>
      </c>
    </row>
    <row r="827" spans="1:13">
      <c r="A827" s="234">
        <f>'Order Form'!A310</f>
        <v>100426</v>
      </c>
      <c r="B827" s="234">
        <f t="shared" si="56"/>
        <v>100426</v>
      </c>
      <c r="C827" s="235">
        <f t="shared" si="57"/>
        <v>100426</v>
      </c>
      <c r="D827" s="231">
        <f>'Order Form'!$M$2</f>
        <v>0</v>
      </c>
      <c r="E827" s="232">
        <f>'Order Form'!$K$11</f>
        <v>0</v>
      </c>
      <c r="F827" s="232" t="str">
        <f>IF(ISBLANK('Order Form'!$K$12),"",'Order Form'!$K$12)</f>
        <v/>
      </c>
      <c r="G827" s="232">
        <f t="shared" ca="1" si="55"/>
        <v>41887</v>
      </c>
      <c r="H827" s="233">
        <f>'Order Form'!$K$13</f>
        <v>0</v>
      </c>
      <c r="I827" s="236">
        <f>'Order Form'!E310</f>
        <v>10</v>
      </c>
      <c r="J827" s="231">
        <f>'Order Form'!K310</f>
        <v>0</v>
      </c>
      <c r="K827" s="231" t="str">
        <f t="shared" si="58"/>
        <v>F</v>
      </c>
      <c r="L827" s="231">
        <f>IF('Pricing + Order Summary'!$O$13&gt;=8000,14,
IF('Pricing + Order Summary'!$O$13&gt;=5500,15,
IF('Pricing + Order Summary'!$O$13&gt;=4000,16,
IF('Pricing + Order Summary'!$O$13&gt;=2000,23,
IF('Pricing + Order Summary'!$O$13&gt;=750,21,
2)))))</f>
        <v>2</v>
      </c>
      <c r="M827" s="231" t="str">
        <f>"SPS20115"&amp;"-"&amp;D827&amp;"-"&amp;'Order Form'!$O$3&amp;"-2"</f>
        <v>SPS20115-0-1-2</v>
      </c>
    </row>
    <row r="828" spans="1:13">
      <c r="A828" s="234">
        <f>'Order Form'!A311</f>
        <v>108413</v>
      </c>
      <c r="B828" s="234">
        <f t="shared" si="56"/>
        <v>108413</v>
      </c>
      <c r="C828" s="235">
        <f t="shared" si="57"/>
        <v>108413</v>
      </c>
      <c r="D828" s="231">
        <f>'Order Form'!$M$2</f>
        <v>0</v>
      </c>
      <c r="E828" s="232">
        <f>'Order Form'!$K$11</f>
        <v>0</v>
      </c>
      <c r="F828" s="232" t="str">
        <f>IF(ISBLANK('Order Form'!$K$12),"",'Order Form'!$K$12)</f>
        <v/>
      </c>
      <c r="G828" s="232">
        <f t="shared" ca="1" si="55"/>
        <v>41887</v>
      </c>
      <c r="H828" s="233">
        <f>'Order Form'!$K$13</f>
        <v>0</v>
      </c>
      <c r="I828" s="236">
        <f>'Order Form'!E311</f>
        <v>10</v>
      </c>
      <c r="J828" s="231">
        <f>'Order Form'!K311</f>
        <v>0</v>
      </c>
      <c r="K828" s="231" t="str">
        <f t="shared" si="58"/>
        <v>F</v>
      </c>
      <c r="L828" s="231">
        <f>IF('Pricing + Order Summary'!$O$13&gt;=8000,14,
IF('Pricing + Order Summary'!$O$13&gt;=5500,15,
IF('Pricing + Order Summary'!$O$13&gt;=4000,16,
IF('Pricing + Order Summary'!$O$13&gt;=2000,23,
IF('Pricing + Order Summary'!$O$13&gt;=750,21,
2)))))</f>
        <v>2</v>
      </c>
      <c r="M828" s="231" t="str">
        <f>"SPS20115"&amp;"-"&amp;D828&amp;"-"&amp;'Order Form'!$O$3&amp;"-2"</f>
        <v>SPS20115-0-1-2</v>
      </c>
    </row>
    <row r="829" spans="1:13">
      <c r="A829" s="234">
        <f>'Order Form'!A312</f>
        <v>100450</v>
      </c>
      <c r="B829" s="234">
        <f t="shared" si="56"/>
        <v>100450</v>
      </c>
      <c r="C829" s="235">
        <f t="shared" si="57"/>
        <v>100450</v>
      </c>
      <c r="D829" s="231">
        <f>'Order Form'!$M$2</f>
        <v>0</v>
      </c>
      <c r="E829" s="232">
        <f>'Order Form'!$K$11</f>
        <v>0</v>
      </c>
      <c r="F829" s="232" t="str">
        <f>IF(ISBLANK('Order Form'!$K$12),"",'Order Form'!$K$12)</f>
        <v/>
      </c>
      <c r="G829" s="232">
        <f t="shared" ca="1" si="55"/>
        <v>41887</v>
      </c>
      <c r="H829" s="233">
        <f>'Order Form'!$K$13</f>
        <v>0</v>
      </c>
      <c r="I829" s="236">
        <f>'Order Form'!E312</f>
        <v>10</v>
      </c>
      <c r="J829" s="231">
        <f>'Order Form'!K312</f>
        <v>0</v>
      </c>
      <c r="K829" s="231" t="str">
        <f t="shared" si="58"/>
        <v>F</v>
      </c>
      <c r="L829" s="231">
        <f>IF('Pricing + Order Summary'!$O$13&gt;=8000,14,
IF('Pricing + Order Summary'!$O$13&gt;=5500,15,
IF('Pricing + Order Summary'!$O$13&gt;=4000,16,
IF('Pricing + Order Summary'!$O$13&gt;=2000,23,
IF('Pricing + Order Summary'!$O$13&gt;=750,21,
2)))))</f>
        <v>2</v>
      </c>
      <c r="M829" s="231" t="str">
        <f>"SPS20115"&amp;"-"&amp;D829&amp;"-"&amp;'Order Form'!$O$3&amp;"-2"</f>
        <v>SPS20115-0-1-2</v>
      </c>
    </row>
    <row r="830" spans="1:13">
      <c r="A830" s="234">
        <f>'Order Form'!A313</f>
        <v>100272</v>
      </c>
      <c r="B830" s="234">
        <f t="shared" si="56"/>
        <v>100272</v>
      </c>
      <c r="C830" s="235">
        <f t="shared" si="57"/>
        <v>100272</v>
      </c>
      <c r="D830" s="231">
        <f>'Order Form'!$M$2</f>
        <v>0</v>
      </c>
      <c r="E830" s="232">
        <f>'Order Form'!$K$11</f>
        <v>0</v>
      </c>
      <c r="F830" s="232" t="str">
        <f>IF(ISBLANK('Order Form'!$K$12),"",'Order Form'!$K$12)</f>
        <v/>
      </c>
      <c r="G830" s="232">
        <f t="shared" ca="1" si="55"/>
        <v>41887</v>
      </c>
      <c r="H830" s="233">
        <f>'Order Form'!$K$13</f>
        <v>0</v>
      </c>
      <c r="I830" s="236">
        <f>'Order Form'!E313</f>
        <v>10</v>
      </c>
      <c r="J830" s="231">
        <f>'Order Form'!K313</f>
        <v>0</v>
      </c>
      <c r="K830" s="231" t="str">
        <f t="shared" si="58"/>
        <v>F</v>
      </c>
      <c r="L830" s="231">
        <f>IF('Pricing + Order Summary'!$O$13&gt;=8000,14,
IF('Pricing + Order Summary'!$O$13&gt;=5500,15,
IF('Pricing + Order Summary'!$O$13&gt;=4000,16,
IF('Pricing + Order Summary'!$O$13&gt;=2000,23,
IF('Pricing + Order Summary'!$O$13&gt;=750,21,
2)))))</f>
        <v>2</v>
      </c>
      <c r="M830" s="231" t="str">
        <f>"SPS20115"&amp;"-"&amp;D830&amp;"-"&amp;'Order Form'!$O$3&amp;"-2"</f>
        <v>SPS20115-0-1-2</v>
      </c>
    </row>
    <row r="831" spans="1:13">
      <c r="A831" s="234">
        <f>'Order Form'!A314</f>
        <v>108417</v>
      </c>
      <c r="B831" s="234">
        <f t="shared" si="56"/>
        <v>108417</v>
      </c>
      <c r="C831" s="235">
        <f t="shared" si="57"/>
        <v>108417</v>
      </c>
      <c r="D831" s="231">
        <f>'Order Form'!$M$2</f>
        <v>0</v>
      </c>
      <c r="E831" s="232">
        <f>'Order Form'!$K$11</f>
        <v>0</v>
      </c>
      <c r="F831" s="232" t="str">
        <f>IF(ISBLANK('Order Form'!$K$12),"",'Order Form'!$K$12)</f>
        <v/>
      </c>
      <c r="G831" s="232">
        <f t="shared" ca="1" si="55"/>
        <v>41887</v>
      </c>
      <c r="H831" s="233">
        <f>'Order Form'!$K$13</f>
        <v>0</v>
      </c>
      <c r="I831" s="236">
        <f>'Order Form'!E314</f>
        <v>10</v>
      </c>
      <c r="J831" s="231">
        <f>'Order Form'!K314</f>
        <v>0</v>
      </c>
      <c r="K831" s="231" t="str">
        <f t="shared" si="58"/>
        <v>F</v>
      </c>
      <c r="L831" s="231">
        <f>IF('Pricing + Order Summary'!$O$13&gt;=8000,14,
IF('Pricing + Order Summary'!$O$13&gt;=5500,15,
IF('Pricing + Order Summary'!$O$13&gt;=4000,16,
IF('Pricing + Order Summary'!$O$13&gt;=2000,23,
IF('Pricing + Order Summary'!$O$13&gt;=750,21,
2)))))</f>
        <v>2</v>
      </c>
      <c r="M831" s="231" t="str">
        <f>"SPS20115"&amp;"-"&amp;D831&amp;"-"&amp;'Order Form'!$O$3&amp;"-2"</f>
        <v>SPS20115-0-1-2</v>
      </c>
    </row>
    <row r="832" spans="1:13">
      <c r="A832" s="234">
        <f>'Order Form'!A315</f>
        <v>108394</v>
      </c>
      <c r="B832" s="234">
        <f t="shared" si="56"/>
        <v>108394</v>
      </c>
      <c r="C832" s="235">
        <f t="shared" si="57"/>
        <v>108394</v>
      </c>
      <c r="D832" s="231">
        <f>'Order Form'!$M$2</f>
        <v>0</v>
      </c>
      <c r="E832" s="232">
        <f>'Order Form'!$K$11</f>
        <v>0</v>
      </c>
      <c r="F832" s="232" t="str">
        <f>IF(ISBLANK('Order Form'!$K$12),"",'Order Form'!$K$12)</f>
        <v/>
      </c>
      <c r="G832" s="232">
        <f t="shared" ca="1" si="55"/>
        <v>41887</v>
      </c>
      <c r="H832" s="233">
        <f>'Order Form'!$K$13</f>
        <v>0</v>
      </c>
      <c r="I832" s="236">
        <f>'Order Form'!E315</f>
        <v>10</v>
      </c>
      <c r="J832" s="231">
        <f>'Order Form'!K315</f>
        <v>0</v>
      </c>
      <c r="K832" s="231" t="str">
        <f t="shared" si="58"/>
        <v>F</v>
      </c>
      <c r="L832" s="231">
        <f>IF('Pricing + Order Summary'!$O$13&gt;=8000,14,
IF('Pricing + Order Summary'!$O$13&gt;=5500,15,
IF('Pricing + Order Summary'!$O$13&gt;=4000,16,
IF('Pricing + Order Summary'!$O$13&gt;=2000,23,
IF('Pricing + Order Summary'!$O$13&gt;=750,21,
2)))))</f>
        <v>2</v>
      </c>
      <c r="M832" s="231" t="str">
        <f>"SPS20115"&amp;"-"&amp;D832&amp;"-"&amp;'Order Form'!$O$3&amp;"-2"</f>
        <v>SPS20115-0-1-2</v>
      </c>
    </row>
    <row r="833" spans="1:13">
      <c r="A833" s="234">
        <f>'Order Form'!A316</f>
        <v>108409</v>
      </c>
      <c r="B833" s="234">
        <f t="shared" si="56"/>
        <v>108409</v>
      </c>
      <c r="C833" s="235">
        <f t="shared" si="57"/>
        <v>108409</v>
      </c>
      <c r="D833" s="231">
        <f>'Order Form'!$M$2</f>
        <v>0</v>
      </c>
      <c r="E833" s="232">
        <f>'Order Form'!$K$11</f>
        <v>0</v>
      </c>
      <c r="F833" s="232" t="str">
        <f>IF(ISBLANK('Order Form'!$K$12),"",'Order Form'!$K$12)</f>
        <v/>
      </c>
      <c r="G833" s="232">
        <f t="shared" ref="G833:G896" ca="1" si="59">TODAY()</f>
        <v>41887</v>
      </c>
      <c r="H833" s="233">
        <f>'Order Form'!$K$13</f>
        <v>0</v>
      </c>
      <c r="I833" s="236">
        <f>'Order Form'!E316</f>
        <v>10</v>
      </c>
      <c r="J833" s="231">
        <f>'Order Form'!K316</f>
        <v>0</v>
      </c>
      <c r="K833" s="231" t="str">
        <f t="shared" si="58"/>
        <v>F</v>
      </c>
      <c r="L833" s="231">
        <f>IF('Pricing + Order Summary'!$O$13&gt;=8000,14,
IF('Pricing + Order Summary'!$O$13&gt;=5500,15,
IF('Pricing + Order Summary'!$O$13&gt;=4000,16,
IF('Pricing + Order Summary'!$O$13&gt;=2000,23,
IF('Pricing + Order Summary'!$O$13&gt;=750,21,
2)))))</f>
        <v>2</v>
      </c>
      <c r="M833" s="231" t="str">
        <f>"SPS20115"&amp;"-"&amp;D833&amp;"-"&amp;'Order Form'!$O$3&amp;"-2"</f>
        <v>SPS20115-0-1-2</v>
      </c>
    </row>
    <row r="834" spans="1:13">
      <c r="A834" s="234">
        <f>'Order Form'!A317</f>
        <v>108396</v>
      </c>
      <c r="B834" s="234">
        <f t="shared" si="56"/>
        <v>108396</v>
      </c>
      <c r="C834" s="235">
        <f t="shared" si="57"/>
        <v>108396</v>
      </c>
      <c r="D834" s="231">
        <f>'Order Form'!$M$2</f>
        <v>0</v>
      </c>
      <c r="E834" s="232">
        <f>'Order Form'!$K$11</f>
        <v>0</v>
      </c>
      <c r="F834" s="232" t="str">
        <f>IF(ISBLANK('Order Form'!$K$12),"",'Order Form'!$K$12)</f>
        <v/>
      </c>
      <c r="G834" s="232">
        <f t="shared" ca="1" si="59"/>
        <v>41887</v>
      </c>
      <c r="H834" s="233">
        <f>'Order Form'!$K$13</f>
        <v>0</v>
      </c>
      <c r="I834" s="236">
        <f>'Order Form'!E317</f>
        <v>10</v>
      </c>
      <c r="J834" s="231">
        <f>'Order Form'!K317</f>
        <v>0</v>
      </c>
      <c r="K834" s="231" t="str">
        <f t="shared" si="58"/>
        <v>F</v>
      </c>
      <c r="L834" s="231">
        <f>IF('Pricing + Order Summary'!$O$13&gt;=8000,14,
IF('Pricing + Order Summary'!$O$13&gt;=5500,15,
IF('Pricing + Order Summary'!$O$13&gt;=4000,16,
IF('Pricing + Order Summary'!$O$13&gt;=2000,23,
IF('Pricing + Order Summary'!$O$13&gt;=750,21,
2)))))</f>
        <v>2</v>
      </c>
      <c r="M834" s="231" t="str">
        <f>"SPS20115"&amp;"-"&amp;D834&amp;"-"&amp;'Order Form'!$O$3&amp;"-2"</f>
        <v>SPS20115-0-1-2</v>
      </c>
    </row>
    <row r="835" spans="1:13">
      <c r="A835" s="234">
        <f>'Order Form'!A318</f>
        <v>108400</v>
      </c>
      <c r="B835" s="234">
        <f t="shared" si="56"/>
        <v>108400</v>
      </c>
      <c r="C835" s="235">
        <f t="shared" si="57"/>
        <v>108400</v>
      </c>
      <c r="D835" s="231">
        <f>'Order Form'!$M$2</f>
        <v>0</v>
      </c>
      <c r="E835" s="232">
        <f>'Order Form'!$K$11</f>
        <v>0</v>
      </c>
      <c r="F835" s="232" t="str">
        <f>IF(ISBLANK('Order Form'!$K$12),"",'Order Form'!$K$12)</f>
        <v/>
      </c>
      <c r="G835" s="232">
        <f t="shared" ca="1" si="59"/>
        <v>41887</v>
      </c>
      <c r="H835" s="233">
        <f>'Order Form'!$K$13</f>
        <v>0</v>
      </c>
      <c r="I835" s="236">
        <f>'Order Form'!E318</f>
        <v>10</v>
      </c>
      <c r="J835" s="231">
        <f>'Order Form'!K318</f>
        <v>0</v>
      </c>
      <c r="K835" s="231" t="str">
        <f t="shared" si="58"/>
        <v>F</v>
      </c>
      <c r="L835" s="231">
        <f>IF('Pricing + Order Summary'!$O$13&gt;=8000,14,
IF('Pricing + Order Summary'!$O$13&gt;=5500,15,
IF('Pricing + Order Summary'!$O$13&gt;=4000,16,
IF('Pricing + Order Summary'!$O$13&gt;=2000,23,
IF('Pricing + Order Summary'!$O$13&gt;=750,21,
2)))))</f>
        <v>2</v>
      </c>
      <c r="M835" s="231" t="str">
        <f>"SPS20115"&amp;"-"&amp;D835&amp;"-"&amp;'Order Form'!$O$3&amp;"-2"</f>
        <v>SPS20115-0-1-2</v>
      </c>
    </row>
    <row r="836" spans="1:13">
      <c r="A836" s="234">
        <f>'Order Form'!A319</f>
        <v>100420</v>
      </c>
      <c r="B836" s="234">
        <f t="shared" si="56"/>
        <v>100420</v>
      </c>
      <c r="C836" s="235">
        <f t="shared" si="57"/>
        <v>100420</v>
      </c>
      <c r="D836" s="231">
        <f>'Order Form'!$M$2</f>
        <v>0</v>
      </c>
      <c r="E836" s="232">
        <f>'Order Form'!$K$11</f>
        <v>0</v>
      </c>
      <c r="F836" s="232" t="str">
        <f>IF(ISBLANK('Order Form'!$K$12),"",'Order Form'!$K$12)</f>
        <v/>
      </c>
      <c r="G836" s="232">
        <f t="shared" ca="1" si="59"/>
        <v>41887</v>
      </c>
      <c r="H836" s="233">
        <f>'Order Form'!$K$13</f>
        <v>0</v>
      </c>
      <c r="I836" s="236">
        <f>'Order Form'!E319</f>
        <v>10</v>
      </c>
      <c r="J836" s="231">
        <f>'Order Form'!K319</f>
        <v>0</v>
      </c>
      <c r="K836" s="231" t="str">
        <f t="shared" si="58"/>
        <v>F</v>
      </c>
      <c r="L836" s="231">
        <f>IF('Pricing + Order Summary'!$O$13&gt;=8000,14,
IF('Pricing + Order Summary'!$O$13&gt;=5500,15,
IF('Pricing + Order Summary'!$O$13&gt;=4000,16,
IF('Pricing + Order Summary'!$O$13&gt;=2000,23,
IF('Pricing + Order Summary'!$O$13&gt;=750,21,
2)))))</f>
        <v>2</v>
      </c>
      <c r="M836" s="231" t="str">
        <f>"SPS20115"&amp;"-"&amp;D836&amp;"-"&amp;'Order Form'!$O$3&amp;"-2"</f>
        <v>SPS20115-0-1-2</v>
      </c>
    </row>
    <row r="837" spans="1:13">
      <c r="A837" s="234">
        <f>'Order Form'!A320</f>
        <v>100411</v>
      </c>
      <c r="B837" s="234">
        <f t="shared" si="56"/>
        <v>100411</v>
      </c>
      <c r="C837" s="235">
        <f t="shared" si="57"/>
        <v>100411</v>
      </c>
      <c r="D837" s="231">
        <f>'Order Form'!$M$2</f>
        <v>0</v>
      </c>
      <c r="E837" s="232">
        <f>'Order Form'!$K$11</f>
        <v>0</v>
      </c>
      <c r="F837" s="232" t="str">
        <f>IF(ISBLANK('Order Form'!$K$12),"",'Order Form'!$K$12)</f>
        <v/>
      </c>
      <c r="G837" s="232">
        <f t="shared" ca="1" si="59"/>
        <v>41887</v>
      </c>
      <c r="H837" s="233">
        <f>'Order Form'!$K$13</f>
        <v>0</v>
      </c>
      <c r="I837" s="236">
        <f>'Order Form'!E320</f>
        <v>10</v>
      </c>
      <c r="J837" s="231">
        <f>'Order Form'!K320</f>
        <v>0</v>
      </c>
      <c r="K837" s="231" t="str">
        <f t="shared" si="58"/>
        <v>F</v>
      </c>
      <c r="L837" s="231">
        <f>IF('Pricing + Order Summary'!$O$13&gt;=8000,14,
IF('Pricing + Order Summary'!$O$13&gt;=5500,15,
IF('Pricing + Order Summary'!$O$13&gt;=4000,16,
IF('Pricing + Order Summary'!$O$13&gt;=2000,23,
IF('Pricing + Order Summary'!$O$13&gt;=750,21,
2)))))</f>
        <v>2</v>
      </c>
      <c r="M837" s="231" t="str">
        <f>"SPS20115"&amp;"-"&amp;D837&amp;"-"&amp;'Order Form'!$O$3&amp;"-2"</f>
        <v>SPS20115-0-1-2</v>
      </c>
    </row>
    <row r="838" spans="1:13">
      <c r="A838" s="234">
        <f>'Order Form'!A321</f>
        <v>100670</v>
      </c>
      <c r="B838" s="234">
        <f t="shared" si="56"/>
        <v>100670</v>
      </c>
      <c r="C838" s="235">
        <f t="shared" si="57"/>
        <v>100670</v>
      </c>
      <c r="D838" s="231">
        <f>'Order Form'!$M$2</f>
        <v>0</v>
      </c>
      <c r="E838" s="232">
        <f>'Order Form'!$K$11</f>
        <v>0</v>
      </c>
      <c r="F838" s="232" t="str">
        <f>IF(ISBLANK('Order Form'!$K$12),"",'Order Form'!$K$12)</f>
        <v/>
      </c>
      <c r="G838" s="232">
        <f t="shared" ca="1" si="59"/>
        <v>41887</v>
      </c>
      <c r="H838" s="233">
        <f>'Order Form'!$K$13</f>
        <v>0</v>
      </c>
      <c r="I838" s="236">
        <f>'Order Form'!E321</f>
        <v>10</v>
      </c>
      <c r="J838" s="231">
        <f>'Order Form'!K321</f>
        <v>0</v>
      </c>
      <c r="K838" s="231" t="str">
        <f t="shared" si="58"/>
        <v>F</v>
      </c>
      <c r="L838" s="231">
        <f>IF('Pricing + Order Summary'!$O$13&gt;=8000,14,
IF('Pricing + Order Summary'!$O$13&gt;=5500,15,
IF('Pricing + Order Summary'!$O$13&gt;=4000,16,
IF('Pricing + Order Summary'!$O$13&gt;=2000,23,
IF('Pricing + Order Summary'!$O$13&gt;=750,21,
2)))))</f>
        <v>2</v>
      </c>
      <c r="M838" s="231" t="str">
        <f>"SPS20115"&amp;"-"&amp;D838&amp;"-"&amp;'Order Form'!$O$3&amp;"-2"</f>
        <v>SPS20115-0-1-2</v>
      </c>
    </row>
    <row r="839" spans="1:13">
      <c r="A839" s="234">
        <f>'Order Form'!A322</f>
        <v>100679</v>
      </c>
      <c r="B839" s="234">
        <f t="shared" si="56"/>
        <v>100679</v>
      </c>
      <c r="C839" s="235">
        <f t="shared" si="57"/>
        <v>100679</v>
      </c>
      <c r="D839" s="231">
        <f>'Order Form'!$M$2</f>
        <v>0</v>
      </c>
      <c r="E839" s="232">
        <f>'Order Form'!$K$11</f>
        <v>0</v>
      </c>
      <c r="F839" s="232" t="str">
        <f>IF(ISBLANK('Order Form'!$K$12),"",'Order Form'!$K$12)</f>
        <v/>
      </c>
      <c r="G839" s="232">
        <f t="shared" ca="1" si="59"/>
        <v>41887</v>
      </c>
      <c r="H839" s="233">
        <f>'Order Form'!$K$13</f>
        <v>0</v>
      </c>
      <c r="I839" s="236">
        <f>'Order Form'!E322</f>
        <v>10</v>
      </c>
      <c r="J839" s="231">
        <f>'Order Form'!K322</f>
        <v>0</v>
      </c>
      <c r="K839" s="231" t="str">
        <f t="shared" si="58"/>
        <v>F</v>
      </c>
      <c r="L839" s="231">
        <f>IF('Pricing + Order Summary'!$O$13&gt;=8000,14,
IF('Pricing + Order Summary'!$O$13&gt;=5500,15,
IF('Pricing + Order Summary'!$O$13&gt;=4000,16,
IF('Pricing + Order Summary'!$O$13&gt;=2000,23,
IF('Pricing + Order Summary'!$O$13&gt;=750,21,
2)))))</f>
        <v>2</v>
      </c>
      <c r="M839" s="231" t="str">
        <f>"SPS20115"&amp;"-"&amp;D839&amp;"-"&amp;'Order Form'!$O$3&amp;"-2"</f>
        <v>SPS20115-0-1-2</v>
      </c>
    </row>
    <row r="840" spans="1:13">
      <c r="A840" s="234">
        <f>'Order Form'!A323</f>
        <v>107798</v>
      </c>
      <c r="B840" s="234">
        <f t="shared" si="56"/>
        <v>107798</v>
      </c>
      <c r="C840" s="235">
        <f t="shared" si="57"/>
        <v>107798</v>
      </c>
      <c r="D840" s="231">
        <f>'Order Form'!$M$2</f>
        <v>0</v>
      </c>
      <c r="E840" s="232">
        <f>'Order Form'!$K$11</f>
        <v>0</v>
      </c>
      <c r="F840" s="232" t="str">
        <f>IF(ISBLANK('Order Form'!$K$12),"",'Order Form'!$K$12)</f>
        <v/>
      </c>
      <c r="G840" s="232">
        <f t="shared" ca="1" si="59"/>
        <v>41887</v>
      </c>
      <c r="H840" s="233">
        <f>'Order Form'!$K$13</f>
        <v>0</v>
      </c>
      <c r="I840" s="236">
        <f>'Order Form'!E323</f>
        <v>10</v>
      </c>
      <c r="J840" s="231">
        <f>'Order Form'!K323</f>
        <v>0</v>
      </c>
      <c r="K840" s="231" t="str">
        <f t="shared" si="58"/>
        <v>F</v>
      </c>
      <c r="L840" s="231">
        <f>IF('Pricing + Order Summary'!$O$13&gt;=8000,14,
IF('Pricing + Order Summary'!$O$13&gt;=5500,15,
IF('Pricing + Order Summary'!$O$13&gt;=4000,16,
IF('Pricing + Order Summary'!$O$13&gt;=2000,23,
IF('Pricing + Order Summary'!$O$13&gt;=750,21,
2)))))</f>
        <v>2</v>
      </c>
      <c r="M840" s="231" t="str">
        <f>"SPS20115"&amp;"-"&amp;D840&amp;"-"&amp;'Order Form'!$O$3&amp;"-2"</f>
        <v>SPS20115-0-1-2</v>
      </c>
    </row>
    <row r="841" spans="1:13">
      <c r="A841" s="234">
        <f>'Order Form'!A324</f>
        <v>108303</v>
      </c>
      <c r="B841" s="234">
        <f t="shared" si="56"/>
        <v>108303</v>
      </c>
      <c r="C841" s="235">
        <f t="shared" si="57"/>
        <v>108303</v>
      </c>
      <c r="D841" s="231">
        <f>'Order Form'!$M$2</f>
        <v>0</v>
      </c>
      <c r="E841" s="232">
        <f>'Order Form'!$K$11</f>
        <v>0</v>
      </c>
      <c r="F841" s="232" t="str">
        <f>IF(ISBLANK('Order Form'!$K$12),"",'Order Form'!$K$12)</f>
        <v/>
      </c>
      <c r="G841" s="232">
        <f t="shared" ca="1" si="59"/>
        <v>41887</v>
      </c>
      <c r="H841" s="233">
        <f>'Order Form'!$K$13</f>
        <v>0</v>
      </c>
      <c r="I841" s="236">
        <f>'Order Form'!E324</f>
        <v>11</v>
      </c>
      <c r="J841" s="231">
        <f>'Order Form'!K324</f>
        <v>0</v>
      </c>
      <c r="K841" s="231" t="str">
        <f t="shared" si="58"/>
        <v>F</v>
      </c>
      <c r="L841" s="231">
        <f>IF('Pricing + Order Summary'!$O$13&gt;=8000,14,
IF('Pricing + Order Summary'!$O$13&gt;=5500,15,
IF('Pricing + Order Summary'!$O$13&gt;=4000,16,
IF('Pricing + Order Summary'!$O$13&gt;=2000,23,
IF('Pricing + Order Summary'!$O$13&gt;=750,21,
2)))))</f>
        <v>2</v>
      </c>
      <c r="M841" s="231" t="str">
        <f>"SPS20115"&amp;"-"&amp;D841&amp;"-"&amp;'Order Form'!$O$3&amp;"-2"</f>
        <v>SPS20115-0-1-2</v>
      </c>
    </row>
    <row r="842" spans="1:13">
      <c r="A842" s="234">
        <f>'Order Form'!A325</f>
        <v>108304</v>
      </c>
      <c r="B842" s="234">
        <f t="shared" si="56"/>
        <v>108304</v>
      </c>
      <c r="C842" s="235">
        <f t="shared" si="57"/>
        <v>108304</v>
      </c>
      <c r="D842" s="231">
        <f>'Order Form'!$M$2</f>
        <v>0</v>
      </c>
      <c r="E842" s="232">
        <f>'Order Form'!$K$11</f>
        <v>0</v>
      </c>
      <c r="F842" s="232" t="str">
        <f>IF(ISBLANK('Order Form'!$K$12),"",'Order Form'!$K$12)</f>
        <v/>
      </c>
      <c r="G842" s="232">
        <f t="shared" ca="1" si="59"/>
        <v>41887</v>
      </c>
      <c r="H842" s="233">
        <f>'Order Form'!$K$13</f>
        <v>0</v>
      </c>
      <c r="I842" s="236">
        <f>'Order Form'!E325</f>
        <v>11</v>
      </c>
      <c r="J842" s="231">
        <f>'Order Form'!K325</f>
        <v>0</v>
      </c>
      <c r="K842" s="231" t="str">
        <f t="shared" si="58"/>
        <v>F</v>
      </c>
      <c r="L842" s="231">
        <f>IF('Pricing + Order Summary'!$O$13&gt;=8000,14,
IF('Pricing + Order Summary'!$O$13&gt;=5500,15,
IF('Pricing + Order Summary'!$O$13&gt;=4000,16,
IF('Pricing + Order Summary'!$O$13&gt;=2000,23,
IF('Pricing + Order Summary'!$O$13&gt;=750,21,
2)))))</f>
        <v>2</v>
      </c>
      <c r="M842" s="231" t="str">
        <f>"SPS20115"&amp;"-"&amp;D842&amp;"-"&amp;'Order Form'!$O$3&amp;"-2"</f>
        <v>SPS20115-0-1-2</v>
      </c>
    </row>
    <row r="843" spans="1:13">
      <c r="A843" s="234">
        <f>'Order Form'!A326</f>
        <v>108305</v>
      </c>
      <c r="B843" s="234">
        <f t="shared" si="56"/>
        <v>108305</v>
      </c>
      <c r="C843" s="235">
        <f t="shared" si="57"/>
        <v>108305</v>
      </c>
      <c r="D843" s="231">
        <f>'Order Form'!$M$2</f>
        <v>0</v>
      </c>
      <c r="E843" s="232">
        <f>'Order Form'!$K$11</f>
        <v>0</v>
      </c>
      <c r="F843" s="232" t="str">
        <f>IF(ISBLANK('Order Form'!$K$12),"",'Order Form'!$K$12)</f>
        <v/>
      </c>
      <c r="G843" s="232">
        <f t="shared" ca="1" si="59"/>
        <v>41887</v>
      </c>
      <c r="H843" s="233">
        <f>'Order Form'!$K$13</f>
        <v>0</v>
      </c>
      <c r="I843" s="236">
        <f>'Order Form'!E326</f>
        <v>11</v>
      </c>
      <c r="J843" s="231">
        <f>'Order Form'!K326</f>
        <v>0</v>
      </c>
      <c r="K843" s="231" t="str">
        <f t="shared" si="58"/>
        <v>F</v>
      </c>
      <c r="L843" s="231">
        <f>IF('Pricing + Order Summary'!$O$13&gt;=8000,14,
IF('Pricing + Order Summary'!$O$13&gt;=5500,15,
IF('Pricing + Order Summary'!$O$13&gt;=4000,16,
IF('Pricing + Order Summary'!$O$13&gt;=2000,23,
IF('Pricing + Order Summary'!$O$13&gt;=750,21,
2)))))</f>
        <v>2</v>
      </c>
      <c r="M843" s="231" t="str">
        <f>"SPS20115"&amp;"-"&amp;D843&amp;"-"&amp;'Order Form'!$O$3&amp;"-2"</f>
        <v>SPS20115-0-1-2</v>
      </c>
    </row>
    <row r="844" spans="1:13">
      <c r="A844" s="234">
        <f>'Order Form'!A327</f>
        <v>108388</v>
      </c>
      <c r="B844" s="234">
        <f t="shared" si="56"/>
        <v>108388</v>
      </c>
      <c r="C844" s="235">
        <f t="shared" si="57"/>
        <v>108388</v>
      </c>
      <c r="D844" s="231">
        <f>'Order Form'!$M$2</f>
        <v>0</v>
      </c>
      <c r="E844" s="232">
        <f>'Order Form'!$K$11</f>
        <v>0</v>
      </c>
      <c r="F844" s="232" t="str">
        <f>IF(ISBLANK('Order Form'!$K$12),"",'Order Form'!$K$12)</f>
        <v/>
      </c>
      <c r="G844" s="232">
        <f t="shared" ca="1" si="59"/>
        <v>41887</v>
      </c>
      <c r="H844" s="233">
        <f>'Order Form'!$K$13</f>
        <v>0</v>
      </c>
      <c r="I844" s="236">
        <f>'Order Form'!E327</f>
        <v>10</v>
      </c>
      <c r="J844" s="231">
        <f>'Order Form'!K327</f>
        <v>0</v>
      </c>
      <c r="K844" s="231" t="str">
        <f t="shared" si="58"/>
        <v>F</v>
      </c>
      <c r="L844" s="231">
        <f>IF('Pricing + Order Summary'!$O$13&gt;=8000,14,
IF('Pricing + Order Summary'!$O$13&gt;=5500,15,
IF('Pricing + Order Summary'!$O$13&gt;=4000,16,
IF('Pricing + Order Summary'!$O$13&gt;=2000,23,
IF('Pricing + Order Summary'!$O$13&gt;=750,21,
2)))))</f>
        <v>2</v>
      </c>
      <c r="M844" s="231" t="str">
        <f>"SPS20115"&amp;"-"&amp;D844&amp;"-"&amp;'Order Form'!$O$3&amp;"-2"</f>
        <v>SPS20115-0-1-2</v>
      </c>
    </row>
    <row r="845" spans="1:13">
      <c r="A845" s="234">
        <f>'Order Form'!A328</f>
        <v>100684</v>
      </c>
      <c r="B845" s="234">
        <f t="shared" si="56"/>
        <v>100684</v>
      </c>
      <c r="C845" s="235">
        <f t="shared" si="57"/>
        <v>100684</v>
      </c>
      <c r="D845" s="231">
        <f>'Order Form'!$M$2</f>
        <v>0</v>
      </c>
      <c r="E845" s="232">
        <f>'Order Form'!$K$11</f>
        <v>0</v>
      </c>
      <c r="F845" s="232" t="str">
        <f>IF(ISBLANK('Order Form'!$K$12),"",'Order Form'!$K$12)</f>
        <v/>
      </c>
      <c r="G845" s="232">
        <f t="shared" ca="1" si="59"/>
        <v>41887</v>
      </c>
      <c r="H845" s="233">
        <f>'Order Form'!$K$13</f>
        <v>0</v>
      </c>
      <c r="I845" s="236">
        <f>'Order Form'!E328</f>
        <v>10</v>
      </c>
      <c r="J845" s="231">
        <f>'Order Form'!K328</f>
        <v>0</v>
      </c>
      <c r="K845" s="231" t="str">
        <f t="shared" si="58"/>
        <v>F</v>
      </c>
      <c r="L845" s="231">
        <f>IF('Pricing + Order Summary'!$O$13&gt;=8000,14,
IF('Pricing + Order Summary'!$O$13&gt;=5500,15,
IF('Pricing + Order Summary'!$O$13&gt;=4000,16,
IF('Pricing + Order Summary'!$O$13&gt;=2000,23,
IF('Pricing + Order Summary'!$O$13&gt;=750,21,
2)))))</f>
        <v>2</v>
      </c>
      <c r="M845" s="231" t="str">
        <f>"SPS20115"&amp;"-"&amp;D845&amp;"-"&amp;'Order Form'!$O$3&amp;"-2"</f>
        <v>SPS20115-0-1-2</v>
      </c>
    </row>
    <row r="846" spans="1:13">
      <c r="A846" s="234">
        <f>'Order Form'!A329</f>
        <v>108387</v>
      </c>
      <c r="B846" s="234">
        <f t="shared" si="56"/>
        <v>108387</v>
      </c>
      <c r="C846" s="235">
        <f t="shared" si="57"/>
        <v>108387</v>
      </c>
      <c r="D846" s="231">
        <f>'Order Form'!$M$2</f>
        <v>0</v>
      </c>
      <c r="E846" s="232">
        <f>'Order Form'!$K$11</f>
        <v>0</v>
      </c>
      <c r="F846" s="232" t="str">
        <f>IF(ISBLANK('Order Form'!$K$12),"",'Order Form'!$K$12)</f>
        <v/>
      </c>
      <c r="G846" s="232">
        <f t="shared" ca="1" si="59"/>
        <v>41887</v>
      </c>
      <c r="H846" s="233">
        <f>'Order Form'!$K$13</f>
        <v>0</v>
      </c>
      <c r="I846" s="236">
        <f>'Order Form'!E329</f>
        <v>10</v>
      </c>
      <c r="J846" s="231">
        <f>'Order Form'!K329</f>
        <v>0</v>
      </c>
      <c r="K846" s="231" t="str">
        <f t="shared" si="58"/>
        <v>F</v>
      </c>
      <c r="L846" s="231">
        <f>IF('Pricing + Order Summary'!$O$13&gt;=8000,14,
IF('Pricing + Order Summary'!$O$13&gt;=5500,15,
IF('Pricing + Order Summary'!$O$13&gt;=4000,16,
IF('Pricing + Order Summary'!$O$13&gt;=2000,23,
IF('Pricing + Order Summary'!$O$13&gt;=750,21,
2)))))</f>
        <v>2</v>
      </c>
      <c r="M846" s="231" t="str">
        <f>"SPS20115"&amp;"-"&amp;D846&amp;"-"&amp;'Order Form'!$O$3&amp;"-2"</f>
        <v>SPS20115-0-1-2</v>
      </c>
    </row>
    <row r="847" spans="1:13">
      <c r="A847" s="234">
        <f>'Order Form'!A330</f>
        <v>108397</v>
      </c>
      <c r="B847" s="234">
        <f t="shared" si="56"/>
        <v>108397</v>
      </c>
      <c r="C847" s="235">
        <f t="shared" si="57"/>
        <v>108397</v>
      </c>
      <c r="D847" s="231">
        <f>'Order Form'!$M$2</f>
        <v>0</v>
      </c>
      <c r="E847" s="232">
        <f>'Order Form'!$K$11</f>
        <v>0</v>
      </c>
      <c r="F847" s="232" t="str">
        <f>IF(ISBLANK('Order Form'!$K$12),"",'Order Form'!$K$12)</f>
        <v/>
      </c>
      <c r="G847" s="232">
        <f t="shared" ca="1" si="59"/>
        <v>41887</v>
      </c>
      <c r="H847" s="233">
        <f>'Order Form'!$K$13</f>
        <v>0</v>
      </c>
      <c r="I847" s="236">
        <f>'Order Form'!E330</f>
        <v>10</v>
      </c>
      <c r="J847" s="231">
        <f>'Order Form'!K330</f>
        <v>0</v>
      </c>
      <c r="K847" s="231" t="str">
        <f t="shared" si="58"/>
        <v>F</v>
      </c>
      <c r="L847" s="231">
        <f>IF('Pricing + Order Summary'!$O$13&gt;=8000,14,
IF('Pricing + Order Summary'!$O$13&gt;=5500,15,
IF('Pricing + Order Summary'!$O$13&gt;=4000,16,
IF('Pricing + Order Summary'!$O$13&gt;=2000,23,
IF('Pricing + Order Summary'!$O$13&gt;=750,21,
2)))))</f>
        <v>2</v>
      </c>
      <c r="M847" s="231" t="str">
        <f>"SPS20115"&amp;"-"&amp;D847&amp;"-"&amp;'Order Form'!$O$3&amp;"-2"</f>
        <v>SPS20115-0-1-2</v>
      </c>
    </row>
    <row r="848" spans="1:13">
      <c r="A848" s="234">
        <f>'Order Form'!A331</f>
        <v>100410</v>
      </c>
      <c r="B848" s="234">
        <f t="shared" si="56"/>
        <v>100410</v>
      </c>
      <c r="C848" s="235">
        <f t="shared" si="57"/>
        <v>100410</v>
      </c>
      <c r="D848" s="231">
        <f>'Order Form'!$M$2</f>
        <v>0</v>
      </c>
      <c r="E848" s="232">
        <f>'Order Form'!$K$11</f>
        <v>0</v>
      </c>
      <c r="F848" s="232" t="str">
        <f>IF(ISBLANK('Order Form'!$K$12),"",'Order Form'!$K$12)</f>
        <v/>
      </c>
      <c r="G848" s="232">
        <f t="shared" ca="1" si="59"/>
        <v>41887</v>
      </c>
      <c r="H848" s="233">
        <f>'Order Form'!$K$13</f>
        <v>0</v>
      </c>
      <c r="I848" s="236">
        <f>'Order Form'!E331</f>
        <v>10</v>
      </c>
      <c r="J848" s="231">
        <f>'Order Form'!K331</f>
        <v>0</v>
      </c>
      <c r="K848" s="231" t="str">
        <f t="shared" si="58"/>
        <v>F</v>
      </c>
      <c r="L848" s="231">
        <f>IF('Pricing + Order Summary'!$O$13&gt;=8000,14,
IF('Pricing + Order Summary'!$O$13&gt;=5500,15,
IF('Pricing + Order Summary'!$O$13&gt;=4000,16,
IF('Pricing + Order Summary'!$O$13&gt;=2000,23,
IF('Pricing + Order Summary'!$O$13&gt;=750,21,
2)))))</f>
        <v>2</v>
      </c>
      <c r="M848" s="231" t="str">
        <f>"SPS20115"&amp;"-"&amp;D848&amp;"-"&amp;'Order Form'!$O$3&amp;"-2"</f>
        <v>SPS20115-0-1-2</v>
      </c>
    </row>
    <row r="849" spans="1:13">
      <c r="A849" s="234">
        <f>'Order Form'!A332</f>
        <v>108407</v>
      </c>
      <c r="B849" s="234">
        <f t="shared" si="56"/>
        <v>108407</v>
      </c>
      <c r="C849" s="235">
        <f t="shared" si="57"/>
        <v>108407</v>
      </c>
      <c r="D849" s="231">
        <f>'Order Form'!$M$2</f>
        <v>0</v>
      </c>
      <c r="E849" s="232">
        <f>'Order Form'!$K$11</f>
        <v>0</v>
      </c>
      <c r="F849" s="232" t="str">
        <f>IF(ISBLANK('Order Form'!$K$12),"",'Order Form'!$K$12)</f>
        <v/>
      </c>
      <c r="G849" s="232">
        <f t="shared" ca="1" si="59"/>
        <v>41887</v>
      </c>
      <c r="H849" s="233">
        <f>'Order Form'!$K$13</f>
        <v>0</v>
      </c>
      <c r="I849" s="236">
        <f>'Order Form'!E332</f>
        <v>10</v>
      </c>
      <c r="J849" s="231">
        <f>'Order Form'!K332</f>
        <v>0</v>
      </c>
      <c r="K849" s="231" t="str">
        <f t="shared" si="58"/>
        <v>F</v>
      </c>
      <c r="L849" s="231">
        <f>IF('Pricing + Order Summary'!$O$13&gt;=8000,14,
IF('Pricing + Order Summary'!$O$13&gt;=5500,15,
IF('Pricing + Order Summary'!$O$13&gt;=4000,16,
IF('Pricing + Order Summary'!$O$13&gt;=2000,23,
IF('Pricing + Order Summary'!$O$13&gt;=750,21,
2)))))</f>
        <v>2</v>
      </c>
      <c r="M849" s="231" t="str">
        <f>"SPS20115"&amp;"-"&amp;D849&amp;"-"&amp;'Order Form'!$O$3&amp;"-2"</f>
        <v>SPS20115-0-1-2</v>
      </c>
    </row>
    <row r="850" spans="1:13">
      <c r="A850" s="234">
        <f>'Order Form'!A333</f>
        <v>107792</v>
      </c>
      <c r="B850" s="234">
        <f t="shared" si="56"/>
        <v>107792</v>
      </c>
      <c r="C850" s="235">
        <f t="shared" si="57"/>
        <v>107792</v>
      </c>
      <c r="D850" s="231">
        <f>'Order Form'!$M$2</f>
        <v>0</v>
      </c>
      <c r="E850" s="232">
        <f>'Order Form'!$K$11</f>
        <v>0</v>
      </c>
      <c r="F850" s="232" t="str">
        <f>IF(ISBLANK('Order Form'!$K$12),"",'Order Form'!$K$12)</f>
        <v/>
      </c>
      <c r="G850" s="232">
        <f t="shared" ca="1" si="59"/>
        <v>41887</v>
      </c>
      <c r="H850" s="233">
        <f>'Order Form'!$K$13</f>
        <v>0</v>
      </c>
      <c r="I850" s="236">
        <f>'Order Form'!E333</f>
        <v>10</v>
      </c>
      <c r="J850" s="231">
        <f>'Order Form'!K333</f>
        <v>0</v>
      </c>
      <c r="K850" s="231" t="str">
        <f t="shared" si="58"/>
        <v>F</v>
      </c>
      <c r="L850" s="231">
        <f>IF('Pricing + Order Summary'!$O$13&gt;=8000,14,
IF('Pricing + Order Summary'!$O$13&gt;=5500,15,
IF('Pricing + Order Summary'!$O$13&gt;=4000,16,
IF('Pricing + Order Summary'!$O$13&gt;=2000,23,
IF('Pricing + Order Summary'!$O$13&gt;=750,21,
2)))))</f>
        <v>2</v>
      </c>
      <c r="M850" s="231" t="str">
        <f>"SPS20115"&amp;"-"&amp;D850&amp;"-"&amp;'Order Form'!$O$3&amp;"-2"</f>
        <v>SPS20115-0-1-2</v>
      </c>
    </row>
    <row r="851" spans="1:13">
      <c r="A851" s="234">
        <f>'Order Form'!A334</f>
        <v>105743</v>
      </c>
      <c r="B851" s="234">
        <f t="shared" si="56"/>
        <v>105743</v>
      </c>
      <c r="C851" s="235">
        <f t="shared" si="57"/>
        <v>105743</v>
      </c>
      <c r="D851" s="231">
        <f>'Order Form'!$M$2</f>
        <v>0</v>
      </c>
      <c r="E851" s="232">
        <f>'Order Form'!$K$11</f>
        <v>0</v>
      </c>
      <c r="F851" s="232" t="str">
        <f>IF(ISBLANK('Order Form'!$K$12),"",'Order Form'!$K$12)</f>
        <v/>
      </c>
      <c r="G851" s="232">
        <f t="shared" ca="1" si="59"/>
        <v>41887</v>
      </c>
      <c r="H851" s="233">
        <f>'Order Form'!$K$13</f>
        <v>0</v>
      </c>
      <c r="I851" s="236">
        <f>'Order Form'!E334</f>
        <v>10</v>
      </c>
      <c r="J851" s="231">
        <f>'Order Form'!K334</f>
        <v>0</v>
      </c>
      <c r="K851" s="231" t="str">
        <f t="shared" si="58"/>
        <v>F</v>
      </c>
      <c r="L851" s="231">
        <f>IF('Pricing + Order Summary'!$O$13&gt;=8000,14,
IF('Pricing + Order Summary'!$O$13&gt;=5500,15,
IF('Pricing + Order Summary'!$O$13&gt;=4000,16,
IF('Pricing + Order Summary'!$O$13&gt;=2000,23,
IF('Pricing + Order Summary'!$O$13&gt;=750,21,
2)))))</f>
        <v>2</v>
      </c>
      <c r="M851" s="231" t="str">
        <f>"SPS20115"&amp;"-"&amp;D851&amp;"-"&amp;'Order Form'!$O$3&amp;"-2"</f>
        <v>SPS20115-0-1-2</v>
      </c>
    </row>
    <row r="852" spans="1:13">
      <c r="A852" s="234">
        <f>'Order Form'!A335</f>
        <v>108403</v>
      </c>
      <c r="B852" s="234">
        <f t="shared" si="56"/>
        <v>108403</v>
      </c>
      <c r="C852" s="235">
        <f t="shared" si="57"/>
        <v>108403</v>
      </c>
      <c r="D852" s="231">
        <f>'Order Form'!$M$2</f>
        <v>0</v>
      </c>
      <c r="E852" s="232">
        <f>'Order Form'!$K$11</f>
        <v>0</v>
      </c>
      <c r="F852" s="232" t="str">
        <f>IF(ISBLANK('Order Form'!$K$12),"",'Order Form'!$K$12)</f>
        <v/>
      </c>
      <c r="G852" s="232">
        <f t="shared" ca="1" si="59"/>
        <v>41887</v>
      </c>
      <c r="H852" s="233">
        <f>'Order Form'!$K$13</f>
        <v>0</v>
      </c>
      <c r="I852" s="236">
        <f>'Order Form'!E335</f>
        <v>10</v>
      </c>
      <c r="J852" s="231">
        <f>'Order Form'!K335</f>
        <v>0</v>
      </c>
      <c r="K852" s="231" t="str">
        <f t="shared" si="58"/>
        <v>F</v>
      </c>
      <c r="L852" s="231">
        <f>IF('Pricing + Order Summary'!$O$13&gt;=8000,14,
IF('Pricing + Order Summary'!$O$13&gt;=5500,15,
IF('Pricing + Order Summary'!$O$13&gt;=4000,16,
IF('Pricing + Order Summary'!$O$13&gt;=2000,23,
IF('Pricing + Order Summary'!$O$13&gt;=750,21,
2)))))</f>
        <v>2</v>
      </c>
      <c r="M852" s="231" t="str">
        <f>"SPS20115"&amp;"-"&amp;D852&amp;"-"&amp;'Order Form'!$O$3&amp;"-2"</f>
        <v>SPS20115-0-1-2</v>
      </c>
    </row>
    <row r="853" spans="1:13">
      <c r="A853" s="234">
        <f>'Order Form'!A336</f>
        <v>100460</v>
      </c>
      <c r="B853" s="234">
        <f t="shared" si="56"/>
        <v>100460</v>
      </c>
      <c r="C853" s="235">
        <f t="shared" si="57"/>
        <v>100460</v>
      </c>
      <c r="D853" s="231">
        <f>'Order Form'!$M$2</f>
        <v>0</v>
      </c>
      <c r="E853" s="232">
        <f>'Order Form'!$K$11</f>
        <v>0</v>
      </c>
      <c r="F853" s="232" t="str">
        <f>IF(ISBLANK('Order Form'!$K$12),"",'Order Form'!$K$12)</f>
        <v/>
      </c>
      <c r="G853" s="232">
        <f t="shared" ca="1" si="59"/>
        <v>41887</v>
      </c>
      <c r="H853" s="233">
        <f>'Order Form'!$K$13</f>
        <v>0</v>
      </c>
      <c r="I853" s="236">
        <f>'Order Form'!E336</f>
        <v>10</v>
      </c>
      <c r="J853" s="231">
        <f>'Order Form'!K336</f>
        <v>0</v>
      </c>
      <c r="K853" s="231" t="str">
        <f t="shared" si="58"/>
        <v>F</v>
      </c>
      <c r="L853" s="231">
        <f>IF('Pricing + Order Summary'!$O$13&gt;=8000,14,
IF('Pricing + Order Summary'!$O$13&gt;=5500,15,
IF('Pricing + Order Summary'!$O$13&gt;=4000,16,
IF('Pricing + Order Summary'!$O$13&gt;=2000,23,
IF('Pricing + Order Summary'!$O$13&gt;=750,21,
2)))))</f>
        <v>2</v>
      </c>
      <c r="M853" s="231" t="str">
        <f>"SPS20115"&amp;"-"&amp;D853&amp;"-"&amp;'Order Form'!$O$3&amp;"-2"</f>
        <v>SPS20115-0-1-2</v>
      </c>
    </row>
    <row r="854" spans="1:13">
      <c r="A854" s="234">
        <f>'Order Form'!A337</f>
        <v>108377</v>
      </c>
      <c r="B854" s="234">
        <f t="shared" si="56"/>
        <v>108377</v>
      </c>
      <c r="C854" s="235">
        <f t="shared" si="57"/>
        <v>108377</v>
      </c>
      <c r="D854" s="231">
        <f>'Order Form'!$M$2</f>
        <v>0</v>
      </c>
      <c r="E854" s="232">
        <f>'Order Form'!$K$11</f>
        <v>0</v>
      </c>
      <c r="F854" s="232" t="str">
        <f>IF(ISBLANK('Order Form'!$K$12),"",'Order Form'!$K$12)</f>
        <v/>
      </c>
      <c r="G854" s="232">
        <f t="shared" ca="1" si="59"/>
        <v>41887</v>
      </c>
      <c r="H854" s="233">
        <f>'Order Form'!$K$13</f>
        <v>0</v>
      </c>
      <c r="I854" s="236">
        <f>'Order Form'!E337</f>
        <v>10</v>
      </c>
      <c r="J854" s="231">
        <f>'Order Form'!K337</f>
        <v>0</v>
      </c>
      <c r="K854" s="231" t="str">
        <f t="shared" si="58"/>
        <v>F</v>
      </c>
      <c r="L854" s="231">
        <f>IF('Pricing + Order Summary'!$O$13&gt;=8000,14,
IF('Pricing + Order Summary'!$O$13&gt;=5500,15,
IF('Pricing + Order Summary'!$O$13&gt;=4000,16,
IF('Pricing + Order Summary'!$O$13&gt;=2000,23,
IF('Pricing + Order Summary'!$O$13&gt;=750,21,
2)))))</f>
        <v>2</v>
      </c>
      <c r="M854" s="231" t="str">
        <f>"SPS20115"&amp;"-"&amp;D854&amp;"-"&amp;'Order Form'!$O$3&amp;"-2"</f>
        <v>SPS20115-0-1-2</v>
      </c>
    </row>
    <row r="855" spans="1:13">
      <c r="A855" s="234">
        <f>'Order Form'!A338</f>
        <v>100433</v>
      </c>
      <c r="B855" s="234">
        <f t="shared" ref="B855:B918" si="60">A855</f>
        <v>100433</v>
      </c>
      <c r="C855" s="235">
        <f t="shared" ref="C855:C918" si="61">IF(B855=0,A855,B855)</f>
        <v>100433</v>
      </c>
      <c r="D855" s="231">
        <f>'Order Form'!$M$2</f>
        <v>0</v>
      </c>
      <c r="E855" s="232">
        <f>'Order Form'!$K$11</f>
        <v>0</v>
      </c>
      <c r="F855" s="232" t="str">
        <f>IF(ISBLANK('Order Form'!$K$12),"",'Order Form'!$K$12)</f>
        <v/>
      </c>
      <c r="G855" s="232">
        <f t="shared" ca="1" si="59"/>
        <v>41887</v>
      </c>
      <c r="H855" s="233">
        <f>'Order Form'!$K$13</f>
        <v>0</v>
      </c>
      <c r="I855" s="236">
        <f>'Order Form'!E338</f>
        <v>10</v>
      </c>
      <c r="J855" s="231">
        <f>'Order Form'!K338</f>
        <v>0</v>
      </c>
      <c r="K855" s="231" t="str">
        <f t="shared" ref="K855:K918" si="62">IF(J855=0,"F","T")</f>
        <v>F</v>
      </c>
      <c r="L855" s="231">
        <f>IF('Pricing + Order Summary'!$O$13&gt;=8000,14,
IF('Pricing + Order Summary'!$O$13&gt;=5500,15,
IF('Pricing + Order Summary'!$O$13&gt;=4000,16,
IF('Pricing + Order Summary'!$O$13&gt;=2000,23,
IF('Pricing + Order Summary'!$O$13&gt;=750,21,
2)))))</f>
        <v>2</v>
      </c>
      <c r="M855" s="231" t="str">
        <f>"SPS20115"&amp;"-"&amp;D855&amp;"-"&amp;'Order Form'!$O$3&amp;"-2"</f>
        <v>SPS20115-0-1-2</v>
      </c>
    </row>
    <row r="856" spans="1:13">
      <c r="A856" s="234">
        <f>'Order Form'!A339</f>
        <v>108383</v>
      </c>
      <c r="B856" s="234">
        <f t="shared" si="60"/>
        <v>108383</v>
      </c>
      <c r="C856" s="235">
        <f t="shared" si="61"/>
        <v>108383</v>
      </c>
      <c r="D856" s="231">
        <f>'Order Form'!$M$2</f>
        <v>0</v>
      </c>
      <c r="E856" s="232">
        <f>'Order Form'!$K$11</f>
        <v>0</v>
      </c>
      <c r="F856" s="232" t="str">
        <f>IF(ISBLANK('Order Form'!$K$12),"",'Order Form'!$K$12)</f>
        <v/>
      </c>
      <c r="G856" s="232">
        <f t="shared" ca="1" si="59"/>
        <v>41887</v>
      </c>
      <c r="H856" s="233">
        <f>'Order Form'!$K$13</f>
        <v>0</v>
      </c>
      <c r="I856" s="236">
        <f>'Order Form'!E339</f>
        <v>10</v>
      </c>
      <c r="J856" s="231">
        <f>'Order Form'!K339</f>
        <v>0</v>
      </c>
      <c r="K856" s="231" t="str">
        <f t="shared" si="62"/>
        <v>F</v>
      </c>
      <c r="L856" s="231">
        <f>IF('Pricing + Order Summary'!$O$13&gt;=8000,14,
IF('Pricing + Order Summary'!$O$13&gt;=5500,15,
IF('Pricing + Order Summary'!$O$13&gt;=4000,16,
IF('Pricing + Order Summary'!$O$13&gt;=2000,23,
IF('Pricing + Order Summary'!$O$13&gt;=750,21,
2)))))</f>
        <v>2</v>
      </c>
      <c r="M856" s="231" t="str">
        <f>"SPS20115"&amp;"-"&amp;D856&amp;"-"&amp;'Order Form'!$O$3&amp;"-2"</f>
        <v>SPS20115-0-1-2</v>
      </c>
    </row>
    <row r="857" spans="1:13">
      <c r="A857" s="234">
        <f>'Order Form'!A340</f>
        <v>104834</v>
      </c>
      <c r="B857" s="234">
        <f t="shared" si="60"/>
        <v>104834</v>
      </c>
      <c r="C857" s="235">
        <f t="shared" si="61"/>
        <v>104834</v>
      </c>
      <c r="D857" s="231">
        <f>'Order Form'!$M$2</f>
        <v>0</v>
      </c>
      <c r="E857" s="232">
        <f>'Order Form'!$K$11</f>
        <v>0</v>
      </c>
      <c r="F857" s="232" t="str">
        <f>IF(ISBLANK('Order Form'!$K$12),"",'Order Form'!$K$12)</f>
        <v/>
      </c>
      <c r="G857" s="232">
        <f t="shared" ca="1" si="59"/>
        <v>41887</v>
      </c>
      <c r="H857" s="233">
        <f>'Order Form'!$K$13</f>
        <v>0</v>
      </c>
      <c r="I857" s="236">
        <f>'Order Form'!E340</f>
        <v>10</v>
      </c>
      <c r="J857" s="231">
        <f>'Order Form'!K340</f>
        <v>0</v>
      </c>
      <c r="K857" s="231" t="str">
        <f t="shared" si="62"/>
        <v>F</v>
      </c>
      <c r="L857" s="231">
        <f>IF('Pricing + Order Summary'!$O$13&gt;=8000,14,
IF('Pricing + Order Summary'!$O$13&gt;=5500,15,
IF('Pricing + Order Summary'!$O$13&gt;=4000,16,
IF('Pricing + Order Summary'!$O$13&gt;=2000,23,
IF('Pricing + Order Summary'!$O$13&gt;=750,21,
2)))))</f>
        <v>2</v>
      </c>
      <c r="M857" s="231" t="str">
        <f>"SPS20115"&amp;"-"&amp;D857&amp;"-"&amp;'Order Form'!$O$3&amp;"-2"</f>
        <v>SPS20115-0-1-2</v>
      </c>
    </row>
    <row r="858" spans="1:13">
      <c r="A858" s="234">
        <f>'Order Form'!A341</f>
        <v>100441</v>
      </c>
      <c r="B858" s="234">
        <f t="shared" si="60"/>
        <v>100441</v>
      </c>
      <c r="C858" s="235">
        <f t="shared" si="61"/>
        <v>100441</v>
      </c>
      <c r="D858" s="231">
        <f>'Order Form'!$M$2</f>
        <v>0</v>
      </c>
      <c r="E858" s="232">
        <f>'Order Form'!$K$11</f>
        <v>0</v>
      </c>
      <c r="F858" s="232" t="str">
        <f>IF(ISBLANK('Order Form'!$K$12),"",'Order Form'!$K$12)</f>
        <v/>
      </c>
      <c r="G858" s="232">
        <f t="shared" ca="1" si="59"/>
        <v>41887</v>
      </c>
      <c r="H858" s="233">
        <f>'Order Form'!$K$13</f>
        <v>0</v>
      </c>
      <c r="I858" s="236">
        <f>'Order Form'!E341</f>
        <v>10</v>
      </c>
      <c r="J858" s="231">
        <f>'Order Form'!K341</f>
        <v>0</v>
      </c>
      <c r="K858" s="231" t="str">
        <f t="shared" si="62"/>
        <v>F</v>
      </c>
      <c r="L858" s="231">
        <f>IF('Pricing + Order Summary'!$O$13&gt;=8000,14,
IF('Pricing + Order Summary'!$O$13&gt;=5500,15,
IF('Pricing + Order Summary'!$O$13&gt;=4000,16,
IF('Pricing + Order Summary'!$O$13&gt;=2000,23,
IF('Pricing + Order Summary'!$O$13&gt;=750,21,
2)))))</f>
        <v>2</v>
      </c>
      <c r="M858" s="231" t="str">
        <f>"SPS20115"&amp;"-"&amp;D858&amp;"-"&amp;'Order Form'!$O$3&amp;"-2"</f>
        <v>SPS20115-0-1-2</v>
      </c>
    </row>
    <row r="859" spans="1:13">
      <c r="A859" s="234">
        <f>'Order Form'!A342</f>
        <v>108414</v>
      </c>
      <c r="B859" s="234">
        <f t="shared" si="60"/>
        <v>108414</v>
      </c>
      <c r="C859" s="235">
        <f t="shared" si="61"/>
        <v>108414</v>
      </c>
      <c r="D859" s="231">
        <f>'Order Form'!$M$2</f>
        <v>0</v>
      </c>
      <c r="E859" s="232">
        <f>'Order Form'!$K$11</f>
        <v>0</v>
      </c>
      <c r="F859" s="232" t="str">
        <f>IF(ISBLANK('Order Form'!$K$12),"",'Order Form'!$K$12)</f>
        <v/>
      </c>
      <c r="G859" s="232">
        <f t="shared" ca="1" si="59"/>
        <v>41887</v>
      </c>
      <c r="H859" s="233">
        <f>'Order Form'!$K$13</f>
        <v>0</v>
      </c>
      <c r="I859" s="236">
        <f>'Order Form'!E342</f>
        <v>10</v>
      </c>
      <c r="J859" s="231">
        <f>'Order Form'!K342</f>
        <v>0</v>
      </c>
      <c r="K859" s="231" t="str">
        <f t="shared" si="62"/>
        <v>F</v>
      </c>
      <c r="L859" s="231">
        <f>IF('Pricing + Order Summary'!$O$13&gt;=8000,14,
IF('Pricing + Order Summary'!$O$13&gt;=5500,15,
IF('Pricing + Order Summary'!$O$13&gt;=4000,16,
IF('Pricing + Order Summary'!$O$13&gt;=2000,23,
IF('Pricing + Order Summary'!$O$13&gt;=750,21,
2)))))</f>
        <v>2</v>
      </c>
      <c r="M859" s="231" t="str">
        <f>"SPS20115"&amp;"-"&amp;D859&amp;"-"&amp;'Order Form'!$O$3&amp;"-2"</f>
        <v>SPS20115-0-1-2</v>
      </c>
    </row>
    <row r="860" spans="1:13">
      <c r="A860" s="234">
        <f>'Order Form'!A343</f>
        <v>104825</v>
      </c>
      <c r="B860" s="234">
        <f t="shared" si="60"/>
        <v>104825</v>
      </c>
      <c r="C860" s="235">
        <f t="shared" si="61"/>
        <v>104825</v>
      </c>
      <c r="D860" s="231">
        <f>'Order Form'!$M$2</f>
        <v>0</v>
      </c>
      <c r="E860" s="232">
        <f>'Order Form'!$K$11</f>
        <v>0</v>
      </c>
      <c r="F860" s="232" t="str">
        <f>IF(ISBLANK('Order Form'!$K$12),"",'Order Form'!$K$12)</f>
        <v/>
      </c>
      <c r="G860" s="232">
        <f t="shared" ca="1" si="59"/>
        <v>41887</v>
      </c>
      <c r="H860" s="233">
        <f>'Order Form'!$K$13</f>
        <v>0</v>
      </c>
      <c r="I860" s="236">
        <f>'Order Form'!E343</f>
        <v>10</v>
      </c>
      <c r="J860" s="231">
        <f>'Order Form'!K343</f>
        <v>0</v>
      </c>
      <c r="K860" s="231" t="str">
        <f t="shared" si="62"/>
        <v>F</v>
      </c>
      <c r="L860" s="231">
        <f>IF('Pricing + Order Summary'!$O$13&gt;=8000,14,
IF('Pricing + Order Summary'!$O$13&gt;=5500,15,
IF('Pricing + Order Summary'!$O$13&gt;=4000,16,
IF('Pricing + Order Summary'!$O$13&gt;=2000,23,
IF('Pricing + Order Summary'!$O$13&gt;=750,21,
2)))))</f>
        <v>2</v>
      </c>
      <c r="M860" s="231" t="str">
        <f>"SPS20115"&amp;"-"&amp;D860&amp;"-"&amp;'Order Form'!$O$3&amp;"-2"</f>
        <v>SPS20115-0-1-2</v>
      </c>
    </row>
    <row r="861" spans="1:13">
      <c r="A861" s="234">
        <f>'Order Form'!A344</f>
        <v>108392</v>
      </c>
      <c r="B861" s="234">
        <f t="shared" si="60"/>
        <v>108392</v>
      </c>
      <c r="C861" s="235">
        <f t="shared" si="61"/>
        <v>108392</v>
      </c>
      <c r="D861" s="231">
        <f>'Order Form'!$M$2</f>
        <v>0</v>
      </c>
      <c r="E861" s="232">
        <f>'Order Form'!$K$11</f>
        <v>0</v>
      </c>
      <c r="F861" s="232" t="str">
        <f>IF(ISBLANK('Order Form'!$K$12),"",'Order Form'!$K$12)</f>
        <v/>
      </c>
      <c r="G861" s="232">
        <f t="shared" ca="1" si="59"/>
        <v>41887</v>
      </c>
      <c r="H861" s="233">
        <f>'Order Form'!$K$13</f>
        <v>0</v>
      </c>
      <c r="I861" s="236">
        <f>'Order Form'!E344</f>
        <v>10</v>
      </c>
      <c r="J861" s="231">
        <f>'Order Form'!K344</f>
        <v>0</v>
      </c>
      <c r="K861" s="231" t="str">
        <f t="shared" si="62"/>
        <v>F</v>
      </c>
      <c r="L861" s="231">
        <f>IF('Pricing + Order Summary'!$O$13&gt;=8000,14,
IF('Pricing + Order Summary'!$O$13&gt;=5500,15,
IF('Pricing + Order Summary'!$O$13&gt;=4000,16,
IF('Pricing + Order Summary'!$O$13&gt;=2000,23,
IF('Pricing + Order Summary'!$O$13&gt;=750,21,
2)))))</f>
        <v>2</v>
      </c>
      <c r="M861" s="231" t="str">
        <f>"SPS20115"&amp;"-"&amp;D861&amp;"-"&amp;'Order Form'!$O$3&amp;"-2"</f>
        <v>SPS20115-0-1-2</v>
      </c>
    </row>
    <row r="862" spans="1:13">
      <c r="A862" s="234">
        <f>'Order Form'!A345</f>
        <v>100419</v>
      </c>
      <c r="B862" s="234">
        <f t="shared" si="60"/>
        <v>100419</v>
      </c>
      <c r="C862" s="235">
        <f t="shared" si="61"/>
        <v>100419</v>
      </c>
      <c r="D862" s="231">
        <f>'Order Form'!$M$2</f>
        <v>0</v>
      </c>
      <c r="E862" s="232">
        <f>'Order Form'!$K$11</f>
        <v>0</v>
      </c>
      <c r="F862" s="232" t="str">
        <f>IF(ISBLANK('Order Form'!$K$12),"",'Order Form'!$K$12)</f>
        <v/>
      </c>
      <c r="G862" s="232">
        <f t="shared" ca="1" si="59"/>
        <v>41887</v>
      </c>
      <c r="H862" s="233">
        <f>'Order Form'!$K$13</f>
        <v>0</v>
      </c>
      <c r="I862" s="236">
        <f>'Order Form'!E345</f>
        <v>10</v>
      </c>
      <c r="J862" s="231">
        <f>'Order Form'!K345</f>
        <v>0</v>
      </c>
      <c r="K862" s="231" t="str">
        <f t="shared" si="62"/>
        <v>F</v>
      </c>
      <c r="L862" s="231">
        <f>IF('Pricing + Order Summary'!$O$13&gt;=8000,14,
IF('Pricing + Order Summary'!$O$13&gt;=5500,15,
IF('Pricing + Order Summary'!$O$13&gt;=4000,16,
IF('Pricing + Order Summary'!$O$13&gt;=2000,23,
IF('Pricing + Order Summary'!$O$13&gt;=750,21,
2)))))</f>
        <v>2</v>
      </c>
      <c r="M862" s="231" t="str">
        <f>"SPS20115"&amp;"-"&amp;D862&amp;"-"&amp;'Order Form'!$O$3&amp;"-2"</f>
        <v>SPS20115-0-1-2</v>
      </c>
    </row>
    <row r="863" spans="1:13">
      <c r="A863" s="234">
        <f>'Order Form'!A346</f>
        <v>108410</v>
      </c>
      <c r="B863" s="234">
        <f t="shared" si="60"/>
        <v>108410</v>
      </c>
      <c r="C863" s="235">
        <f t="shared" si="61"/>
        <v>108410</v>
      </c>
      <c r="D863" s="231">
        <f>'Order Form'!$M$2</f>
        <v>0</v>
      </c>
      <c r="E863" s="232">
        <f>'Order Form'!$K$11</f>
        <v>0</v>
      </c>
      <c r="F863" s="232" t="str">
        <f>IF(ISBLANK('Order Form'!$K$12),"",'Order Form'!$K$12)</f>
        <v/>
      </c>
      <c r="G863" s="232">
        <f t="shared" ca="1" si="59"/>
        <v>41887</v>
      </c>
      <c r="H863" s="233">
        <f>'Order Form'!$K$13</f>
        <v>0</v>
      </c>
      <c r="I863" s="236">
        <f>'Order Form'!E346</f>
        <v>10</v>
      </c>
      <c r="J863" s="231">
        <f>'Order Form'!K346</f>
        <v>0</v>
      </c>
      <c r="K863" s="231" t="str">
        <f t="shared" si="62"/>
        <v>F</v>
      </c>
      <c r="L863" s="231">
        <f>IF('Pricing + Order Summary'!$O$13&gt;=8000,14,
IF('Pricing + Order Summary'!$O$13&gt;=5500,15,
IF('Pricing + Order Summary'!$O$13&gt;=4000,16,
IF('Pricing + Order Summary'!$O$13&gt;=2000,23,
IF('Pricing + Order Summary'!$O$13&gt;=750,21,
2)))))</f>
        <v>2</v>
      </c>
      <c r="M863" s="231" t="str">
        <f>"SPS20115"&amp;"-"&amp;D863&amp;"-"&amp;'Order Form'!$O$3&amp;"-2"</f>
        <v>SPS20115-0-1-2</v>
      </c>
    </row>
    <row r="864" spans="1:13">
      <c r="A864" s="234">
        <f>'Order Form'!A347</f>
        <v>108379</v>
      </c>
      <c r="B864" s="234">
        <f t="shared" si="60"/>
        <v>108379</v>
      </c>
      <c r="C864" s="235">
        <f t="shared" si="61"/>
        <v>108379</v>
      </c>
      <c r="D864" s="231">
        <f>'Order Form'!$M$2</f>
        <v>0</v>
      </c>
      <c r="E864" s="232">
        <f>'Order Form'!$K$11</f>
        <v>0</v>
      </c>
      <c r="F864" s="232" t="str">
        <f>IF(ISBLANK('Order Form'!$K$12),"",'Order Form'!$K$12)</f>
        <v/>
      </c>
      <c r="G864" s="232">
        <f t="shared" ca="1" si="59"/>
        <v>41887</v>
      </c>
      <c r="H864" s="233">
        <f>'Order Form'!$K$13</f>
        <v>0</v>
      </c>
      <c r="I864" s="236">
        <f>'Order Form'!E347</f>
        <v>10</v>
      </c>
      <c r="J864" s="231">
        <f>'Order Form'!K347</f>
        <v>0</v>
      </c>
      <c r="K864" s="231" t="str">
        <f t="shared" si="62"/>
        <v>F</v>
      </c>
      <c r="L864" s="231">
        <f>IF('Pricing + Order Summary'!$O$13&gt;=8000,14,
IF('Pricing + Order Summary'!$O$13&gt;=5500,15,
IF('Pricing + Order Summary'!$O$13&gt;=4000,16,
IF('Pricing + Order Summary'!$O$13&gt;=2000,23,
IF('Pricing + Order Summary'!$O$13&gt;=750,21,
2)))))</f>
        <v>2</v>
      </c>
      <c r="M864" s="231" t="str">
        <f>"SPS20115"&amp;"-"&amp;D864&amp;"-"&amp;'Order Form'!$O$3&amp;"-2"</f>
        <v>SPS20115-0-1-2</v>
      </c>
    </row>
    <row r="865" spans="1:13">
      <c r="A865" s="234">
        <f>'Order Form'!A348</f>
        <v>100432</v>
      </c>
      <c r="B865" s="234">
        <f t="shared" si="60"/>
        <v>100432</v>
      </c>
      <c r="C865" s="235">
        <f t="shared" si="61"/>
        <v>100432</v>
      </c>
      <c r="D865" s="231">
        <f>'Order Form'!$M$2</f>
        <v>0</v>
      </c>
      <c r="E865" s="232">
        <f>'Order Form'!$K$11</f>
        <v>0</v>
      </c>
      <c r="F865" s="232" t="str">
        <f>IF(ISBLANK('Order Form'!$K$12),"",'Order Form'!$K$12)</f>
        <v/>
      </c>
      <c r="G865" s="232">
        <f t="shared" ca="1" si="59"/>
        <v>41887</v>
      </c>
      <c r="H865" s="233">
        <f>'Order Form'!$K$13</f>
        <v>0</v>
      </c>
      <c r="I865" s="236">
        <f>'Order Form'!E348</f>
        <v>10</v>
      </c>
      <c r="J865" s="231">
        <f>'Order Form'!K348</f>
        <v>0</v>
      </c>
      <c r="K865" s="231" t="str">
        <f t="shared" si="62"/>
        <v>F</v>
      </c>
      <c r="L865" s="231">
        <f>IF('Pricing + Order Summary'!$O$13&gt;=8000,14,
IF('Pricing + Order Summary'!$O$13&gt;=5500,15,
IF('Pricing + Order Summary'!$O$13&gt;=4000,16,
IF('Pricing + Order Summary'!$O$13&gt;=2000,23,
IF('Pricing + Order Summary'!$O$13&gt;=750,21,
2)))))</f>
        <v>2</v>
      </c>
      <c r="M865" s="231" t="str">
        <f>"SPS20115"&amp;"-"&amp;D865&amp;"-"&amp;'Order Form'!$O$3&amp;"-2"</f>
        <v>SPS20115-0-1-2</v>
      </c>
    </row>
    <row r="866" spans="1:13">
      <c r="A866" s="234">
        <f>'Order Form'!A349</f>
        <v>100678</v>
      </c>
      <c r="B866" s="234">
        <f t="shared" si="60"/>
        <v>100678</v>
      </c>
      <c r="C866" s="235">
        <f t="shared" si="61"/>
        <v>100678</v>
      </c>
      <c r="D866" s="231">
        <f>'Order Form'!$M$2</f>
        <v>0</v>
      </c>
      <c r="E866" s="232">
        <f>'Order Form'!$K$11</f>
        <v>0</v>
      </c>
      <c r="F866" s="232" t="str">
        <f>IF(ISBLANK('Order Form'!$K$12),"",'Order Form'!$K$12)</f>
        <v/>
      </c>
      <c r="G866" s="232">
        <f t="shared" ca="1" si="59"/>
        <v>41887</v>
      </c>
      <c r="H866" s="233">
        <f>'Order Form'!$K$13</f>
        <v>0</v>
      </c>
      <c r="I866" s="236">
        <f>'Order Form'!E349</f>
        <v>10</v>
      </c>
      <c r="J866" s="231">
        <f>'Order Form'!K349</f>
        <v>0</v>
      </c>
      <c r="K866" s="231" t="str">
        <f t="shared" si="62"/>
        <v>F</v>
      </c>
      <c r="L866" s="231">
        <f>IF('Pricing + Order Summary'!$O$13&gt;=8000,14,
IF('Pricing + Order Summary'!$O$13&gt;=5500,15,
IF('Pricing + Order Summary'!$O$13&gt;=4000,16,
IF('Pricing + Order Summary'!$O$13&gt;=2000,23,
IF('Pricing + Order Summary'!$O$13&gt;=750,21,
2)))))</f>
        <v>2</v>
      </c>
      <c r="M866" s="231" t="str">
        <f>"SPS20115"&amp;"-"&amp;D866&amp;"-"&amp;'Order Form'!$O$3&amp;"-2"</f>
        <v>SPS20115-0-1-2</v>
      </c>
    </row>
    <row r="867" spans="1:13">
      <c r="A867" s="234">
        <f>'Order Form'!A350</f>
        <v>105745</v>
      </c>
      <c r="B867" s="234">
        <f t="shared" si="60"/>
        <v>105745</v>
      </c>
      <c r="C867" s="235">
        <f t="shared" si="61"/>
        <v>105745</v>
      </c>
      <c r="D867" s="231">
        <f>'Order Form'!$M$2</f>
        <v>0</v>
      </c>
      <c r="E867" s="232">
        <f>'Order Form'!$K$11</f>
        <v>0</v>
      </c>
      <c r="F867" s="232" t="str">
        <f>IF(ISBLANK('Order Form'!$K$12),"",'Order Form'!$K$12)</f>
        <v/>
      </c>
      <c r="G867" s="232">
        <f t="shared" ca="1" si="59"/>
        <v>41887</v>
      </c>
      <c r="H867" s="233">
        <f>'Order Form'!$K$13</f>
        <v>0</v>
      </c>
      <c r="I867" s="236">
        <f>'Order Form'!E350</f>
        <v>10</v>
      </c>
      <c r="J867" s="231">
        <f>'Order Form'!K350</f>
        <v>0</v>
      </c>
      <c r="K867" s="231" t="str">
        <f t="shared" si="62"/>
        <v>F</v>
      </c>
      <c r="L867" s="231">
        <f>IF('Pricing + Order Summary'!$O$13&gt;=8000,14,
IF('Pricing + Order Summary'!$O$13&gt;=5500,15,
IF('Pricing + Order Summary'!$O$13&gt;=4000,16,
IF('Pricing + Order Summary'!$O$13&gt;=2000,23,
IF('Pricing + Order Summary'!$O$13&gt;=750,21,
2)))))</f>
        <v>2</v>
      </c>
      <c r="M867" s="231" t="str">
        <f>"SPS20115"&amp;"-"&amp;D867&amp;"-"&amp;'Order Form'!$O$3&amp;"-2"</f>
        <v>SPS20115-0-1-2</v>
      </c>
    </row>
    <row r="868" spans="1:13">
      <c r="A868" s="234">
        <f>'Order Form'!A351</f>
        <v>102307</v>
      </c>
      <c r="B868" s="234">
        <f t="shared" si="60"/>
        <v>102307</v>
      </c>
      <c r="C868" s="235">
        <f t="shared" si="61"/>
        <v>102307</v>
      </c>
      <c r="D868" s="231">
        <f>'Order Form'!$M$2</f>
        <v>0</v>
      </c>
      <c r="E868" s="232">
        <f>'Order Form'!$K$11</f>
        <v>0</v>
      </c>
      <c r="F868" s="232" t="str">
        <f>IF(ISBLANK('Order Form'!$K$12),"",'Order Form'!$K$12)</f>
        <v/>
      </c>
      <c r="G868" s="232">
        <f t="shared" ca="1" si="59"/>
        <v>41887</v>
      </c>
      <c r="H868" s="233">
        <f>'Order Form'!$K$13</f>
        <v>0</v>
      </c>
      <c r="I868" s="236">
        <f>'Order Form'!E351</f>
        <v>10</v>
      </c>
      <c r="J868" s="231">
        <f>'Order Form'!K351</f>
        <v>0</v>
      </c>
      <c r="K868" s="231" t="str">
        <f t="shared" si="62"/>
        <v>F</v>
      </c>
      <c r="L868" s="231">
        <f>IF('Pricing + Order Summary'!$O$13&gt;=8000,14,
IF('Pricing + Order Summary'!$O$13&gt;=5500,15,
IF('Pricing + Order Summary'!$O$13&gt;=4000,16,
IF('Pricing + Order Summary'!$O$13&gt;=2000,23,
IF('Pricing + Order Summary'!$O$13&gt;=750,21,
2)))))</f>
        <v>2</v>
      </c>
      <c r="M868" s="231" t="str">
        <f>"SPS20115"&amp;"-"&amp;D868&amp;"-"&amp;'Order Form'!$O$3&amp;"-2"</f>
        <v>SPS20115-0-1-2</v>
      </c>
    </row>
    <row r="869" spans="1:13">
      <c r="A869" s="234">
        <f>'Order Form'!A352</f>
        <v>102304</v>
      </c>
      <c r="B869" s="234">
        <f t="shared" si="60"/>
        <v>102304</v>
      </c>
      <c r="C869" s="235">
        <f t="shared" si="61"/>
        <v>102304</v>
      </c>
      <c r="D869" s="231">
        <f>'Order Form'!$M$2</f>
        <v>0</v>
      </c>
      <c r="E869" s="232">
        <f>'Order Form'!$K$11</f>
        <v>0</v>
      </c>
      <c r="F869" s="232" t="str">
        <f>IF(ISBLANK('Order Form'!$K$12),"",'Order Form'!$K$12)</f>
        <v/>
      </c>
      <c r="G869" s="232">
        <f t="shared" ca="1" si="59"/>
        <v>41887</v>
      </c>
      <c r="H869" s="233">
        <f>'Order Form'!$K$13</f>
        <v>0</v>
      </c>
      <c r="I869" s="236">
        <f>'Order Form'!E352</f>
        <v>10</v>
      </c>
      <c r="J869" s="231">
        <f>'Order Form'!K352</f>
        <v>0</v>
      </c>
      <c r="K869" s="231" t="str">
        <f t="shared" si="62"/>
        <v>F</v>
      </c>
      <c r="L869" s="231">
        <f>IF('Pricing + Order Summary'!$O$13&gt;=8000,14,
IF('Pricing + Order Summary'!$O$13&gt;=5500,15,
IF('Pricing + Order Summary'!$O$13&gt;=4000,16,
IF('Pricing + Order Summary'!$O$13&gt;=2000,23,
IF('Pricing + Order Summary'!$O$13&gt;=750,21,
2)))))</f>
        <v>2</v>
      </c>
      <c r="M869" s="231" t="str">
        <f>"SPS20115"&amp;"-"&amp;D869&amp;"-"&amp;'Order Form'!$O$3&amp;"-2"</f>
        <v>SPS20115-0-1-2</v>
      </c>
    </row>
    <row r="870" spans="1:13">
      <c r="A870" s="234">
        <f>'Order Form'!A353</f>
        <v>102305</v>
      </c>
      <c r="B870" s="234">
        <f t="shared" si="60"/>
        <v>102305</v>
      </c>
      <c r="C870" s="235">
        <f t="shared" si="61"/>
        <v>102305</v>
      </c>
      <c r="D870" s="231">
        <f>'Order Form'!$M$2</f>
        <v>0</v>
      </c>
      <c r="E870" s="232">
        <f>'Order Form'!$K$11</f>
        <v>0</v>
      </c>
      <c r="F870" s="232" t="str">
        <f>IF(ISBLANK('Order Form'!$K$12),"",'Order Form'!$K$12)</f>
        <v/>
      </c>
      <c r="G870" s="232">
        <f t="shared" ca="1" si="59"/>
        <v>41887</v>
      </c>
      <c r="H870" s="233">
        <f>'Order Form'!$K$13</f>
        <v>0</v>
      </c>
      <c r="I870" s="236">
        <f>'Order Form'!E353</f>
        <v>10</v>
      </c>
      <c r="J870" s="231">
        <f>'Order Form'!K353</f>
        <v>0</v>
      </c>
      <c r="K870" s="231" t="str">
        <f t="shared" si="62"/>
        <v>F</v>
      </c>
      <c r="L870" s="231">
        <f>IF('Pricing + Order Summary'!$O$13&gt;=8000,14,
IF('Pricing + Order Summary'!$O$13&gt;=5500,15,
IF('Pricing + Order Summary'!$O$13&gt;=4000,16,
IF('Pricing + Order Summary'!$O$13&gt;=2000,23,
IF('Pricing + Order Summary'!$O$13&gt;=750,21,
2)))))</f>
        <v>2</v>
      </c>
      <c r="M870" s="231" t="str">
        <f>"SPS20115"&amp;"-"&amp;D870&amp;"-"&amp;'Order Form'!$O$3&amp;"-2"</f>
        <v>SPS20115-0-1-2</v>
      </c>
    </row>
    <row r="871" spans="1:13">
      <c r="A871" s="234">
        <f>'Order Form'!A354</f>
        <v>100306</v>
      </c>
      <c r="B871" s="234">
        <f t="shared" si="60"/>
        <v>100306</v>
      </c>
      <c r="C871" s="235">
        <f t="shared" si="61"/>
        <v>100306</v>
      </c>
      <c r="D871" s="231">
        <f>'Order Form'!$M$2</f>
        <v>0</v>
      </c>
      <c r="E871" s="232">
        <f>'Order Form'!$K$11</f>
        <v>0</v>
      </c>
      <c r="F871" s="232" t="str">
        <f>IF(ISBLANK('Order Form'!$K$12),"",'Order Form'!$K$12)</f>
        <v/>
      </c>
      <c r="G871" s="232">
        <f t="shared" ca="1" si="59"/>
        <v>41887</v>
      </c>
      <c r="H871" s="233">
        <f>'Order Form'!$K$13</f>
        <v>0</v>
      </c>
      <c r="I871" s="236">
        <f>'Order Form'!E354</f>
        <v>10</v>
      </c>
      <c r="J871" s="231">
        <f>'Order Form'!K354</f>
        <v>0</v>
      </c>
      <c r="K871" s="231" t="str">
        <f t="shared" si="62"/>
        <v>F</v>
      </c>
      <c r="L871" s="231">
        <f>IF('Pricing + Order Summary'!$O$13&gt;=8000,14,
IF('Pricing + Order Summary'!$O$13&gt;=5500,15,
IF('Pricing + Order Summary'!$O$13&gt;=4000,16,
IF('Pricing + Order Summary'!$O$13&gt;=2000,23,
IF('Pricing + Order Summary'!$O$13&gt;=750,21,
2)))))</f>
        <v>2</v>
      </c>
      <c r="M871" s="231" t="str">
        <f>"SPS20115"&amp;"-"&amp;D871&amp;"-"&amp;'Order Form'!$O$3&amp;"-2"</f>
        <v>SPS20115-0-1-2</v>
      </c>
    </row>
    <row r="872" spans="1:13">
      <c r="A872" s="234">
        <f>'Order Form'!A355</f>
        <v>100307</v>
      </c>
      <c r="B872" s="234">
        <f t="shared" si="60"/>
        <v>100307</v>
      </c>
      <c r="C872" s="235">
        <f t="shared" si="61"/>
        <v>100307</v>
      </c>
      <c r="D872" s="231">
        <f>'Order Form'!$M$2</f>
        <v>0</v>
      </c>
      <c r="E872" s="232">
        <f>'Order Form'!$K$11</f>
        <v>0</v>
      </c>
      <c r="F872" s="232" t="str">
        <f>IF(ISBLANK('Order Form'!$K$12),"",'Order Form'!$K$12)</f>
        <v/>
      </c>
      <c r="G872" s="232">
        <f t="shared" ca="1" si="59"/>
        <v>41887</v>
      </c>
      <c r="H872" s="233">
        <f>'Order Form'!$K$13</f>
        <v>0</v>
      </c>
      <c r="I872" s="236">
        <f>'Order Form'!E355</f>
        <v>10</v>
      </c>
      <c r="J872" s="231">
        <f>'Order Form'!K355</f>
        <v>0</v>
      </c>
      <c r="K872" s="231" t="str">
        <f t="shared" si="62"/>
        <v>F</v>
      </c>
      <c r="L872" s="231">
        <f>IF('Pricing + Order Summary'!$O$13&gt;=8000,14,
IF('Pricing + Order Summary'!$O$13&gt;=5500,15,
IF('Pricing + Order Summary'!$O$13&gt;=4000,16,
IF('Pricing + Order Summary'!$O$13&gt;=2000,23,
IF('Pricing + Order Summary'!$O$13&gt;=750,21,
2)))))</f>
        <v>2</v>
      </c>
      <c r="M872" s="231" t="str">
        <f>"SPS20115"&amp;"-"&amp;D872&amp;"-"&amp;'Order Form'!$O$3&amp;"-2"</f>
        <v>SPS20115-0-1-2</v>
      </c>
    </row>
    <row r="873" spans="1:13">
      <c r="A873" s="234">
        <f>'Order Form'!A356</f>
        <v>100309</v>
      </c>
      <c r="B873" s="234">
        <f t="shared" si="60"/>
        <v>100309</v>
      </c>
      <c r="C873" s="235">
        <f t="shared" si="61"/>
        <v>100309</v>
      </c>
      <c r="D873" s="231">
        <f>'Order Form'!$M$2</f>
        <v>0</v>
      </c>
      <c r="E873" s="232">
        <f>'Order Form'!$K$11</f>
        <v>0</v>
      </c>
      <c r="F873" s="232" t="str">
        <f>IF(ISBLANK('Order Form'!$K$12),"",'Order Form'!$K$12)</f>
        <v/>
      </c>
      <c r="G873" s="232">
        <f t="shared" ca="1" si="59"/>
        <v>41887</v>
      </c>
      <c r="H873" s="233">
        <f>'Order Form'!$K$13</f>
        <v>0</v>
      </c>
      <c r="I873" s="236">
        <f>'Order Form'!E356</f>
        <v>10</v>
      </c>
      <c r="J873" s="231">
        <f>'Order Form'!K356</f>
        <v>0</v>
      </c>
      <c r="K873" s="231" t="str">
        <f t="shared" si="62"/>
        <v>F</v>
      </c>
      <c r="L873" s="231">
        <f>IF('Pricing + Order Summary'!$O$13&gt;=8000,14,
IF('Pricing + Order Summary'!$O$13&gt;=5500,15,
IF('Pricing + Order Summary'!$O$13&gt;=4000,16,
IF('Pricing + Order Summary'!$O$13&gt;=2000,23,
IF('Pricing + Order Summary'!$O$13&gt;=750,21,
2)))))</f>
        <v>2</v>
      </c>
      <c r="M873" s="231" t="str">
        <f>"SPS20115"&amp;"-"&amp;D873&amp;"-"&amp;'Order Form'!$O$3&amp;"-2"</f>
        <v>SPS20115-0-1-2</v>
      </c>
    </row>
    <row r="874" spans="1:13">
      <c r="A874" s="234">
        <f>'Order Form'!A357</f>
        <v>102303</v>
      </c>
      <c r="B874" s="234">
        <f t="shared" si="60"/>
        <v>102303</v>
      </c>
      <c r="C874" s="235">
        <f t="shared" si="61"/>
        <v>102303</v>
      </c>
      <c r="D874" s="231">
        <f>'Order Form'!$M$2</f>
        <v>0</v>
      </c>
      <c r="E874" s="232">
        <f>'Order Form'!$K$11</f>
        <v>0</v>
      </c>
      <c r="F874" s="232" t="str">
        <f>IF(ISBLANK('Order Form'!$K$12),"",'Order Form'!$K$12)</f>
        <v/>
      </c>
      <c r="G874" s="232">
        <f t="shared" ca="1" si="59"/>
        <v>41887</v>
      </c>
      <c r="H874" s="233">
        <f>'Order Form'!$K$13</f>
        <v>0</v>
      </c>
      <c r="I874" s="236">
        <f>'Order Form'!E357</f>
        <v>10</v>
      </c>
      <c r="J874" s="231">
        <f>'Order Form'!K357</f>
        <v>0</v>
      </c>
      <c r="K874" s="231" t="str">
        <f t="shared" si="62"/>
        <v>F</v>
      </c>
      <c r="L874" s="231">
        <f>IF('Pricing + Order Summary'!$O$13&gt;=8000,14,
IF('Pricing + Order Summary'!$O$13&gt;=5500,15,
IF('Pricing + Order Summary'!$O$13&gt;=4000,16,
IF('Pricing + Order Summary'!$O$13&gt;=2000,23,
IF('Pricing + Order Summary'!$O$13&gt;=750,21,
2)))))</f>
        <v>2</v>
      </c>
      <c r="M874" s="231" t="str">
        <f>"SPS20115"&amp;"-"&amp;D874&amp;"-"&amp;'Order Form'!$O$3&amp;"-2"</f>
        <v>SPS20115-0-1-2</v>
      </c>
    </row>
    <row r="875" spans="1:13">
      <c r="A875" s="234">
        <f>'Order Form'!A358</f>
        <v>108404</v>
      </c>
      <c r="B875" s="234">
        <f t="shared" si="60"/>
        <v>108404</v>
      </c>
      <c r="C875" s="235">
        <f t="shared" si="61"/>
        <v>108404</v>
      </c>
      <c r="D875" s="231">
        <f>'Order Form'!$M$2</f>
        <v>0</v>
      </c>
      <c r="E875" s="232">
        <f>'Order Form'!$K$11</f>
        <v>0</v>
      </c>
      <c r="F875" s="232" t="str">
        <f>IF(ISBLANK('Order Form'!$K$12),"",'Order Form'!$K$12)</f>
        <v/>
      </c>
      <c r="G875" s="232">
        <f t="shared" ca="1" si="59"/>
        <v>41887</v>
      </c>
      <c r="H875" s="233">
        <f>'Order Form'!$K$13</f>
        <v>0</v>
      </c>
      <c r="I875" s="236">
        <f>'Order Form'!E358</f>
        <v>10</v>
      </c>
      <c r="J875" s="231">
        <f>'Order Form'!K358</f>
        <v>0</v>
      </c>
      <c r="K875" s="231" t="str">
        <f t="shared" si="62"/>
        <v>F</v>
      </c>
      <c r="L875" s="231">
        <f>IF('Pricing + Order Summary'!$O$13&gt;=8000,14,
IF('Pricing + Order Summary'!$O$13&gt;=5500,15,
IF('Pricing + Order Summary'!$O$13&gt;=4000,16,
IF('Pricing + Order Summary'!$O$13&gt;=2000,23,
IF('Pricing + Order Summary'!$O$13&gt;=750,21,
2)))))</f>
        <v>2</v>
      </c>
      <c r="M875" s="231" t="str">
        <f>"SPS20115"&amp;"-"&amp;D875&amp;"-"&amp;'Order Form'!$O$3&amp;"-2"</f>
        <v>SPS20115-0-1-2</v>
      </c>
    </row>
    <row r="876" spans="1:13">
      <c r="A876" s="234">
        <f>'Order Form'!A359</f>
        <v>105759</v>
      </c>
      <c r="B876" s="234">
        <f t="shared" si="60"/>
        <v>105759</v>
      </c>
      <c r="C876" s="235">
        <f t="shared" si="61"/>
        <v>105759</v>
      </c>
      <c r="D876" s="231">
        <f>'Order Form'!$M$2</f>
        <v>0</v>
      </c>
      <c r="E876" s="232">
        <f>'Order Form'!$K$11</f>
        <v>0</v>
      </c>
      <c r="F876" s="232" t="str">
        <f>IF(ISBLANK('Order Form'!$K$12),"",'Order Form'!$K$12)</f>
        <v/>
      </c>
      <c r="G876" s="232">
        <f t="shared" ca="1" si="59"/>
        <v>41887</v>
      </c>
      <c r="H876" s="233">
        <f>'Order Form'!$K$13</f>
        <v>0</v>
      </c>
      <c r="I876" s="236">
        <f>'Order Form'!E359</f>
        <v>10</v>
      </c>
      <c r="J876" s="231">
        <f>'Order Form'!K359</f>
        <v>0</v>
      </c>
      <c r="K876" s="231" t="str">
        <f t="shared" si="62"/>
        <v>F</v>
      </c>
      <c r="L876" s="231">
        <f>IF('Pricing + Order Summary'!$O$13&gt;=8000,14,
IF('Pricing + Order Summary'!$O$13&gt;=5500,15,
IF('Pricing + Order Summary'!$O$13&gt;=4000,16,
IF('Pricing + Order Summary'!$O$13&gt;=2000,23,
IF('Pricing + Order Summary'!$O$13&gt;=750,21,
2)))))</f>
        <v>2</v>
      </c>
      <c r="M876" s="231" t="str">
        <f>"SPS20115"&amp;"-"&amp;D876&amp;"-"&amp;'Order Form'!$O$3&amp;"-2"</f>
        <v>SPS20115-0-1-2</v>
      </c>
    </row>
    <row r="877" spans="1:13">
      <c r="A877" s="234">
        <f>'Order Form'!A360</f>
        <v>108402</v>
      </c>
      <c r="B877" s="234">
        <f t="shared" si="60"/>
        <v>108402</v>
      </c>
      <c r="C877" s="235">
        <f t="shared" si="61"/>
        <v>108402</v>
      </c>
      <c r="D877" s="231">
        <f>'Order Form'!$M$2</f>
        <v>0</v>
      </c>
      <c r="E877" s="232">
        <f>'Order Form'!$K$11</f>
        <v>0</v>
      </c>
      <c r="F877" s="232" t="str">
        <f>IF(ISBLANK('Order Form'!$K$12),"",'Order Form'!$K$12)</f>
        <v/>
      </c>
      <c r="G877" s="232">
        <f t="shared" ca="1" si="59"/>
        <v>41887</v>
      </c>
      <c r="H877" s="233">
        <f>'Order Form'!$K$13</f>
        <v>0</v>
      </c>
      <c r="I877" s="236">
        <f>'Order Form'!E360</f>
        <v>10</v>
      </c>
      <c r="J877" s="231">
        <f>'Order Form'!K360</f>
        <v>0</v>
      </c>
      <c r="K877" s="231" t="str">
        <f t="shared" si="62"/>
        <v>F</v>
      </c>
      <c r="L877" s="231">
        <f>IF('Pricing + Order Summary'!$O$13&gt;=8000,14,
IF('Pricing + Order Summary'!$O$13&gt;=5500,15,
IF('Pricing + Order Summary'!$O$13&gt;=4000,16,
IF('Pricing + Order Summary'!$O$13&gt;=2000,23,
IF('Pricing + Order Summary'!$O$13&gt;=750,21,
2)))))</f>
        <v>2</v>
      </c>
      <c r="M877" s="231" t="str">
        <f>"SPS20115"&amp;"-"&amp;D877&amp;"-"&amp;'Order Form'!$O$3&amp;"-2"</f>
        <v>SPS20115-0-1-2</v>
      </c>
    </row>
    <row r="878" spans="1:13">
      <c r="A878" s="234">
        <f>'Order Form'!A361</f>
        <v>100700</v>
      </c>
      <c r="B878" s="234">
        <f t="shared" si="60"/>
        <v>100700</v>
      </c>
      <c r="C878" s="235">
        <f t="shared" si="61"/>
        <v>100700</v>
      </c>
      <c r="D878" s="231">
        <f>'Order Form'!$M$2</f>
        <v>0</v>
      </c>
      <c r="E878" s="232">
        <f>'Order Form'!$K$11</f>
        <v>0</v>
      </c>
      <c r="F878" s="232" t="str">
        <f>IF(ISBLANK('Order Form'!$K$12),"",'Order Form'!$K$12)</f>
        <v/>
      </c>
      <c r="G878" s="232">
        <f t="shared" ca="1" si="59"/>
        <v>41887</v>
      </c>
      <c r="H878" s="233">
        <f>'Order Form'!$K$13</f>
        <v>0</v>
      </c>
      <c r="I878" s="236">
        <f>'Order Form'!E361</f>
        <v>10</v>
      </c>
      <c r="J878" s="231">
        <f>'Order Form'!K361</f>
        <v>0</v>
      </c>
      <c r="K878" s="231" t="str">
        <f t="shared" si="62"/>
        <v>F</v>
      </c>
      <c r="L878" s="231">
        <f>IF('Pricing + Order Summary'!$O$13&gt;=8000,14,
IF('Pricing + Order Summary'!$O$13&gt;=5500,15,
IF('Pricing + Order Summary'!$O$13&gt;=4000,16,
IF('Pricing + Order Summary'!$O$13&gt;=2000,23,
IF('Pricing + Order Summary'!$O$13&gt;=750,21,
2)))))</f>
        <v>2</v>
      </c>
      <c r="M878" s="231" t="str">
        <f>"SPS20115"&amp;"-"&amp;D878&amp;"-"&amp;'Order Form'!$O$3&amp;"-2"</f>
        <v>SPS20115-0-1-2</v>
      </c>
    </row>
    <row r="879" spans="1:13">
      <c r="A879" s="234">
        <f>'Order Form'!A362</f>
        <v>100421</v>
      </c>
      <c r="B879" s="234">
        <f t="shared" si="60"/>
        <v>100421</v>
      </c>
      <c r="C879" s="235">
        <f t="shared" si="61"/>
        <v>100421</v>
      </c>
      <c r="D879" s="231">
        <f>'Order Form'!$M$2</f>
        <v>0</v>
      </c>
      <c r="E879" s="232">
        <f>'Order Form'!$K$11</f>
        <v>0</v>
      </c>
      <c r="F879" s="232" t="str">
        <f>IF(ISBLANK('Order Form'!$K$12),"",'Order Form'!$K$12)</f>
        <v/>
      </c>
      <c r="G879" s="232">
        <f t="shared" ca="1" si="59"/>
        <v>41887</v>
      </c>
      <c r="H879" s="233">
        <f>'Order Form'!$K$13</f>
        <v>0</v>
      </c>
      <c r="I879" s="236">
        <f>'Order Form'!E362</f>
        <v>10</v>
      </c>
      <c r="J879" s="231">
        <f>'Order Form'!K362</f>
        <v>0</v>
      </c>
      <c r="K879" s="231" t="str">
        <f t="shared" si="62"/>
        <v>F</v>
      </c>
      <c r="L879" s="231">
        <f>IF('Pricing + Order Summary'!$O$13&gt;=8000,14,
IF('Pricing + Order Summary'!$O$13&gt;=5500,15,
IF('Pricing + Order Summary'!$O$13&gt;=4000,16,
IF('Pricing + Order Summary'!$O$13&gt;=2000,23,
IF('Pricing + Order Summary'!$O$13&gt;=750,21,
2)))))</f>
        <v>2</v>
      </c>
      <c r="M879" s="231" t="str">
        <f>"SPS20115"&amp;"-"&amp;D879&amp;"-"&amp;'Order Form'!$O$3&amp;"-2"</f>
        <v>SPS20115-0-1-2</v>
      </c>
    </row>
    <row r="880" spans="1:13">
      <c r="A880" s="234">
        <f>'Order Form'!A363</f>
        <v>100425</v>
      </c>
      <c r="B880" s="234">
        <f t="shared" si="60"/>
        <v>100425</v>
      </c>
      <c r="C880" s="235">
        <f t="shared" si="61"/>
        <v>100425</v>
      </c>
      <c r="D880" s="231">
        <f>'Order Form'!$M$2</f>
        <v>0</v>
      </c>
      <c r="E880" s="232">
        <f>'Order Form'!$K$11</f>
        <v>0</v>
      </c>
      <c r="F880" s="232" t="str">
        <f>IF(ISBLANK('Order Form'!$K$12),"",'Order Form'!$K$12)</f>
        <v/>
      </c>
      <c r="G880" s="232">
        <f t="shared" ca="1" si="59"/>
        <v>41887</v>
      </c>
      <c r="H880" s="233">
        <f>'Order Form'!$K$13</f>
        <v>0</v>
      </c>
      <c r="I880" s="236">
        <f>'Order Form'!E363</f>
        <v>10</v>
      </c>
      <c r="J880" s="231">
        <f>'Order Form'!K363</f>
        <v>0</v>
      </c>
      <c r="K880" s="231" t="str">
        <f t="shared" si="62"/>
        <v>F</v>
      </c>
      <c r="L880" s="231">
        <f>IF('Pricing + Order Summary'!$O$13&gt;=8000,14,
IF('Pricing + Order Summary'!$O$13&gt;=5500,15,
IF('Pricing + Order Summary'!$O$13&gt;=4000,16,
IF('Pricing + Order Summary'!$O$13&gt;=2000,23,
IF('Pricing + Order Summary'!$O$13&gt;=750,21,
2)))))</f>
        <v>2</v>
      </c>
      <c r="M880" s="231" t="str">
        <f>"SPS20115"&amp;"-"&amp;D880&amp;"-"&amp;'Order Form'!$O$3&amp;"-2"</f>
        <v>SPS20115-0-1-2</v>
      </c>
    </row>
    <row r="881" spans="1:13">
      <c r="A881" s="234">
        <f>'Order Form'!A364</f>
        <v>100417</v>
      </c>
      <c r="B881" s="234">
        <f t="shared" si="60"/>
        <v>100417</v>
      </c>
      <c r="C881" s="235">
        <f t="shared" si="61"/>
        <v>100417</v>
      </c>
      <c r="D881" s="231">
        <f>'Order Form'!$M$2</f>
        <v>0</v>
      </c>
      <c r="E881" s="232">
        <f>'Order Form'!$K$11</f>
        <v>0</v>
      </c>
      <c r="F881" s="232" t="str">
        <f>IF(ISBLANK('Order Form'!$K$12),"",'Order Form'!$K$12)</f>
        <v/>
      </c>
      <c r="G881" s="232">
        <f t="shared" ca="1" si="59"/>
        <v>41887</v>
      </c>
      <c r="H881" s="233">
        <f>'Order Form'!$K$13</f>
        <v>0</v>
      </c>
      <c r="I881" s="236">
        <f>'Order Form'!E364</f>
        <v>10</v>
      </c>
      <c r="J881" s="231">
        <f>'Order Form'!K364</f>
        <v>0</v>
      </c>
      <c r="K881" s="231" t="str">
        <f t="shared" si="62"/>
        <v>F</v>
      </c>
      <c r="L881" s="231">
        <f>IF('Pricing + Order Summary'!$O$13&gt;=8000,14,
IF('Pricing + Order Summary'!$O$13&gt;=5500,15,
IF('Pricing + Order Summary'!$O$13&gt;=4000,16,
IF('Pricing + Order Summary'!$O$13&gt;=2000,23,
IF('Pricing + Order Summary'!$O$13&gt;=750,21,
2)))))</f>
        <v>2</v>
      </c>
      <c r="M881" s="231" t="str">
        <f>"SPS20115"&amp;"-"&amp;D881&amp;"-"&amp;'Order Form'!$O$3&amp;"-2"</f>
        <v>SPS20115-0-1-2</v>
      </c>
    </row>
    <row r="882" spans="1:13">
      <c r="A882" s="234">
        <f>'Order Form'!A365</f>
        <v>108398</v>
      </c>
      <c r="B882" s="234">
        <f t="shared" si="60"/>
        <v>108398</v>
      </c>
      <c r="C882" s="235">
        <f t="shared" si="61"/>
        <v>108398</v>
      </c>
      <c r="D882" s="231">
        <f>'Order Form'!$M$2</f>
        <v>0</v>
      </c>
      <c r="E882" s="232">
        <f>'Order Form'!$K$11</f>
        <v>0</v>
      </c>
      <c r="F882" s="232" t="str">
        <f>IF(ISBLANK('Order Form'!$K$12),"",'Order Form'!$K$12)</f>
        <v/>
      </c>
      <c r="G882" s="232">
        <f t="shared" ca="1" si="59"/>
        <v>41887</v>
      </c>
      <c r="H882" s="233">
        <f>'Order Form'!$K$13</f>
        <v>0</v>
      </c>
      <c r="I882" s="236">
        <f>'Order Form'!E365</f>
        <v>10</v>
      </c>
      <c r="J882" s="231">
        <f>'Order Form'!K365</f>
        <v>0</v>
      </c>
      <c r="K882" s="231" t="str">
        <f t="shared" si="62"/>
        <v>F</v>
      </c>
      <c r="L882" s="231">
        <f>IF('Pricing + Order Summary'!$O$13&gt;=8000,14,
IF('Pricing + Order Summary'!$O$13&gt;=5500,15,
IF('Pricing + Order Summary'!$O$13&gt;=4000,16,
IF('Pricing + Order Summary'!$O$13&gt;=2000,23,
IF('Pricing + Order Summary'!$O$13&gt;=750,21,
2)))))</f>
        <v>2</v>
      </c>
      <c r="M882" s="231" t="str">
        <f>"SPS20115"&amp;"-"&amp;D882&amp;"-"&amp;'Order Form'!$O$3&amp;"-2"</f>
        <v>SPS20115-0-1-2</v>
      </c>
    </row>
    <row r="883" spans="1:13">
      <c r="A883" s="234">
        <f>'Order Form'!A366</f>
        <v>100448</v>
      </c>
      <c r="B883" s="234">
        <f t="shared" si="60"/>
        <v>100448</v>
      </c>
      <c r="C883" s="235">
        <f t="shared" si="61"/>
        <v>100448</v>
      </c>
      <c r="D883" s="231">
        <f>'Order Form'!$M$2</f>
        <v>0</v>
      </c>
      <c r="E883" s="232">
        <f>'Order Form'!$K$11</f>
        <v>0</v>
      </c>
      <c r="F883" s="232" t="str">
        <f>IF(ISBLANK('Order Form'!$K$12),"",'Order Form'!$K$12)</f>
        <v/>
      </c>
      <c r="G883" s="232">
        <f t="shared" ca="1" si="59"/>
        <v>41887</v>
      </c>
      <c r="H883" s="233">
        <f>'Order Form'!$K$13</f>
        <v>0</v>
      </c>
      <c r="I883" s="236">
        <f>'Order Form'!E366</f>
        <v>10</v>
      </c>
      <c r="J883" s="231">
        <f>'Order Form'!K366</f>
        <v>0</v>
      </c>
      <c r="K883" s="231" t="str">
        <f t="shared" si="62"/>
        <v>F</v>
      </c>
      <c r="L883" s="231">
        <f>IF('Pricing + Order Summary'!$O$13&gt;=8000,14,
IF('Pricing + Order Summary'!$O$13&gt;=5500,15,
IF('Pricing + Order Summary'!$O$13&gt;=4000,16,
IF('Pricing + Order Summary'!$O$13&gt;=2000,23,
IF('Pricing + Order Summary'!$O$13&gt;=750,21,
2)))))</f>
        <v>2</v>
      </c>
      <c r="M883" s="231" t="str">
        <f>"SPS20115"&amp;"-"&amp;D883&amp;"-"&amp;'Order Form'!$O$3&amp;"-2"</f>
        <v>SPS20115-0-1-2</v>
      </c>
    </row>
    <row r="884" spans="1:13">
      <c r="A884" s="234">
        <f>'Order Form'!A367</f>
        <v>100412</v>
      </c>
      <c r="B884" s="234">
        <f t="shared" si="60"/>
        <v>100412</v>
      </c>
      <c r="C884" s="235">
        <f t="shared" si="61"/>
        <v>100412</v>
      </c>
      <c r="D884" s="231">
        <f>'Order Form'!$M$2</f>
        <v>0</v>
      </c>
      <c r="E884" s="232">
        <f>'Order Form'!$K$11</f>
        <v>0</v>
      </c>
      <c r="F884" s="232" t="str">
        <f>IF(ISBLANK('Order Form'!$K$12),"",'Order Form'!$K$12)</f>
        <v/>
      </c>
      <c r="G884" s="232">
        <f t="shared" ca="1" si="59"/>
        <v>41887</v>
      </c>
      <c r="H884" s="233">
        <f>'Order Form'!$K$13</f>
        <v>0</v>
      </c>
      <c r="I884" s="236">
        <f>'Order Form'!E367</f>
        <v>10</v>
      </c>
      <c r="J884" s="231">
        <f>'Order Form'!K367</f>
        <v>0</v>
      </c>
      <c r="K884" s="231" t="str">
        <f t="shared" si="62"/>
        <v>F</v>
      </c>
      <c r="L884" s="231">
        <f>IF('Pricing + Order Summary'!$O$13&gt;=8000,14,
IF('Pricing + Order Summary'!$O$13&gt;=5500,15,
IF('Pricing + Order Summary'!$O$13&gt;=4000,16,
IF('Pricing + Order Summary'!$O$13&gt;=2000,23,
IF('Pricing + Order Summary'!$O$13&gt;=750,21,
2)))))</f>
        <v>2</v>
      </c>
      <c r="M884" s="231" t="str">
        <f>"SPS20115"&amp;"-"&amp;D884&amp;"-"&amp;'Order Form'!$O$3&amp;"-2"</f>
        <v>SPS20115-0-1-2</v>
      </c>
    </row>
    <row r="885" spans="1:13">
      <c r="A885" s="234">
        <f>'Order Form'!A368</f>
        <v>108386</v>
      </c>
      <c r="B885" s="234">
        <f t="shared" si="60"/>
        <v>108386</v>
      </c>
      <c r="C885" s="235">
        <f t="shared" si="61"/>
        <v>108386</v>
      </c>
      <c r="D885" s="231">
        <f>'Order Form'!$M$2</f>
        <v>0</v>
      </c>
      <c r="E885" s="232">
        <f>'Order Form'!$K$11</f>
        <v>0</v>
      </c>
      <c r="F885" s="232" t="str">
        <f>IF(ISBLANK('Order Form'!$K$12),"",'Order Form'!$K$12)</f>
        <v/>
      </c>
      <c r="G885" s="232">
        <f t="shared" ca="1" si="59"/>
        <v>41887</v>
      </c>
      <c r="H885" s="233">
        <f>'Order Form'!$K$13</f>
        <v>0</v>
      </c>
      <c r="I885" s="236">
        <f>'Order Form'!E368</f>
        <v>10</v>
      </c>
      <c r="J885" s="231">
        <f>'Order Form'!K368</f>
        <v>0</v>
      </c>
      <c r="K885" s="231" t="str">
        <f t="shared" si="62"/>
        <v>F</v>
      </c>
      <c r="L885" s="231">
        <f>IF('Pricing + Order Summary'!$O$13&gt;=8000,14,
IF('Pricing + Order Summary'!$O$13&gt;=5500,15,
IF('Pricing + Order Summary'!$O$13&gt;=4000,16,
IF('Pricing + Order Summary'!$O$13&gt;=2000,23,
IF('Pricing + Order Summary'!$O$13&gt;=750,21,
2)))))</f>
        <v>2</v>
      </c>
      <c r="M885" s="231" t="str">
        <f>"SPS20115"&amp;"-"&amp;D885&amp;"-"&amp;'Order Form'!$O$3&amp;"-2"</f>
        <v>SPS20115-0-1-2</v>
      </c>
    </row>
    <row r="886" spans="1:13">
      <c r="A886" s="234">
        <f>'Order Form'!A369</f>
        <v>100424</v>
      </c>
      <c r="B886" s="234">
        <f t="shared" si="60"/>
        <v>100424</v>
      </c>
      <c r="C886" s="235">
        <f t="shared" si="61"/>
        <v>100424</v>
      </c>
      <c r="D886" s="231">
        <f>'Order Form'!$M$2</f>
        <v>0</v>
      </c>
      <c r="E886" s="232">
        <f>'Order Form'!$K$11</f>
        <v>0</v>
      </c>
      <c r="F886" s="232" t="str">
        <f>IF(ISBLANK('Order Form'!$K$12),"",'Order Form'!$K$12)</f>
        <v/>
      </c>
      <c r="G886" s="232">
        <f t="shared" ca="1" si="59"/>
        <v>41887</v>
      </c>
      <c r="H886" s="233">
        <f>'Order Form'!$K$13</f>
        <v>0</v>
      </c>
      <c r="I886" s="236">
        <f>'Order Form'!E369</f>
        <v>10</v>
      </c>
      <c r="J886" s="231">
        <f>'Order Form'!K369</f>
        <v>0</v>
      </c>
      <c r="K886" s="231" t="str">
        <f t="shared" si="62"/>
        <v>F</v>
      </c>
      <c r="L886" s="231">
        <f>IF('Pricing + Order Summary'!$O$13&gt;=8000,14,
IF('Pricing + Order Summary'!$O$13&gt;=5500,15,
IF('Pricing + Order Summary'!$O$13&gt;=4000,16,
IF('Pricing + Order Summary'!$O$13&gt;=2000,23,
IF('Pricing + Order Summary'!$O$13&gt;=750,21,
2)))))</f>
        <v>2</v>
      </c>
      <c r="M886" s="231" t="str">
        <f>"SPS20115"&amp;"-"&amp;D886&amp;"-"&amp;'Order Form'!$O$3&amp;"-2"</f>
        <v>SPS20115-0-1-2</v>
      </c>
    </row>
    <row r="887" spans="1:13">
      <c r="A887" s="234">
        <f>'Order Form'!A370</f>
        <v>108411</v>
      </c>
      <c r="B887" s="234">
        <f t="shared" si="60"/>
        <v>108411</v>
      </c>
      <c r="C887" s="235">
        <f t="shared" si="61"/>
        <v>108411</v>
      </c>
      <c r="D887" s="231">
        <f>'Order Form'!$M$2</f>
        <v>0</v>
      </c>
      <c r="E887" s="232">
        <f>'Order Form'!$K$11</f>
        <v>0</v>
      </c>
      <c r="F887" s="232" t="str">
        <f>IF(ISBLANK('Order Form'!$K$12),"",'Order Form'!$K$12)</f>
        <v/>
      </c>
      <c r="G887" s="232">
        <f t="shared" ca="1" si="59"/>
        <v>41887</v>
      </c>
      <c r="H887" s="233">
        <f>'Order Form'!$K$13</f>
        <v>0</v>
      </c>
      <c r="I887" s="236">
        <f>'Order Form'!E370</f>
        <v>10</v>
      </c>
      <c r="J887" s="231">
        <f>'Order Form'!K370</f>
        <v>0</v>
      </c>
      <c r="K887" s="231" t="str">
        <f t="shared" si="62"/>
        <v>F</v>
      </c>
      <c r="L887" s="231">
        <f>IF('Pricing + Order Summary'!$O$13&gt;=8000,14,
IF('Pricing + Order Summary'!$O$13&gt;=5500,15,
IF('Pricing + Order Summary'!$O$13&gt;=4000,16,
IF('Pricing + Order Summary'!$O$13&gt;=2000,23,
IF('Pricing + Order Summary'!$O$13&gt;=750,21,
2)))))</f>
        <v>2</v>
      </c>
      <c r="M887" s="231" t="str">
        <f>"SPS20115"&amp;"-"&amp;D887&amp;"-"&amp;'Order Form'!$O$3&amp;"-2"</f>
        <v>SPS20115-0-1-2</v>
      </c>
    </row>
    <row r="888" spans="1:13">
      <c r="A888" s="234">
        <f>'Order Form'!A371</f>
        <v>108412</v>
      </c>
      <c r="B888" s="234">
        <f t="shared" si="60"/>
        <v>108412</v>
      </c>
      <c r="C888" s="235">
        <f t="shared" si="61"/>
        <v>108412</v>
      </c>
      <c r="D888" s="231">
        <f>'Order Form'!$M$2</f>
        <v>0</v>
      </c>
      <c r="E888" s="232">
        <f>'Order Form'!$K$11</f>
        <v>0</v>
      </c>
      <c r="F888" s="232" t="str">
        <f>IF(ISBLANK('Order Form'!$K$12),"",'Order Form'!$K$12)</f>
        <v/>
      </c>
      <c r="G888" s="232">
        <f t="shared" ca="1" si="59"/>
        <v>41887</v>
      </c>
      <c r="H888" s="233">
        <f>'Order Form'!$K$13</f>
        <v>0</v>
      </c>
      <c r="I888" s="236">
        <f>'Order Form'!E371</f>
        <v>10</v>
      </c>
      <c r="J888" s="231">
        <f>'Order Form'!K371</f>
        <v>0</v>
      </c>
      <c r="K888" s="231" t="str">
        <f t="shared" si="62"/>
        <v>F</v>
      </c>
      <c r="L888" s="231">
        <f>IF('Pricing + Order Summary'!$O$13&gt;=8000,14,
IF('Pricing + Order Summary'!$O$13&gt;=5500,15,
IF('Pricing + Order Summary'!$O$13&gt;=4000,16,
IF('Pricing + Order Summary'!$O$13&gt;=2000,23,
IF('Pricing + Order Summary'!$O$13&gt;=750,21,
2)))))</f>
        <v>2</v>
      </c>
      <c r="M888" s="231" t="str">
        <f>"SPS20115"&amp;"-"&amp;D888&amp;"-"&amp;'Order Form'!$O$3&amp;"-2"</f>
        <v>SPS20115-0-1-2</v>
      </c>
    </row>
    <row r="889" spans="1:13">
      <c r="A889" s="234">
        <f>'Order Form'!A372</f>
        <v>107814</v>
      </c>
      <c r="B889" s="234">
        <f t="shared" si="60"/>
        <v>107814</v>
      </c>
      <c r="C889" s="235">
        <f t="shared" si="61"/>
        <v>107814</v>
      </c>
      <c r="D889" s="231">
        <f>'Order Form'!$M$2</f>
        <v>0</v>
      </c>
      <c r="E889" s="232">
        <f>'Order Form'!$K$11</f>
        <v>0</v>
      </c>
      <c r="F889" s="232" t="str">
        <f>IF(ISBLANK('Order Form'!$K$12),"",'Order Form'!$K$12)</f>
        <v/>
      </c>
      <c r="G889" s="232">
        <f t="shared" ca="1" si="59"/>
        <v>41887</v>
      </c>
      <c r="H889" s="233">
        <f>'Order Form'!$K$13</f>
        <v>0</v>
      </c>
      <c r="I889" s="236">
        <f>'Order Form'!E372</f>
        <v>10</v>
      </c>
      <c r="J889" s="231">
        <f>'Order Form'!K372</f>
        <v>0</v>
      </c>
      <c r="K889" s="231" t="str">
        <f t="shared" si="62"/>
        <v>F</v>
      </c>
      <c r="L889" s="231">
        <f>IF('Pricing + Order Summary'!$O$13&gt;=8000,14,
IF('Pricing + Order Summary'!$O$13&gt;=5500,15,
IF('Pricing + Order Summary'!$O$13&gt;=4000,16,
IF('Pricing + Order Summary'!$O$13&gt;=2000,23,
IF('Pricing + Order Summary'!$O$13&gt;=750,21,
2)))))</f>
        <v>2</v>
      </c>
      <c r="M889" s="231" t="str">
        <f>"SPS20115"&amp;"-"&amp;D889&amp;"-"&amp;'Order Form'!$O$3&amp;"-2"</f>
        <v>SPS20115-0-1-2</v>
      </c>
    </row>
    <row r="890" spans="1:13">
      <c r="A890" s="234">
        <f>'Order Form'!A373</f>
        <v>108406</v>
      </c>
      <c r="B890" s="234">
        <f t="shared" si="60"/>
        <v>108406</v>
      </c>
      <c r="C890" s="235">
        <f t="shared" si="61"/>
        <v>108406</v>
      </c>
      <c r="D890" s="231">
        <f>'Order Form'!$M$2</f>
        <v>0</v>
      </c>
      <c r="E890" s="232">
        <f>'Order Form'!$K$11</f>
        <v>0</v>
      </c>
      <c r="F890" s="232" t="str">
        <f>IF(ISBLANK('Order Form'!$K$12),"",'Order Form'!$K$12)</f>
        <v/>
      </c>
      <c r="G890" s="232">
        <f t="shared" ca="1" si="59"/>
        <v>41887</v>
      </c>
      <c r="H890" s="233">
        <f>'Order Form'!$K$13</f>
        <v>0</v>
      </c>
      <c r="I890" s="236">
        <f>'Order Form'!E373</f>
        <v>10</v>
      </c>
      <c r="J890" s="231">
        <f>'Order Form'!K373</f>
        <v>0</v>
      </c>
      <c r="K890" s="231" t="str">
        <f t="shared" si="62"/>
        <v>F</v>
      </c>
      <c r="L890" s="231">
        <f>IF('Pricing + Order Summary'!$O$13&gt;=8000,14,
IF('Pricing + Order Summary'!$O$13&gt;=5500,15,
IF('Pricing + Order Summary'!$O$13&gt;=4000,16,
IF('Pricing + Order Summary'!$O$13&gt;=2000,23,
IF('Pricing + Order Summary'!$O$13&gt;=750,21,
2)))))</f>
        <v>2</v>
      </c>
      <c r="M890" s="231" t="str">
        <f>"SPS20115"&amp;"-"&amp;D890&amp;"-"&amp;'Order Form'!$O$3&amp;"-2"</f>
        <v>SPS20115-0-1-2</v>
      </c>
    </row>
    <row r="891" spans="1:13">
      <c r="A891" s="234">
        <f>'Order Form'!A374</f>
        <v>108405</v>
      </c>
      <c r="B891" s="234">
        <f t="shared" si="60"/>
        <v>108405</v>
      </c>
      <c r="C891" s="235">
        <f t="shared" si="61"/>
        <v>108405</v>
      </c>
      <c r="D891" s="231">
        <f>'Order Form'!$M$2</f>
        <v>0</v>
      </c>
      <c r="E891" s="232">
        <f>'Order Form'!$K$11</f>
        <v>0</v>
      </c>
      <c r="F891" s="232" t="str">
        <f>IF(ISBLANK('Order Form'!$K$12),"",'Order Form'!$K$12)</f>
        <v/>
      </c>
      <c r="G891" s="232">
        <f t="shared" ca="1" si="59"/>
        <v>41887</v>
      </c>
      <c r="H891" s="233">
        <f>'Order Form'!$K$13</f>
        <v>0</v>
      </c>
      <c r="I891" s="236">
        <f>'Order Form'!E374</f>
        <v>10</v>
      </c>
      <c r="J891" s="231">
        <f>'Order Form'!K374</f>
        <v>0</v>
      </c>
      <c r="K891" s="231" t="str">
        <f t="shared" si="62"/>
        <v>F</v>
      </c>
      <c r="L891" s="231">
        <f>IF('Pricing + Order Summary'!$O$13&gt;=8000,14,
IF('Pricing + Order Summary'!$O$13&gt;=5500,15,
IF('Pricing + Order Summary'!$O$13&gt;=4000,16,
IF('Pricing + Order Summary'!$O$13&gt;=2000,23,
IF('Pricing + Order Summary'!$O$13&gt;=750,21,
2)))))</f>
        <v>2</v>
      </c>
      <c r="M891" s="231" t="str">
        <f>"SPS20115"&amp;"-"&amp;D891&amp;"-"&amp;'Order Form'!$O$3&amp;"-2"</f>
        <v>SPS20115-0-1-2</v>
      </c>
    </row>
    <row r="892" spans="1:13">
      <c r="A892" s="234">
        <f>'Order Form'!A375</f>
        <v>108010</v>
      </c>
      <c r="B892" s="234">
        <f t="shared" si="60"/>
        <v>108010</v>
      </c>
      <c r="C892" s="235">
        <f t="shared" si="61"/>
        <v>108010</v>
      </c>
      <c r="D892" s="231">
        <f>'Order Form'!$M$2</f>
        <v>0</v>
      </c>
      <c r="E892" s="232">
        <f>'Order Form'!$K$11</f>
        <v>0</v>
      </c>
      <c r="F892" s="232" t="str">
        <f>IF(ISBLANK('Order Form'!$K$12),"",'Order Form'!$K$12)</f>
        <v/>
      </c>
      <c r="G892" s="232">
        <f t="shared" ca="1" si="59"/>
        <v>41887</v>
      </c>
      <c r="H892" s="233">
        <f>'Order Form'!$K$13</f>
        <v>0</v>
      </c>
      <c r="I892" s="236">
        <f>'Order Form'!E375</f>
        <v>10</v>
      </c>
      <c r="J892" s="231">
        <f>'Order Form'!K375</f>
        <v>0</v>
      </c>
      <c r="K892" s="231" t="str">
        <f t="shared" si="62"/>
        <v>F</v>
      </c>
      <c r="L892" s="231">
        <f>IF('Pricing + Order Summary'!$O$13&gt;=8000,14,
IF('Pricing + Order Summary'!$O$13&gt;=5500,15,
IF('Pricing + Order Summary'!$O$13&gt;=4000,16,
IF('Pricing + Order Summary'!$O$13&gt;=2000,23,
IF('Pricing + Order Summary'!$O$13&gt;=750,21,
2)))))</f>
        <v>2</v>
      </c>
      <c r="M892" s="231" t="str">
        <f>"SPS20115"&amp;"-"&amp;D892&amp;"-"&amp;'Order Form'!$O$3&amp;"-2"</f>
        <v>SPS20115-0-1-2</v>
      </c>
    </row>
    <row r="893" spans="1:13">
      <c r="A893" s="234">
        <f>'Order Form'!A376</f>
        <v>105656</v>
      </c>
      <c r="B893" s="234">
        <f t="shared" si="60"/>
        <v>105656</v>
      </c>
      <c r="C893" s="235">
        <f t="shared" si="61"/>
        <v>105656</v>
      </c>
      <c r="D893" s="231">
        <f>'Order Form'!$M$2</f>
        <v>0</v>
      </c>
      <c r="E893" s="232">
        <f>'Order Form'!$K$11</f>
        <v>0</v>
      </c>
      <c r="F893" s="232" t="str">
        <f>IF(ISBLANK('Order Form'!$K$12),"",'Order Form'!$K$12)</f>
        <v/>
      </c>
      <c r="G893" s="232">
        <f t="shared" ca="1" si="59"/>
        <v>41887</v>
      </c>
      <c r="H893" s="233">
        <f>'Order Form'!$K$13</f>
        <v>0</v>
      </c>
      <c r="I893" s="236">
        <f>'Order Form'!E376</f>
        <v>10</v>
      </c>
      <c r="J893" s="231">
        <f>'Order Form'!K376</f>
        <v>0</v>
      </c>
      <c r="K893" s="231" t="str">
        <f t="shared" si="62"/>
        <v>F</v>
      </c>
      <c r="L893" s="231">
        <f>IF('Pricing + Order Summary'!$O$13&gt;=8000,14,
IF('Pricing + Order Summary'!$O$13&gt;=5500,15,
IF('Pricing + Order Summary'!$O$13&gt;=4000,16,
IF('Pricing + Order Summary'!$O$13&gt;=2000,23,
IF('Pricing + Order Summary'!$O$13&gt;=750,21,
2)))))</f>
        <v>2</v>
      </c>
      <c r="M893" s="231" t="str">
        <f>"SPS20115"&amp;"-"&amp;D893&amp;"-"&amp;'Order Form'!$O$3&amp;"-2"</f>
        <v>SPS20115-0-1-2</v>
      </c>
    </row>
    <row r="894" spans="1:13">
      <c r="A894" s="234">
        <f>'Order Form'!A377</f>
        <v>105658</v>
      </c>
      <c r="B894" s="234">
        <f t="shared" si="60"/>
        <v>105658</v>
      </c>
      <c r="C894" s="235">
        <f t="shared" si="61"/>
        <v>105658</v>
      </c>
      <c r="D894" s="231">
        <f>'Order Form'!$M$2</f>
        <v>0</v>
      </c>
      <c r="E894" s="232">
        <f>'Order Form'!$K$11</f>
        <v>0</v>
      </c>
      <c r="F894" s="232" t="str">
        <f>IF(ISBLANK('Order Form'!$K$12),"",'Order Form'!$K$12)</f>
        <v/>
      </c>
      <c r="G894" s="232">
        <f t="shared" ca="1" si="59"/>
        <v>41887</v>
      </c>
      <c r="H894" s="233">
        <f>'Order Form'!$K$13</f>
        <v>0</v>
      </c>
      <c r="I894" s="236">
        <f>'Order Form'!E377</f>
        <v>10</v>
      </c>
      <c r="J894" s="231">
        <f>'Order Form'!K377</f>
        <v>0</v>
      </c>
      <c r="K894" s="231" t="str">
        <f t="shared" si="62"/>
        <v>F</v>
      </c>
      <c r="L894" s="231">
        <f>IF('Pricing + Order Summary'!$O$13&gt;=8000,14,
IF('Pricing + Order Summary'!$O$13&gt;=5500,15,
IF('Pricing + Order Summary'!$O$13&gt;=4000,16,
IF('Pricing + Order Summary'!$O$13&gt;=2000,23,
IF('Pricing + Order Summary'!$O$13&gt;=750,21,
2)))))</f>
        <v>2</v>
      </c>
      <c r="M894" s="231" t="str">
        <f>"SPS20115"&amp;"-"&amp;D894&amp;"-"&amp;'Order Form'!$O$3&amp;"-2"</f>
        <v>SPS20115-0-1-2</v>
      </c>
    </row>
    <row r="895" spans="1:13">
      <c r="A895" s="234">
        <f>'Order Form'!A378</f>
        <v>108011</v>
      </c>
      <c r="B895" s="234">
        <f t="shared" si="60"/>
        <v>108011</v>
      </c>
      <c r="C895" s="235">
        <f t="shared" si="61"/>
        <v>108011</v>
      </c>
      <c r="D895" s="231">
        <f>'Order Form'!$M$2</f>
        <v>0</v>
      </c>
      <c r="E895" s="232">
        <f>'Order Form'!$K$11</f>
        <v>0</v>
      </c>
      <c r="F895" s="232" t="str">
        <f>IF(ISBLANK('Order Form'!$K$12),"",'Order Form'!$K$12)</f>
        <v/>
      </c>
      <c r="G895" s="232">
        <f t="shared" ca="1" si="59"/>
        <v>41887</v>
      </c>
      <c r="H895" s="233">
        <f>'Order Form'!$K$13</f>
        <v>0</v>
      </c>
      <c r="I895" s="236">
        <f>'Order Form'!E378</f>
        <v>10</v>
      </c>
      <c r="J895" s="231">
        <f>'Order Form'!K378</f>
        <v>0</v>
      </c>
      <c r="K895" s="231" t="str">
        <f t="shared" si="62"/>
        <v>F</v>
      </c>
      <c r="L895" s="231">
        <f>IF('Pricing + Order Summary'!$O$13&gt;=8000,14,
IF('Pricing + Order Summary'!$O$13&gt;=5500,15,
IF('Pricing + Order Summary'!$O$13&gt;=4000,16,
IF('Pricing + Order Summary'!$O$13&gt;=2000,23,
IF('Pricing + Order Summary'!$O$13&gt;=750,21,
2)))))</f>
        <v>2</v>
      </c>
      <c r="M895" s="231" t="str">
        <f>"SPS20115"&amp;"-"&amp;D895&amp;"-"&amp;'Order Form'!$O$3&amp;"-2"</f>
        <v>SPS20115-0-1-2</v>
      </c>
    </row>
    <row r="896" spans="1:13">
      <c r="A896" s="234">
        <f>'Order Form'!A379</f>
        <v>100558</v>
      </c>
      <c r="B896" s="234">
        <f t="shared" si="60"/>
        <v>100558</v>
      </c>
      <c r="C896" s="235">
        <f t="shared" si="61"/>
        <v>100558</v>
      </c>
      <c r="D896" s="231">
        <f>'Order Form'!$M$2</f>
        <v>0</v>
      </c>
      <c r="E896" s="232">
        <f>'Order Form'!$K$11</f>
        <v>0</v>
      </c>
      <c r="F896" s="232" t="str">
        <f>IF(ISBLANK('Order Form'!$K$12),"",'Order Form'!$K$12)</f>
        <v/>
      </c>
      <c r="G896" s="232">
        <f t="shared" ca="1" si="59"/>
        <v>41887</v>
      </c>
      <c r="H896" s="233">
        <f>'Order Form'!$K$13</f>
        <v>0</v>
      </c>
      <c r="I896" s="236">
        <f>'Order Form'!E379</f>
        <v>10</v>
      </c>
      <c r="J896" s="231">
        <f>'Order Form'!K379</f>
        <v>0</v>
      </c>
      <c r="K896" s="231" t="str">
        <f t="shared" si="62"/>
        <v>F</v>
      </c>
      <c r="L896" s="231">
        <f>IF('Pricing + Order Summary'!$O$13&gt;=8000,14,
IF('Pricing + Order Summary'!$O$13&gt;=5500,15,
IF('Pricing + Order Summary'!$O$13&gt;=4000,16,
IF('Pricing + Order Summary'!$O$13&gt;=2000,23,
IF('Pricing + Order Summary'!$O$13&gt;=750,21,
2)))))</f>
        <v>2</v>
      </c>
      <c r="M896" s="231" t="str">
        <f>"SPS20115"&amp;"-"&amp;D896&amp;"-"&amp;'Order Form'!$O$3&amp;"-2"</f>
        <v>SPS20115-0-1-2</v>
      </c>
    </row>
    <row r="897" spans="1:13">
      <c r="A897" s="234">
        <f>'Order Form'!A380</f>
        <v>108705</v>
      </c>
      <c r="B897" s="234">
        <f t="shared" si="60"/>
        <v>108705</v>
      </c>
      <c r="C897" s="235">
        <f t="shared" si="61"/>
        <v>108705</v>
      </c>
      <c r="D897" s="231">
        <f>'Order Form'!$M$2</f>
        <v>0</v>
      </c>
      <c r="E897" s="232">
        <f>'Order Form'!$K$11</f>
        <v>0</v>
      </c>
      <c r="F897" s="232" t="str">
        <f>IF(ISBLANK('Order Form'!$K$12),"",'Order Form'!$K$12)</f>
        <v/>
      </c>
      <c r="G897" s="232">
        <f t="shared" ref="G897:G960" ca="1" si="63">TODAY()</f>
        <v>41887</v>
      </c>
      <c r="H897" s="233">
        <f>'Order Form'!$K$13</f>
        <v>0</v>
      </c>
      <c r="I897" s="236">
        <f>'Order Form'!E380</f>
        <v>10</v>
      </c>
      <c r="J897" s="231">
        <f>'Order Form'!K380</f>
        <v>0</v>
      </c>
      <c r="K897" s="231" t="str">
        <f t="shared" si="62"/>
        <v>F</v>
      </c>
      <c r="L897" s="231">
        <f>IF('Pricing + Order Summary'!$O$13&gt;=8000,14,
IF('Pricing + Order Summary'!$O$13&gt;=5500,15,
IF('Pricing + Order Summary'!$O$13&gt;=4000,16,
IF('Pricing + Order Summary'!$O$13&gt;=2000,23,
IF('Pricing + Order Summary'!$O$13&gt;=750,21,
2)))))</f>
        <v>2</v>
      </c>
      <c r="M897" s="231" t="str">
        <f>"SPS20115"&amp;"-"&amp;D897&amp;"-"&amp;'Order Form'!$O$3&amp;"-2"</f>
        <v>SPS20115-0-1-2</v>
      </c>
    </row>
    <row r="898" spans="1:13">
      <c r="A898" s="234">
        <f>'Order Form'!A381</f>
        <v>104883</v>
      </c>
      <c r="B898" s="234">
        <f t="shared" si="60"/>
        <v>104883</v>
      </c>
      <c r="C898" s="235">
        <f t="shared" si="61"/>
        <v>104883</v>
      </c>
      <c r="D898" s="231">
        <f>'Order Form'!$M$2</f>
        <v>0</v>
      </c>
      <c r="E898" s="232">
        <f>'Order Form'!$K$11</f>
        <v>0</v>
      </c>
      <c r="F898" s="232" t="str">
        <f>IF(ISBLANK('Order Form'!$K$12),"",'Order Form'!$K$12)</f>
        <v/>
      </c>
      <c r="G898" s="232">
        <f t="shared" ca="1" si="63"/>
        <v>41887</v>
      </c>
      <c r="H898" s="233">
        <f>'Order Form'!$K$13</f>
        <v>0</v>
      </c>
      <c r="I898" s="236">
        <f>'Order Form'!E381</f>
        <v>12.5</v>
      </c>
      <c r="J898" s="231">
        <f>'Order Form'!K381</f>
        <v>0</v>
      </c>
      <c r="K898" s="231" t="str">
        <f t="shared" si="62"/>
        <v>F</v>
      </c>
      <c r="L898" s="231">
        <f>IF('Pricing + Order Summary'!$O$13&gt;=8000,14,
IF('Pricing + Order Summary'!$O$13&gt;=5500,15,
IF('Pricing + Order Summary'!$O$13&gt;=4000,16,
IF('Pricing + Order Summary'!$O$13&gt;=2000,23,
IF('Pricing + Order Summary'!$O$13&gt;=750,21,
2)))))</f>
        <v>2</v>
      </c>
      <c r="M898" s="231" t="str">
        <f>"SPS20115"&amp;"-"&amp;D898&amp;"-"&amp;'Order Form'!$O$3&amp;"-2"</f>
        <v>SPS20115-0-1-2</v>
      </c>
    </row>
    <row r="899" spans="1:13">
      <c r="A899" s="234">
        <f>'Order Form'!A382</f>
        <v>105763</v>
      </c>
      <c r="B899" s="234">
        <f t="shared" si="60"/>
        <v>105763</v>
      </c>
      <c r="C899" s="235">
        <f t="shared" si="61"/>
        <v>105763</v>
      </c>
      <c r="D899" s="231">
        <f>'Order Form'!$M$2</f>
        <v>0</v>
      </c>
      <c r="E899" s="232">
        <f>'Order Form'!$K$11</f>
        <v>0</v>
      </c>
      <c r="F899" s="232" t="str">
        <f>IF(ISBLANK('Order Form'!$K$12),"",'Order Form'!$K$12)</f>
        <v/>
      </c>
      <c r="G899" s="232">
        <f t="shared" ca="1" si="63"/>
        <v>41887</v>
      </c>
      <c r="H899" s="233">
        <f>'Order Form'!$K$13</f>
        <v>0</v>
      </c>
      <c r="I899" s="236">
        <f>'Order Form'!E382</f>
        <v>12.5</v>
      </c>
      <c r="J899" s="231">
        <f>'Order Form'!K382</f>
        <v>0</v>
      </c>
      <c r="K899" s="231" t="str">
        <f t="shared" si="62"/>
        <v>F</v>
      </c>
      <c r="L899" s="231">
        <f>IF('Pricing + Order Summary'!$O$13&gt;=8000,14,
IF('Pricing + Order Summary'!$O$13&gt;=5500,15,
IF('Pricing + Order Summary'!$O$13&gt;=4000,16,
IF('Pricing + Order Summary'!$O$13&gt;=2000,23,
IF('Pricing + Order Summary'!$O$13&gt;=750,21,
2)))))</f>
        <v>2</v>
      </c>
      <c r="M899" s="231" t="str">
        <f>"SPS20115"&amp;"-"&amp;D899&amp;"-"&amp;'Order Form'!$O$3&amp;"-2"</f>
        <v>SPS20115-0-1-2</v>
      </c>
    </row>
    <row r="900" spans="1:13">
      <c r="A900" s="234">
        <f>'Order Form'!A383</f>
        <v>105786</v>
      </c>
      <c r="B900" s="234">
        <f t="shared" si="60"/>
        <v>105786</v>
      </c>
      <c r="C900" s="235">
        <f t="shared" si="61"/>
        <v>105786</v>
      </c>
      <c r="D900" s="231">
        <f>'Order Form'!$M$2</f>
        <v>0</v>
      </c>
      <c r="E900" s="232">
        <f>'Order Form'!$K$11</f>
        <v>0</v>
      </c>
      <c r="F900" s="232" t="str">
        <f>IF(ISBLANK('Order Form'!$K$12),"",'Order Form'!$K$12)</f>
        <v/>
      </c>
      <c r="G900" s="232">
        <f t="shared" ca="1" si="63"/>
        <v>41887</v>
      </c>
      <c r="H900" s="233">
        <f>'Order Form'!$K$13</f>
        <v>0</v>
      </c>
      <c r="I900" s="236">
        <f>'Order Form'!E383</f>
        <v>12.5</v>
      </c>
      <c r="J900" s="231">
        <f>'Order Form'!K383</f>
        <v>0</v>
      </c>
      <c r="K900" s="231" t="str">
        <f t="shared" si="62"/>
        <v>F</v>
      </c>
      <c r="L900" s="231">
        <f>IF('Pricing + Order Summary'!$O$13&gt;=8000,14,
IF('Pricing + Order Summary'!$O$13&gt;=5500,15,
IF('Pricing + Order Summary'!$O$13&gt;=4000,16,
IF('Pricing + Order Summary'!$O$13&gt;=2000,23,
IF('Pricing + Order Summary'!$O$13&gt;=750,21,
2)))))</f>
        <v>2</v>
      </c>
      <c r="M900" s="231" t="str">
        <f>"SPS20115"&amp;"-"&amp;D900&amp;"-"&amp;'Order Form'!$O$3&amp;"-2"</f>
        <v>SPS20115-0-1-2</v>
      </c>
    </row>
    <row r="901" spans="1:13">
      <c r="A901" s="234">
        <f>'Order Form'!A384</f>
        <v>104882</v>
      </c>
      <c r="B901" s="234">
        <f t="shared" si="60"/>
        <v>104882</v>
      </c>
      <c r="C901" s="235">
        <f t="shared" si="61"/>
        <v>104882</v>
      </c>
      <c r="D901" s="231">
        <f>'Order Form'!$M$2</f>
        <v>0</v>
      </c>
      <c r="E901" s="232">
        <f>'Order Form'!$K$11</f>
        <v>0</v>
      </c>
      <c r="F901" s="232" t="str">
        <f>IF(ISBLANK('Order Form'!$K$12),"",'Order Form'!$K$12)</f>
        <v/>
      </c>
      <c r="G901" s="232">
        <f t="shared" ca="1" si="63"/>
        <v>41887</v>
      </c>
      <c r="H901" s="233">
        <f>'Order Form'!$K$13</f>
        <v>0</v>
      </c>
      <c r="I901" s="236">
        <f>'Order Form'!E384</f>
        <v>12.5</v>
      </c>
      <c r="J901" s="231">
        <f>'Order Form'!K384</f>
        <v>0</v>
      </c>
      <c r="K901" s="231" t="str">
        <f t="shared" si="62"/>
        <v>F</v>
      </c>
      <c r="L901" s="231">
        <f>IF('Pricing + Order Summary'!$O$13&gt;=8000,14,
IF('Pricing + Order Summary'!$O$13&gt;=5500,15,
IF('Pricing + Order Summary'!$O$13&gt;=4000,16,
IF('Pricing + Order Summary'!$O$13&gt;=2000,23,
IF('Pricing + Order Summary'!$O$13&gt;=750,21,
2)))))</f>
        <v>2</v>
      </c>
      <c r="M901" s="231" t="str">
        <f>"SPS20115"&amp;"-"&amp;D901&amp;"-"&amp;'Order Form'!$O$3&amp;"-2"</f>
        <v>SPS20115-0-1-2</v>
      </c>
    </row>
    <row r="902" spans="1:13">
      <c r="A902" s="234">
        <f>'Order Form'!A385</f>
        <v>105764</v>
      </c>
      <c r="B902" s="234">
        <f t="shared" si="60"/>
        <v>105764</v>
      </c>
      <c r="C902" s="235">
        <f t="shared" si="61"/>
        <v>105764</v>
      </c>
      <c r="D902" s="231">
        <f>'Order Form'!$M$2</f>
        <v>0</v>
      </c>
      <c r="E902" s="232">
        <f>'Order Form'!$K$11</f>
        <v>0</v>
      </c>
      <c r="F902" s="232" t="str">
        <f>IF(ISBLANK('Order Form'!$K$12),"",'Order Form'!$K$12)</f>
        <v/>
      </c>
      <c r="G902" s="232">
        <f t="shared" ca="1" si="63"/>
        <v>41887</v>
      </c>
      <c r="H902" s="233">
        <f>'Order Form'!$K$13</f>
        <v>0</v>
      </c>
      <c r="I902" s="236">
        <f>'Order Form'!E385</f>
        <v>12.5</v>
      </c>
      <c r="J902" s="231">
        <f>'Order Form'!K385</f>
        <v>0</v>
      </c>
      <c r="K902" s="231" t="str">
        <f t="shared" si="62"/>
        <v>F</v>
      </c>
      <c r="L902" s="231">
        <f>IF('Pricing + Order Summary'!$O$13&gt;=8000,14,
IF('Pricing + Order Summary'!$O$13&gt;=5500,15,
IF('Pricing + Order Summary'!$O$13&gt;=4000,16,
IF('Pricing + Order Summary'!$O$13&gt;=2000,23,
IF('Pricing + Order Summary'!$O$13&gt;=750,21,
2)))))</f>
        <v>2</v>
      </c>
      <c r="M902" s="231" t="str">
        <f>"SPS20115"&amp;"-"&amp;D902&amp;"-"&amp;'Order Form'!$O$3&amp;"-2"</f>
        <v>SPS20115-0-1-2</v>
      </c>
    </row>
    <row r="903" spans="1:13">
      <c r="A903" s="234">
        <f>'Order Form'!A386</f>
        <v>105787</v>
      </c>
      <c r="B903" s="234">
        <f t="shared" si="60"/>
        <v>105787</v>
      </c>
      <c r="C903" s="235">
        <f t="shared" si="61"/>
        <v>105787</v>
      </c>
      <c r="D903" s="231">
        <f>'Order Form'!$M$2</f>
        <v>0</v>
      </c>
      <c r="E903" s="232">
        <f>'Order Form'!$K$11</f>
        <v>0</v>
      </c>
      <c r="F903" s="232" t="str">
        <f>IF(ISBLANK('Order Form'!$K$12),"",'Order Form'!$K$12)</f>
        <v/>
      </c>
      <c r="G903" s="232">
        <f t="shared" ca="1" si="63"/>
        <v>41887</v>
      </c>
      <c r="H903" s="233">
        <f>'Order Form'!$K$13</f>
        <v>0</v>
      </c>
      <c r="I903" s="236">
        <f>'Order Form'!E386</f>
        <v>12.5</v>
      </c>
      <c r="J903" s="231">
        <f>'Order Form'!K386</f>
        <v>0</v>
      </c>
      <c r="K903" s="231" t="str">
        <f t="shared" si="62"/>
        <v>F</v>
      </c>
      <c r="L903" s="231">
        <f>IF('Pricing + Order Summary'!$O$13&gt;=8000,14,
IF('Pricing + Order Summary'!$O$13&gt;=5500,15,
IF('Pricing + Order Summary'!$O$13&gt;=4000,16,
IF('Pricing + Order Summary'!$O$13&gt;=2000,23,
IF('Pricing + Order Summary'!$O$13&gt;=750,21,
2)))))</f>
        <v>2</v>
      </c>
      <c r="M903" s="231" t="str">
        <f>"SPS20115"&amp;"-"&amp;D903&amp;"-"&amp;'Order Form'!$O$3&amp;"-2"</f>
        <v>SPS20115-0-1-2</v>
      </c>
    </row>
    <row r="904" spans="1:13">
      <c r="A904" s="234">
        <f>'Order Form'!A387</f>
        <v>108364</v>
      </c>
      <c r="B904" s="234">
        <f t="shared" si="60"/>
        <v>108364</v>
      </c>
      <c r="C904" s="235">
        <f t="shared" si="61"/>
        <v>108364</v>
      </c>
      <c r="D904" s="231">
        <f>'Order Form'!$M$2</f>
        <v>0</v>
      </c>
      <c r="E904" s="232">
        <f>'Order Form'!$K$11</f>
        <v>0</v>
      </c>
      <c r="F904" s="232" t="str">
        <f>IF(ISBLANK('Order Form'!$K$12),"",'Order Form'!$K$12)</f>
        <v/>
      </c>
      <c r="G904" s="232">
        <f t="shared" ca="1" si="63"/>
        <v>41887</v>
      </c>
      <c r="H904" s="233">
        <f>'Order Form'!$K$13</f>
        <v>0</v>
      </c>
      <c r="I904" s="236">
        <f>'Order Form'!E387</f>
        <v>12.5</v>
      </c>
      <c r="J904" s="231">
        <f>'Order Form'!K387</f>
        <v>0</v>
      </c>
      <c r="K904" s="231" t="str">
        <f t="shared" si="62"/>
        <v>F</v>
      </c>
      <c r="L904" s="231">
        <f>IF('Pricing + Order Summary'!$O$13&gt;=8000,14,
IF('Pricing + Order Summary'!$O$13&gt;=5500,15,
IF('Pricing + Order Summary'!$O$13&gt;=4000,16,
IF('Pricing + Order Summary'!$O$13&gt;=2000,23,
IF('Pricing + Order Summary'!$O$13&gt;=750,21,
2)))))</f>
        <v>2</v>
      </c>
      <c r="M904" s="231" t="str">
        <f>"SPS20115"&amp;"-"&amp;D904&amp;"-"&amp;'Order Form'!$O$3&amp;"-2"</f>
        <v>SPS20115-0-1-2</v>
      </c>
    </row>
    <row r="905" spans="1:13">
      <c r="A905" s="234">
        <f>'Order Form'!A388</f>
        <v>104852</v>
      </c>
      <c r="B905" s="234">
        <f t="shared" si="60"/>
        <v>104852</v>
      </c>
      <c r="C905" s="235">
        <f t="shared" si="61"/>
        <v>104852</v>
      </c>
      <c r="D905" s="231">
        <f>'Order Form'!$M$2</f>
        <v>0</v>
      </c>
      <c r="E905" s="232">
        <f>'Order Form'!$K$11</f>
        <v>0</v>
      </c>
      <c r="F905" s="232" t="str">
        <f>IF(ISBLANK('Order Form'!$K$12),"",'Order Form'!$K$12)</f>
        <v/>
      </c>
      <c r="G905" s="232">
        <f t="shared" ca="1" si="63"/>
        <v>41887</v>
      </c>
      <c r="H905" s="233">
        <f>'Order Form'!$K$13</f>
        <v>0</v>
      </c>
      <c r="I905" s="236">
        <f>'Order Form'!E388</f>
        <v>10</v>
      </c>
      <c r="J905" s="231">
        <f>'Order Form'!K388</f>
        <v>0</v>
      </c>
      <c r="K905" s="231" t="str">
        <f t="shared" si="62"/>
        <v>F</v>
      </c>
      <c r="L905" s="231">
        <f>IF('Pricing + Order Summary'!$O$13&gt;=8000,14,
IF('Pricing + Order Summary'!$O$13&gt;=5500,15,
IF('Pricing + Order Summary'!$O$13&gt;=4000,16,
IF('Pricing + Order Summary'!$O$13&gt;=2000,23,
IF('Pricing + Order Summary'!$O$13&gt;=750,21,
2)))))</f>
        <v>2</v>
      </c>
      <c r="M905" s="231" t="str">
        <f>"SPS20115"&amp;"-"&amp;D905&amp;"-"&amp;'Order Form'!$O$3&amp;"-2"</f>
        <v>SPS20115-0-1-2</v>
      </c>
    </row>
    <row r="906" spans="1:13">
      <c r="A906" s="234">
        <f>'Order Form'!A389</f>
        <v>105761</v>
      </c>
      <c r="B906" s="234">
        <f t="shared" si="60"/>
        <v>105761</v>
      </c>
      <c r="C906" s="235">
        <f t="shared" si="61"/>
        <v>105761</v>
      </c>
      <c r="D906" s="231">
        <f>'Order Form'!$M$2</f>
        <v>0</v>
      </c>
      <c r="E906" s="232">
        <f>'Order Form'!$K$11</f>
        <v>0</v>
      </c>
      <c r="F906" s="232" t="str">
        <f>IF(ISBLANK('Order Form'!$K$12),"",'Order Form'!$K$12)</f>
        <v/>
      </c>
      <c r="G906" s="232">
        <f t="shared" ca="1" si="63"/>
        <v>41887</v>
      </c>
      <c r="H906" s="233">
        <f>'Order Form'!$K$13</f>
        <v>0</v>
      </c>
      <c r="I906" s="236">
        <f>'Order Form'!E389</f>
        <v>10</v>
      </c>
      <c r="J906" s="231">
        <f>'Order Form'!K389</f>
        <v>0</v>
      </c>
      <c r="K906" s="231" t="str">
        <f t="shared" si="62"/>
        <v>F</v>
      </c>
      <c r="L906" s="231">
        <f>IF('Pricing + Order Summary'!$O$13&gt;=8000,14,
IF('Pricing + Order Summary'!$O$13&gt;=5500,15,
IF('Pricing + Order Summary'!$O$13&gt;=4000,16,
IF('Pricing + Order Summary'!$O$13&gt;=2000,23,
IF('Pricing + Order Summary'!$O$13&gt;=750,21,
2)))))</f>
        <v>2</v>
      </c>
      <c r="M906" s="231" t="str">
        <f>"SPS20115"&amp;"-"&amp;D906&amp;"-"&amp;'Order Form'!$O$3&amp;"-2"</f>
        <v>SPS20115-0-1-2</v>
      </c>
    </row>
    <row r="907" spans="1:13">
      <c r="A907" s="234">
        <f>'Order Form'!A390</f>
        <v>107831</v>
      </c>
      <c r="B907" s="234">
        <f t="shared" si="60"/>
        <v>107831</v>
      </c>
      <c r="C907" s="235">
        <f t="shared" si="61"/>
        <v>107831</v>
      </c>
      <c r="D907" s="231">
        <f>'Order Form'!$M$2</f>
        <v>0</v>
      </c>
      <c r="E907" s="232">
        <f>'Order Form'!$K$11</f>
        <v>0</v>
      </c>
      <c r="F907" s="232" t="str">
        <f>IF(ISBLANK('Order Form'!$K$12),"",'Order Form'!$K$12)</f>
        <v/>
      </c>
      <c r="G907" s="232">
        <f t="shared" ca="1" si="63"/>
        <v>41887</v>
      </c>
      <c r="H907" s="233">
        <f>'Order Form'!$K$13</f>
        <v>0</v>
      </c>
      <c r="I907" s="236">
        <f>'Order Form'!E390</f>
        <v>10</v>
      </c>
      <c r="J907" s="231">
        <f>'Order Form'!K390</f>
        <v>0</v>
      </c>
      <c r="K907" s="231" t="str">
        <f t="shared" si="62"/>
        <v>F</v>
      </c>
      <c r="L907" s="231">
        <f>IF('Pricing + Order Summary'!$O$13&gt;=8000,14,
IF('Pricing + Order Summary'!$O$13&gt;=5500,15,
IF('Pricing + Order Summary'!$O$13&gt;=4000,16,
IF('Pricing + Order Summary'!$O$13&gt;=2000,23,
IF('Pricing + Order Summary'!$O$13&gt;=750,21,
2)))))</f>
        <v>2</v>
      </c>
      <c r="M907" s="231" t="str">
        <f>"SPS20115"&amp;"-"&amp;D907&amp;"-"&amp;'Order Form'!$O$3&amp;"-2"</f>
        <v>SPS20115-0-1-2</v>
      </c>
    </row>
    <row r="908" spans="1:13">
      <c r="A908" s="234">
        <f>'Order Form'!A391</f>
        <v>100465</v>
      </c>
      <c r="B908" s="234">
        <f t="shared" si="60"/>
        <v>100465</v>
      </c>
      <c r="C908" s="235">
        <f t="shared" si="61"/>
        <v>100465</v>
      </c>
      <c r="D908" s="231">
        <f>'Order Form'!$M$2</f>
        <v>0</v>
      </c>
      <c r="E908" s="232">
        <f>'Order Form'!$K$11</f>
        <v>0</v>
      </c>
      <c r="F908" s="232" t="str">
        <f>IF(ISBLANK('Order Form'!$K$12),"",'Order Form'!$K$12)</f>
        <v/>
      </c>
      <c r="G908" s="232">
        <f t="shared" ca="1" si="63"/>
        <v>41887</v>
      </c>
      <c r="H908" s="233">
        <f>'Order Form'!$K$13</f>
        <v>0</v>
      </c>
      <c r="I908" s="236">
        <f>'Order Form'!E391</f>
        <v>10</v>
      </c>
      <c r="J908" s="231">
        <f>'Order Form'!K391</f>
        <v>0</v>
      </c>
      <c r="K908" s="231" t="str">
        <f t="shared" si="62"/>
        <v>F</v>
      </c>
      <c r="L908" s="231">
        <f>IF('Pricing + Order Summary'!$O$13&gt;=8000,14,
IF('Pricing + Order Summary'!$O$13&gt;=5500,15,
IF('Pricing + Order Summary'!$O$13&gt;=4000,16,
IF('Pricing + Order Summary'!$O$13&gt;=2000,23,
IF('Pricing + Order Summary'!$O$13&gt;=750,21,
2)))))</f>
        <v>2</v>
      </c>
      <c r="M908" s="231" t="str">
        <f>"SPS20115"&amp;"-"&amp;D908&amp;"-"&amp;'Order Form'!$O$3&amp;"-2"</f>
        <v>SPS20115-0-1-2</v>
      </c>
    </row>
    <row r="909" spans="1:13">
      <c r="A909" s="234">
        <f>'Order Form'!A392</f>
        <v>104853</v>
      </c>
      <c r="B909" s="234">
        <f t="shared" si="60"/>
        <v>104853</v>
      </c>
      <c r="C909" s="235">
        <f t="shared" si="61"/>
        <v>104853</v>
      </c>
      <c r="D909" s="231">
        <f>'Order Form'!$M$2</f>
        <v>0</v>
      </c>
      <c r="E909" s="232">
        <f>'Order Form'!$K$11</f>
        <v>0</v>
      </c>
      <c r="F909" s="232" t="str">
        <f>IF(ISBLANK('Order Form'!$K$12),"",'Order Form'!$K$12)</f>
        <v/>
      </c>
      <c r="G909" s="232">
        <f t="shared" ca="1" si="63"/>
        <v>41887</v>
      </c>
      <c r="H909" s="233">
        <f>'Order Form'!$K$13</f>
        <v>0</v>
      </c>
      <c r="I909" s="236">
        <f>'Order Form'!E392</f>
        <v>10</v>
      </c>
      <c r="J909" s="231">
        <f>'Order Form'!K392</f>
        <v>0</v>
      </c>
      <c r="K909" s="231" t="str">
        <f t="shared" si="62"/>
        <v>F</v>
      </c>
      <c r="L909" s="231">
        <f>IF('Pricing + Order Summary'!$O$13&gt;=8000,14,
IF('Pricing + Order Summary'!$O$13&gt;=5500,15,
IF('Pricing + Order Summary'!$O$13&gt;=4000,16,
IF('Pricing + Order Summary'!$O$13&gt;=2000,23,
IF('Pricing + Order Summary'!$O$13&gt;=750,21,
2)))))</f>
        <v>2</v>
      </c>
      <c r="M909" s="231" t="str">
        <f>"SPS20115"&amp;"-"&amp;D909&amp;"-"&amp;'Order Form'!$O$3&amp;"-2"</f>
        <v>SPS20115-0-1-2</v>
      </c>
    </row>
    <row r="910" spans="1:13">
      <c r="A910" s="234">
        <f>'Order Form'!A393</f>
        <v>104850</v>
      </c>
      <c r="B910" s="234">
        <f t="shared" si="60"/>
        <v>104850</v>
      </c>
      <c r="C910" s="235">
        <f t="shared" si="61"/>
        <v>104850</v>
      </c>
      <c r="D910" s="231">
        <f>'Order Form'!$M$2</f>
        <v>0</v>
      </c>
      <c r="E910" s="232">
        <f>'Order Form'!$K$11</f>
        <v>0</v>
      </c>
      <c r="F910" s="232" t="str">
        <f>IF(ISBLANK('Order Form'!$K$12),"",'Order Form'!$K$12)</f>
        <v/>
      </c>
      <c r="G910" s="232">
        <f t="shared" ca="1" si="63"/>
        <v>41887</v>
      </c>
      <c r="H910" s="233">
        <f>'Order Form'!$K$13</f>
        <v>0</v>
      </c>
      <c r="I910" s="236">
        <f>'Order Form'!E393</f>
        <v>10</v>
      </c>
      <c r="J910" s="231">
        <f>'Order Form'!K393</f>
        <v>0</v>
      </c>
      <c r="K910" s="231" t="str">
        <f t="shared" si="62"/>
        <v>F</v>
      </c>
      <c r="L910" s="231">
        <f>IF('Pricing + Order Summary'!$O$13&gt;=8000,14,
IF('Pricing + Order Summary'!$O$13&gt;=5500,15,
IF('Pricing + Order Summary'!$O$13&gt;=4000,16,
IF('Pricing + Order Summary'!$O$13&gt;=2000,23,
IF('Pricing + Order Summary'!$O$13&gt;=750,21,
2)))))</f>
        <v>2</v>
      </c>
      <c r="M910" s="231" t="str">
        <f>"SPS20115"&amp;"-"&amp;D910&amp;"-"&amp;'Order Form'!$O$3&amp;"-2"</f>
        <v>SPS20115-0-1-2</v>
      </c>
    </row>
    <row r="911" spans="1:13">
      <c r="A911" s="234">
        <f>'Order Form'!A394</f>
        <v>104854</v>
      </c>
      <c r="B911" s="234">
        <f t="shared" si="60"/>
        <v>104854</v>
      </c>
      <c r="C911" s="235">
        <f t="shared" si="61"/>
        <v>104854</v>
      </c>
      <c r="D911" s="231">
        <f>'Order Form'!$M$2</f>
        <v>0</v>
      </c>
      <c r="E911" s="232">
        <f>'Order Form'!$K$11</f>
        <v>0</v>
      </c>
      <c r="F911" s="232" t="str">
        <f>IF(ISBLANK('Order Form'!$K$12),"",'Order Form'!$K$12)</f>
        <v/>
      </c>
      <c r="G911" s="232">
        <f t="shared" ca="1" si="63"/>
        <v>41887</v>
      </c>
      <c r="H911" s="233">
        <f>'Order Form'!$K$13</f>
        <v>0</v>
      </c>
      <c r="I911" s="236">
        <f>'Order Form'!E394</f>
        <v>10</v>
      </c>
      <c r="J911" s="231">
        <f>'Order Form'!K394</f>
        <v>0</v>
      </c>
      <c r="K911" s="231" t="str">
        <f t="shared" si="62"/>
        <v>F</v>
      </c>
      <c r="L911" s="231">
        <f>IF('Pricing + Order Summary'!$O$13&gt;=8000,14,
IF('Pricing + Order Summary'!$O$13&gt;=5500,15,
IF('Pricing + Order Summary'!$O$13&gt;=4000,16,
IF('Pricing + Order Summary'!$O$13&gt;=2000,23,
IF('Pricing + Order Summary'!$O$13&gt;=750,21,
2)))))</f>
        <v>2</v>
      </c>
      <c r="M911" s="231" t="str">
        <f>"SPS20115"&amp;"-"&amp;D911&amp;"-"&amp;'Order Form'!$O$3&amp;"-2"</f>
        <v>SPS20115-0-1-2</v>
      </c>
    </row>
    <row r="912" spans="1:13">
      <c r="A912" s="234">
        <f>'Order Form'!A395</f>
        <v>100202</v>
      </c>
      <c r="B912" s="234">
        <f t="shared" si="60"/>
        <v>100202</v>
      </c>
      <c r="C912" s="235">
        <f t="shared" si="61"/>
        <v>100202</v>
      </c>
      <c r="D912" s="231">
        <f>'Order Form'!$M$2</f>
        <v>0</v>
      </c>
      <c r="E912" s="232">
        <f>'Order Form'!$K$11</f>
        <v>0</v>
      </c>
      <c r="F912" s="232" t="str">
        <f>IF(ISBLANK('Order Form'!$K$12),"",'Order Form'!$K$12)</f>
        <v/>
      </c>
      <c r="G912" s="232">
        <f t="shared" ca="1" si="63"/>
        <v>41887</v>
      </c>
      <c r="H912" s="233">
        <f>'Order Form'!$K$13</f>
        <v>0</v>
      </c>
      <c r="I912" s="236">
        <f>'Order Form'!E395</f>
        <v>14.5</v>
      </c>
      <c r="J912" s="231">
        <f>'Order Form'!K395</f>
        <v>0</v>
      </c>
      <c r="K912" s="231" t="str">
        <f t="shared" si="62"/>
        <v>F</v>
      </c>
      <c r="L912" s="231">
        <f>IF('Pricing + Order Summary'!$O$13&gt;=8000,14,
IF('Pricing + Order Summary'!$O$13&gt;=5500,15,
IF('Pricing + Order Summary'!$O$13&gt;=4000,16,
IF('Pricing + Order Summary'!$O$13&gt;=2000,23,
IF('Pricing + Order Summary'!$O$13&gt;=750,21,
2)))))</f>
        <v>2</v>
      </c>
      <c r="M912" s="231" t="str">
        <f>"SPS20115"&amp;"-"&amp;D912&amp;"-"&amp;'Order Form'!$O$3&amp;"-2"</f>
        <v>SPS20115-0-1-2</v>
      </c>
    </row>
    <row r="913" spans="1:13">
      <c r="A913" s="234">
        <f>'Order Form'!A396</f>
        <v>100204</v>
      </c>
      <c r="B913" s="234">
        <f t="shared" si="60"/>
        <v>100204</v>
      </c>
      <c r="C913" s="235">
        <f t="shared" si="61"/>
        <v>100204</v>
      </c>
      <c r="D913" s="231">
        <f>'Order Form'!$M$2</f>
        <v>0</v>
      </c>
      <c r="E913" s="232">
        <f>'Order Form'!$K$11</f>
        <v>0</v>
      </c>
      <c r="F913" s="232" t="str">
        <f>IF(ISBLANK('Order Form'!$K$12),"",'Order Form'!$K$12)</f>
        <v/>
      </c>
      <c r="G913" s="232">
        <f t="shared" ca="1" si="63"/>
        <v>41887</v>
      </c>
      <c r="H913" s="233">
        <f>'Order Form'!$K$13</f>
        <v>0</v>
      </c>
      <c r="I913" s="236">
        <f>'Order Form'!E396</f>
        <v>14.5</v>
      </c>
      <c r="J913" s="231">
        <f>'Order Form'!K396</f>
        <v>0</v>
      </c>
      <c r="K913" s="231" t="str">
        <f t="shared" si="62"/>
        <v>F</v>
      </c>
      <c r="L913" s="231">
        <f>IF('Pricing + Order Summary'!$O$13&gt;=8000,14,
IF('Pricing + Order Summary'!$O$13&gt;=5500,15,
IF('Pricing + Order Summary'!$O$13&gt;=4000,16,
IF('Pricing + Order Summary'!$O$13&gt;=2000,23,
IF('Pricing + Order Summary'!$O$13&gt;=750,21,
2)))))</f>
        <v>2</v>
      </c>
      <c r="M913" s="231" t="str">
        <f>"SPS20115"&amp;"-"&amp;D913&amp;"-"&amp;'Order Form'!$O$3&amp;"-2"</f>
        <v>SPS20115-0-1-2</v>
      </c>
    </row>
    <row r="914" spans="1:13">
      <c r="A914" s="234">
        <f>'Order Form'!A397</f>
        <v>100203</v>
      </c>
      <c r="B914" s="234">
        <f t="shared" si="60"/>
        <v>100203</v>
      </c>
      <c r="C914" s="235">
        <f t="shared" si="61"/>
        <v>100203</v>
      </c>
      <c r="D914" s="231">
        <f>'Order Form'!$M$2</f>
        <v>0</v>
      </c>
      <c r="E914" s="232">
        <f>'Order Form'!$K$11</f>
        <v>0</v>
      </c>
      <c r="F914" s="232" t="str">
        <f>IF(ISBLANK('Order Form'!$K$12),"",'Order Form'!$K$12)</f>
        <v/>
      </c>
      <c r="G914" s="232">
        <f t="shared" ca="1" si="63"/>
        <v>41887</v>
      </c>
      <c r="H914" s="233">
        <f>'Order Form'!$K$13</f>
        <v>0</v>
      </c>
      <c r="I914" s="236">
        <f>'Order Form'!E397</f>
        <v>14.5</v>
      </c>
      <c r="J914" s="231">
        <f>'Order Form'!K397</f>
        <v>0</v>
      </c>
      <c r="K914" s="231" t="str">
        <f t="shared" si="62"/>
        <v>F</v>
      </c>
      <c r="L914" s="231">
        <f>IF('Pricing + Order Summary'!$O$13&gt;=8000,14,
IF('Pricing + Order Summary'!$O$13&gt;=5500,15,
IF('Pricing + Order Summary'!$O$13&gt;=4000,16,
IF('Pricing + Order Summary'!$O$13&gt;=2000,23,
IF('Pricing + Order Summary'!$O$13&gt;=750,21,
2)))))</f>
        <v>2</v>
      </c>
      <c r="M914" s="231" t="str">
        <f>"SPS20115"&amp;"-"&amp;D914&amp;"-"&amp;'Order Form'!$O$3&amp;"-2"</f>
        <v>SPS20115-0-1-2</v>
      </c>
    </row>
    <row r="915" spans="1:13">
      <c r="A915" s="234">
        <f>'Order Form'!A398</f>
        <v>100637</v>
      </c>
      <c r="B915" s="234">
        <f t="shared" si="60"/>
        <v>100637</v>
      </c>
      <c r="C915" s="235">
        <f t="shared" si="61"/>
        <v>100637</v>
      </c>
      <c r="D915" s="231">
        <f>'Order Form'!$M$2</f>
        <v>0</v>
      </c>
      <c r="E915" s="232">
        <f>'Order Form'!$K$11</f>
        <v>0</v>
      </c>
      <c r="F915" s="232" t="str">
        <f>IF(ISBLANK('Order Form'!$K$12),"",'Order Form'!$K$12)</f>
        <v/>
      </c>
      <c r="G915" s="232">
        <f t="shared" ca="1" si="63"/>
        <v>41887</v>
      </c>
      <c r="H915" s="233">
        <f>'Order Form'!$K$13</f>
        <v>0</v>
      </c>
      <c r="I915" s="236">
        <f>'Order Form'!E398</f>
        <v>14.5</v>
      </c>
      <c r="J915" s="231">
        <f>'Order Form'!K398</f>
        <v>0</v>
      </c>
      <c r="K915" s="231" t="str">
        <f t="shared" si="62"/>
        <v>F</v>
      </c>
      <c r="L915" s="231">
        <f>IF('Pricing + Order Summary'!$O$13&gt;=8000,14,
IF('Pricing + Order Summary'!$O$13&gt;=5500,15,
IF('Pricing + Order Summary'!$O$13&gt;=4000,16,
IF('Pricing + Order Summary'!$O$13&gt;=2000,23,
IF('Pricing + Order Summary'!$O$13&gt;=750,21,
2)))))</f>
        <v>2</v>
      </c>
      <c r="M915" s="231" t="str">
        <f>"SPS20115"&amp;"-"&amp;D915&amp;"-"&amp;'Order Form'!$O$3&amp;"-2"</f>
        <v>SPS20115-0-1-2</v>
      </c>
    </row>
    <row r="916" spans="1:13">
      <c r="A916" s="234">
        <f>'Order Form'!A399</f>
        <v>107868</v>
      </c>
      <c r="B916" s="234">
        <f t="shared" si="60"/>
        <v>107868</v>
      </c>
      <c r="C916" s="235">
        <f t="shared" si="61"/>
        <v>107868</v>
      </c>
      <c r="D916" s="231">
        <f>'Order Form'!$M$2</f>
        <v>0</v>
      </c>
      <c r="E916" s="232">
        <f>'Order Form'!$K$11</f>
        <v>0</v>
      </c>
      <c r="F916" s="232" t="str">
        <f>IF(ISBLANK('Order Form'!$K$12),"",'Order Form'!$K$12)</f>
        <v/>
      </c>
      <c r="G916" s="232">
        <f t="shared" ca="1" si="63"/>
        <v>41887</v>
      </c>
      <c r="H916" s="233">
        <f>'Order Form'!$K$13</f>
        <v>0</v>
      </c>
      <c r="I916" s="236">
        <f>'Order Form'!E399</f>
        <v>14.5</v>
      </c>
      <c r="J916" s="231">
        <f>'Order Form'!K399</f>
        <v>0</v>
      </c>
      <c r="K916" s="231" t="str">
        <f t="shared" si="62"/>
        <v>F</v>
      </c>
      <c r="L916" s="231">
        <f>IF('Pricing + Order Summary'!$O$13&gt;=8000,14,
IF('Pricing + Order Summary'!$O$13&gt;=5500,15,
IF('Pricing + Order Summary'!$O$13&gt;=4000,16,
IF('Pricing + Order Summary'!$O$13&gt;=2000,23,
IF('Pricing + Order Summary'!$O$13&gt;=750,21,
2)))))</f>
        <v>2</v>
      </c>
      <c r="M916" s="231" t="str">
        <f>"SPS20115"&amp;"-"&amp;D916&amp;"-"&amp;'Order Form'!$O$3&amp;"-2"</f>
        <v>SPS20115-0-1-2</v>
      </c>
    </row>
    <row r="917" spans="1:13">
      <c r="A917" s="234">
        <f>'Order Form'!A400</f>
        <v>107864</v>
      </c>
      <c r="B917" s="234">
        <f t="shared" si="60"/>
        <v>107864</v>
      </c>
      <c r="C917" s="235">
        <f t="shared" si="61"/>
        <v>107864</v>
      </c>
      <c r="D917" s="231">
        <f>'Order Form'!$M$2</f>
        <v>0</v>
      </c>
      <c r="E917" s="232">
        <f>'Order Form'!$K$11</f>
        <v>0</v>
      </c>
      <c r="F917" s="232" t="str">
        <f>IF(ISBLANK('Order Form'!$K$12),"",'Order Form'!$K$12)</f>
        <v/>
      </c>
      <c r="G917" s="232">
        <f t="shared" ca="1" si="63"/>
        <v>41887</v>
      </c>
      <c r="H917" s="233">
        <f>'Order Form'!$K$13</f>
        <v>0</v>
      </c>
      <c r="I917" s="236">
        <f>'Order Form'!E400</f>
        <v>14.5</v>
      </c>
      <c r="J917" s="231">
        <f>'Order Form'!K400</f>
        <v>0</v>
      </c>
      <c r="K917" s="231" t="str">
        <f t="shared" si="62"/>
        <v>F</v>
      </c>
      <c r="L917" s="231">
        <f>IF('Pricing + Order Summary'!$O$13&gt;=8000,14,
IF('Pricing + Order Summary'!$O$13&gt;=5500,15,
IF('Pricing + Order Summary'!$O$13&gt;=4000,16,
IF('Pricing + Order Summary'!$O$13&gt;=2000,23,
IF('Pricing + Order Summary'!$O$13&gt;=750,21,
2)))))</f>
        <v>2</v>
      </c>
      <c r="M917" s="231" t="str">
        <f>"SPS20115"&amp;"-"&amp;D917&amp;"-"&amp;'Order Form'!$O$3&amp;"-2"</f>
        <v>SPS20115-0-1-2</v>
      </c>
    </row>
    <row r="918" spans="1:13">
      <c r="A918" s="234">
        <f>'Order Form'!A401</f>
        <v>107867</v>
      </c>
      <c r="B918" s="234">
        <f t="shared" si="60"/>
        <v>107867</v>
      </c>
      <c r="C918" s="235">
        <f t="shared" si="61"/>
        <v>107867</v>
      </c>
      <c r="D918" s="231">
        <f>'Order Form'!$M$2</f>
        <v>0</v>
      </c>
      <c r="E918" s="232">
        <f>'Order Form'!$K$11</f>
        <v>0</v>
      </c>
      <c r="F918" s="232" t="str">
        <f>IF(ISBLANK('Order Form'!$K$12),"",'Order Form'!$K$12)</f>
        <v/>
      </c>
      <c r="G918" s="232">
        <f t="shared" ca="1" si="63"/>
        <v>41887</v>
      </c>
      <c r="H918" s="233">
        <f>'Order Form'!$K$13</f>
        <v>0</v>
      </c>
      <c r="I918" s="236">
        <f>'Order Form'!E401</f>
        <v>14.5</v>
      </c>
      <c r="J918" s="231">
        <f>'Order Form'!K401</f>
        <v>0</v>
      </c>
      <c r="K918" s="231" t="str">
        <f t="shared" si="62"/>
        <v>F</v>
      </c>
      <c r="L918" s="231">
        <f>IF('Pricing + Order Summary'!$O$13&gt;=8000,14,
IF('Pricing + Order Summary'!$O$13&gt;=5500,15,
IF('Pricing + Order Summary'!$O$13&gt;=4000,16,
IF('Pricing + Order Summary'!$O$13&gt;=2000,23,
IF('Pricing + Order Summary'!$O$13&gt;=750,21,
2)))))</f>
        <v>2</v>
      </c>
      <c r="M918" s="231" t="str">
        <f>"SPS20115"&amp;"-"&amp;D918&amp;"-"&amp;'Order Form'!$O$3&amp;"-2"</f>
        <v>SPS20115-0-1-2</v>
      </c>
    </row>
    <row r="919" spans="1:13">
      <c r="A919" s="234">
        <f>'Order Form'!A402</f>
        <v>100635</v>
      </c>
      <c r="B919" s="234">
        <f t="shared" ref="B919:B982" si="64">A919</f>
        <v>100635</v>
      </c>
      <c r="C919" s="235">
        <f t="shared" ref="C919:C982" si="65">IF(B919=0,A919,B919)</f>
        <v>100635</v>
      </c>
      <c r="D919" s="231">
        <f>'Order Form'!$M$2</f>
        <v>0</v>
      </c>
      <c r="E919" s="232">
        <f>'Order Form'!$K$11</f>
        <v>0</v>
      </c>
      <c r="F919" s="232" t="str">
        <f>IF(ISBLANK('Order Form'!$K$12),"",'Order Form'!$K$12)</f>
        <v/>
      </c>
      <c r="G919" s="232">
        <f t="shared" ca="1" si="63"/>
        <v>41887</v>
      </c>
      <c r="H919" s="233">
        <f>'Order Form'!$K$13</f>
        <v>0</v>
      </c>
      <c r="I919" s="236">
        <f>'Order Form'!E402</f>
        <v>14.5</v>
      </c>
      <c r="J919" s="231">
        <f>'Order Form'!K402</f>
        <v>0</v>
      </c>
      <c r="K919" s="231" t="str">
        <f t="shared" ref="K919:K982" si="66">IF(J919=0,"F","T")</f>
        <v>F</v>
      </c>
      <c r="L919" s="231">
        <f>IF('Pricing + Order Summary'!$O$13&gt;=8000,14,
IF('Pricing + Order Summary'!$O$13&gt;=5500,15,
IF('Pricing + Order Summary'!$O$13&gt;=4000,16,
IF('Pricing + Order Summary'!$O$13&gt;=2000,23,
IF('Pricing + Order Summary'!$O$13&gt;=750,21,
2)))))</f>
        <v>2</v>
      </c>
      <c r="M919" s="231" t="str">
        <f>"SPS20115"&amp;"-"&amp;D919&amp;"-"&amp;'Order Form'!$O$3&amp;"-2"</f>
        <v>SPS20115-0-1-2</v>
      </c>
    </row>
    <row r="920" spans="1:13">
      <c r="A920" s="234">
        <f>'Order Form'!A403</f>
        <v>107865</v>
      </c>
      <c r="B920" s="234">
        <f t="shared" si="64"/>
        <v>107865</v>
      </c>
      <c r="C920" s="235">
        <f t="shared" si="65"/>
        <v>107865</v>
      </c>
      <c r="D920" s="231">
        <f>'Order Form'!$M$2</f>
        <v>0</v>
      </c>
      <c r="E920" s="232">
        <f>'Order Form'!$K$11</f>
        <v>0</v>
      </c>
      <c r="F920" s="232" t="str">
        <f>IF(ISBLANK('Order Form'!$K$12),"",'Order Form'!$K$12)</f>
        <v/>
      </c>
      <c r="G920" s="232">
        <f t="shared" ca="1" si="63"/>
        <v>41887</v>
      </c>
      <c r="H920" s="233">
        <f>'Order Form'!$K$13</f>
        <v>0</v>
      </c>
      <c r="I920" s="236">
        <f>'Order Form'!E403</f>
        <v>14.5</v>
      </c>
      <c r="J920" s="231">
        <f>'Order Form'!K403</f>
        <v>0</v>
      </c>
      <c r="K920" s="231" t="str">
        <f t="shared" si="66"/>
        <v>F</v>
      </c>
      <c r="L920" s="231">
        <f>IF('Pricing + Order Summary'!$O$13&gt;=8000,14,
IF('Pricing + Order Summary'!$O$13&gt;=5500,15,
IF('Pricing + Order Summary'!$O$13&gt;=4000,16,
IF('Pricing + Order Summary'!$O$13&gt;=2000,23,
IF('Pricing + Order Summary'!$O$13&gt;=750,21,
2)))))</f>
        <v>2</v>
      </c>
      <c r="M920" s="231" t="str">
        <f>"SPS20115"&amp;"-"&amp;D920&amp;"-"&amp;'Order Form'!$O$3&amp;"-2"</f>
        <v>SPS20115-0-1-2</v>
      </c>
    </row>
    <row r="921" spans="1:13">
      <c r="A921" s="234">
        <f>'Order Form'!A404</f>
        <v>108072</v>
      </c>
      <c r="B921" s="234">
        <f t="shared" si="64"/>
        <v>108072</v>
      </c>
      <c r="C921" s="235">
        <f t="shared" si="65"/>
        <v>108072</v>
      </c>
      <c r="D921" s="231">
        <f>'Order Form'!$M$2</f>
        <v>0</v>
      </c>
      <c r="E921" s="232">
        <f>'Order Form'!$K$11</f>
        <v>0</v>
      </c>
      <c r="F921" s="232" t="str">
        <f>IF(ISBLANK('Order Form'!$K$12),"",'Order Form'!$K$12)</f>
        <v/>
      </c>
      <c r="G921" s="232">
        <f t="shared" ca="1" si="63"/>
        <v>41887</v>
      </c>
      <c r="H921" s="233">
        <f>'Order Form'!$K$13</f>
        <v>0</v>
      </c>
      <c r="I921" s="236">
        <f>'Order Form'!E404</f>
        <v>14.5</v>
      </c>
      <c r="J921" s="231">
        <f>'Order Form'!K404</f>
        <v>0</v>
      </c>
      <c r="K921" s="231" t="str">
        <f t="shared" si="66"/>
        <v>F</v>
      </c>
      <c r="L921" s="231">
        <f>IF('Pricing + Order Summary'!$O$13&gt;=8000,14,
IF('Pricing + Order Summary'!$O$13&gt;=5500,15,
IF('Pricing + Order Summary'!$O$13&gt;=4000,16,
IF('Pricing + Order Summary'!$O$13&gt;=2000,23,
IF('Pricing + Order Summary'!$O$13&gt;=750,21,
2)))))</f>
        <v>2</v>
      </c>
      <c r="M921" s="231" t="str">
        <f>"SPS20115"&amp;"-"&amp;D921&amp;"-"&amp;'Order Form'!$O$3&amp;"-2"</f>
        <v>SPS20115-0-1-2</v>
      </c>
    </row>
    <row r="922" spans="1:13">
      <c r="A922" s="234">
        <f>'Order Form'!A405</f>
        <v>15300</v>
      </c>
      <c r="B922" s="234">
        <f t="shared" si="64"/>
        <v>15300</v>
      </c>
      <c r="C922" s="235">
        <f t="shared" si="65"/>
        <v>15300</v>
      </c>
      <c r="D922" s="231">
        <f>'Order Form'!$M$2</f>
        <v>0</v>
      </c>
      <c r="E922" s="232">
        <f>'Order Form'!$K$11</f>
        <v>0</v>
      </c>
      <c r="F922" s="232" t="str">
        <f>IF(ISBLANK('Order Form'!$K$12),"",'Order Form'!$K$12)</f>
        <v/>
      </c>
      <c r="G922" s="232">
        <f t="shared" ca="1" si="63"/>
        <v>41887</v>
      </c>
      <c r="H922" s="233">
        <f>'Order Form'!$K$13</f>
        <v>0</v>
      </c>
      <c r="I922" s="236">
        <f>'Order Form'!E405</f>
        <v>4</v>
      </c>
      <c r="J922" s="231">
        <f>'Order Form'!K405</f>
        <v>0</v>
      </c>
      <c r="K922" s="231" t="str">
        <f t="shared" si="66"/>
        <v>F</v>
      </c>
      <c r="L922" s="231">
        <f>IF('Pricing + Order Summary'!$O$13&gt;=8000,14,
IF('Pricing + Order Summary'!$O$13&gt;=5500,15,
IF('Pricing + Order Summary'!$O$13&gt;=4000,16,
IF('Pricing + Order Summary'!$O$13&gt;=2000,23,
IF('Pricing + Order Summary'!$O$13&gt;=750,21,
2)))))</f>
        <v>2</v>
      </c>
      <c r="M922" s="231" t="str">
        <f>"SPS20115"&amp;"-"&amp;D922&amp;"-"&amp;'Order Form'!$O$3&amp;"-2"</f>
        <v>SPS20115-0-1-2</v>
      </c>
    </row>
    <row r="923" spans="1:13">
      <c r="A923" s="234">
        <f>'Order Form'!A406</f>
        <v>15303</v>
      </c>
      <c r="B923" s="234">
        <f t="shared" si="64"/>
        <v>15303</v>
      </c>
      <c r="C923" s="235">
        <f t="shared" si="65"/>
        <v>15303</v>
      </c>
      <c r="D923" s="231">
        <f>'Order Form'!$M$2</f>
        <v>0</v>
      </c>
      <c r="E923" s="232">
        <f>'Order Form'!$K$11</f>
        <v>0</v>
      </c>
      <c r="F923" s="232" t="str">
        <f>IF(ISBLANK('Order Form'!$K$12),"",'Order Form'!$K$12)</f>
        <v/>
      </c>
      <c r="G923" s="232">
        <f t="shared" ca="1" si="63"/>
        <v>41887</v>
      </c>
      <c r="H923" s="233">
        <f>'Order Form'!$K$13</f>
        <v>0</v>
      </c>
      <c r="I923" s="236">
        <f>'Order Form'!E406</f>
        <v>4</v>
      </c>
      <c r="J923" s="231">
        <f>'Order Form'!K406</f>
        <v>0</v>
      </c>
      <c r="K923" s="231" t="str">
        <f t="shared" si="66"/>
        <v>F</v>
      </c>
      <c r="L923" s="231">
        <f>IF('Pricing + Order Summary'!$O$13&gt;=8000,14,
IF('Pricing + Order Summary'!$O$13&gt;=5500,15,
IF('Pricing + Order Summary'!$O$13&gt;=4000,16,
IF('Pricing + Order Summary'!$O$13&gt;=2000,23,
IF('Pricing + Order Summary'!$O$13&gt;=750,21,
2)))))</f>
        <v>2</v>
      </c>
      <c r="M923" s="231" t="str">
        <f>"SPS20115"&amp;"-"&amp;D923&amp;"-"&amp;'Order Form'!$O$3&amp;"-2"</f>
        <v>SPS20115-0-1-2</v>
      </c>
    </row>
    <row r="924" spans="1:13">
      <c r="A924" s="234">
        <f>'Order Form'!A407</f>
        <v>15299</v>
      </c>
      <c r="B924" s="234">
        <f t="shared" si="64"/>
        <v>15299</v>
      </c>
      <c r="C924" s="235">
        <f t="shared" si="65"/>
        <v>15299</v>
      </c>
      <c r="D924" s="231">
        <f>'Order Form'!$M$2</f>
        <v>0</v>
      </c>
      <c r="E924" s="232">
        <f>'Order Form'!$K$11</f>
        <v>0</v>
      </c>
      <c r="F924" s="232" t="str">
        <f>IF(ISBLANK('Order Form'!$K$12),"",'Order Form'!$K$12)</f>
        <v/>
      </c>
      <c r="G924" s="232">
        <f t="shared" ca="1" si="63"/>
        <v>41887</v>
      </c>
      <c r="H924" s="233">
        <f>'Order Form'!$K$13</f>
        <v>0</v>
      </c>
      <c r="I924" s="236">
        <f>'Order Form'!E407</f>
        <v>4</v>
      </c>
      <c r="J924" s="231">
        <f>'Order Form'!K407</f>
        <v>0</v>
      </c>
      <c r="K924" s="231" t="str">
        <f t="shared" si="66"/>
        <v>F</v>
      </c>
      <c r="L924" s="231">
        <f>IF('Pricing + Order Summary'!$O$13&gt;=8000,14,
IF('Pricing + Order Summary'!$O$13&gt;=5500,15,
IF('Pricing + Order Summary'!$O$13&gt;=4000,16,
IF('Pricing + Order Summary'!$O$13&gt;=2000,23,
IF('Pricing + Order Summary'!$O$13&gt;=750,21,
2)))))</f>
        <v>2</v>
      </c>
      <c r="M924" s="231" t="str">
        <f>"SPS20115"&amp;"-"&amp;D924&amp;"-"&amp;'Order Form'!$O$3&amp;"-2"</f>
        <v>SPS20115-0-1-2</v>
      </c>
    </row>
    <row r="925" spans="1:13">
      <c r="A925" s="234">
        <f>'Order Form'!A408</f>
        <v>15301</v>
      </c>
      <c r="B925" s="234">
        <f t="shared" si="64"/>
        <v>15301</v>
      </c>
      <c r="C925" s="235">
        <f t="shared" si="65"/>
        <v>15301</v>
      </c>
      <c r="D925" s="231">
        <f>'Order Form'!$M$2</f>
        <v>0</v>
      </c>
      <c r="E925" s="232">
        <f>'Order Form'!$K$11</f>
        <v>0</v>
      </c>
      <c r="F925" s="232" t="str">
        <f>IF(ISBLANK('Order Form'!$K$12),"",'Order Form'!$K$12)</f>
        <v/>
      </c>
      <c r="G925" s="232">
        <f t="shared" ca="1" si="63"/>
        <v>41887</v>
      </c>
      <c r="H925" s="233">
        <f>'Order Form'!$K$13</f>
        <v>0</v>
      </c>
      <c r="I925" s="236">
        <f>'Order Form'!E408</f>
        <v>4</v>
      </c>
      <c r="J925" s="231">
        <f>'Order Form'!K408</f>
        <v>0</v>
      </c>
      <c r="K925" s="231" t="str">
        <f t="shared" si="66"/>
        <v>F</v>
      </c>
      <c r="L925" s="231">
        <f>IF('Pricing + Order Summary'!$O$13&gt;=8000,14,
IF('Pricing + Order Summary'!$O$13&gt;=5500,15,
IF('Pricing + Order Summary'!$O$13&gt;=4000,16,
IF('Pricing + Order Summary'!$O$13&gt;=2000,23,
IF('Pricing + Order Summary'!$O$13&gt;=750,21,
2)))))</f>
        <v>2</v>
      </c>
      <c r="M925" s="231" t="str">
        <f>"SPS20115"&amp;"-"&amp;D925&amp;"-"&amp;'Order Form'!$O$3&amp;"-2"</f>
        <v>SPS20115-0-1-2</v>
      </c>
    </row>
    <row r="926" spans="1:13">
      <c r="A926" s="234">
        <f>'Order Form'!A409</f>
        <v>15298</v>
      </c>
      <c r="B926" s="234">
        <f t="shared" si="64"/>
        <v>15298</v>
      </c>
      <c r="C926" s="235">
        <f t="shared" si="65"/>
        <v>15298</v>
      </c>
      <c r="D926" s="231">
        <f>'Order Form'!$M$2</f>
        <v>0</v>
      </c>
      <c r="E926" s="232">
        <f>'Order Form'!$K$11</f>
        <v>0</v>
      </c>
      <c r="F926" s="232" t="str">
        <f>IF(ISBLANK('Order Form'!$K$12),"",'Order Form'!$K$12)</f>
        <v/>
      </c>
      <c r="G926" s="232">
        <f t="shared" ca="1" si="63"/>
        <v>41887</v>
      </c>
      <c r="H926" s="233">
        <f>'Order Form'!$K$13</f>
        <v>0</v>
      </c>
      <c r="I926" s="236">
        <f>'Order Form'!E409</f>
        <v>4</v>
      </c>
      <c r="J926" s="231">
        <f>'Order Form'!K409</f>
        <v>0</v>
      </c>
      <c r="K926" s="231" t="str">
        <f t="shared" si="66"/>
        <v>F</v>
      </c>
      <c r="L926" s="231">
        <f>IF('Pricing + Order Summary'!$O$13&gt;=8000,14,
IF('Pricing + Order Summary'!$O$13&gt;=5500,15,
IF('Pricing + Order Summary'!$O$13&gt;=4000,16,
IF('Pricing + Order Summary'!$O$13&gt;=2000,23,
IF('Pricing + Order Summary'!$O$13&gt;=750,21,
2)))))</f>
        <v>2</v>
      </c>
      <c r="M926" s="231" t="str">
        <f>"SPS20115"&amp;"-"&amp;D926&amp;"-"&amp;'Order Form'!$O$3&amp;"-2"</f>
        <v>SPS20115-0-1-2</v>
      </c>
    </row>
    <row r="927" spans="1:13">
      <c r="A927" s="234">
        <f>'Order Form'!A410</f>
        <v>15302</v>
      </c>
      <c r="B927" s="234">
        <f t="shared" si="64"/>
        <v>15302</v>
      </c>
      <c r="C927" s="235">
        <f t="shared" si="65"/>
        <v>15302</v>
      </c>
      <c r="D927" s="231">
        <f>'Order Form'!$M$2</f>
        <v>0</v>
      </c>
      <c r="E927" s="232">
        <f>'Order Form'!$K$11</f>
        <v>0</v>
      </c>
      <c r="F927" s="232" t="str">
        <f>IF(ISBLANK('Order Form'!$K$12),"",'Order Form'!$K$12)</f>
        <v/>
      </c>
      <c r="G927" s="232">
        <f t="shared" ca="1" si="63"/>
        <v>41887</v>
      </c>
      <c r="H927" s="233">
        <f>'Order Form'!$K$13</f>
        <v>0</v>
      </c>
      <c r="I927" s="236">
        <f>'Order Form'!E410</f>
        <v>4</v>
      </c>
      <c r="J927" s="231">
        <f>'Order Form'!K410</f>
        <v>0</v>
      </c>
      <c r="K927" s="231" t="str">
        <f t="shared" si="66"/>
        <v>F</v>
      </c>
      <c r="L927" s="231">
        <f>IF('Pricing + Order Summary'!$O$13&gt;=8000,14,
IF('Pricing + Order Summary'!$O$13&gt;=5500,15,
IF('Pricing + Order Summary'!$O$13&gt;=4000,16,
IF('Pricing + Order Summary'!$O$13&gt;=2000,23,
IF('Pricing + Order Summary'!$O$13&gt;=750,21,
2)))))</f>
        <v>2</v>
      </c>
      <c r="M927" s="231" t="str">
        <f>"SPS20115"&amp;"-"&amp;D927&amp;"-"&amp;'Order Form'!$O$3&amp;"-2"</f>
        <v>SPS20115-0-1-2</v>
      </c>
    </row>
    <row r="928" spans="1:13">
      <c r="A928" s="234">
        <f>'Order Form'!A411</f>
        <v>15304</v>
      </c>
      <c r="B928" s="234">
        <f t="shared" si="64"/>
        <v>15304</v>
      </c>
      <c r="C928" s="235">
        <f t="shared" si="65"/>
        <v>15304</v>
      </c>
      <c r="D928" s="231">
        <f>'Order Form'!$M$2</f>
        <v>0</v>
      </c>
      <c r="E928" s="232">
        <f>'Order Form'!$K$11</f>
        <v>0</v>
      </c>
      <c r="F928" s="232" t="str">
        <f>IF(ISBLANK('Order Form'!$K$12),"",'Order Form'!$K$12)</f>
        <v/>
      </c>
      <c r="G928" s="232">
        <f t="shared" ca="1" si="63"/>
        <v>41887</v>
      </c>
      <c r="H928" s="233">
        <f>'Order Form'!$K$13</f>
        <v>0</v>
      </c>
      <c r="I928" s="236">
        <f>'Order Form'!E411</f>
        <v>22.5</v>
      </c>
      <c r="J928" s="231">
        <f>'Order Form'!K411</f>
        <v>0</v>
      </c>
      <c r="K928" s="231" t="str">
        <f t="shared" si="66"/>
        <v>F</v>
      </c>
      <c r="L928" s="231">
        <f>IF('Pricing + Order Summary'!$O$13&gt;=8000,14,
IF('Pricing + Order Summary'!$O$13&gt;=5500,15,
IF('Pricing + Order Summary'!$O$13&gt;=4000,16,
IF('Pricing + Order Summary'!$O$13&gt;=2000,23,
IF('Pricing + Order Summary'!$O$13&gt;=750,21,
2)))))</f>
        <v>2</v>
      </c>
      <c r="M928" s="231" t="str">
        <f>"SPS20115"&amp;"-"&amp;D928&amp;"-"&amp;'Order Form'!$O$3&amp;"-2"</f>
        <v>SPS20115-0-1-2</v>
      </c>
    </row>
    <row r="929" spans="1:13">
      <c r="A929" s="234">
        <f>'Order Form'!A412</f>
        <v>15305</v>
      </c>
      <c r="B929" s="234">
        <f t="shared" si="64"/>
        <v>15305</v>
      </c>
      <c r="C929" s="235">
        <f t="shared" si="65"/>
        <v>15305</v>
      </c>
      <c r="D929" s="231">
        <f>'Order Form'!$M$2</f>
        <v>0</v>
      </c>
      <c r="E929" s="232">
        <f>'Order Form'!$K$11</f>
        <v>0</v>
      </c>
      <c r="F929" s="232" t="str">
        <f>IF(ISBLANK('Order Form'!$K$12),"",'Order Form'!$K$12)</f>
        <v/>
      </c>
      <c r="G929" s="232">
        <f t="shared" ca="1" si="63"/>
        <v>41887</v>
      </c>
      <c r="H929" s="233">
        <f>'Order Form'!$K$13</f>
        <v>0</v>
      </c>
      <c r="I929" s="236">
        <f>'Order Form'!E412</f>
        <v>22.5</v>
      </c>
      <c r="J929" s="231">
        <f>'Order Form'!K412</f>
        <v>0</v>
      </c>
      <c r="K929" s="231" t="str">
        <f t="shared" si="66"/>
        <v>F</v>
      </c>
      <c r="L929" s="231">
        <f>IF('Pricing + Order Summary'!$O$13&gt;=8000,14,
IF('Pricing + Order Summary'!$O$13&gt;=5500,15,
IF('Pricing + Order Summary'!$O$13&gt;=4000,16,
IF('Pricing + Order Summary'!$O$13&gt;=2000,23,
IF('Pricing + Order Summary'!$O$13&gt;=750,21,
2)))))</f>
        <v>2</v>
      </c>
      <c r="M929" s="231" t="str">
        <f>"SPS20115"&amp;"-"&amp;D929&amp;"-"&amp;'Order Form'!$O$3&amp;"-2"</f>
        <v>SPS20115-0-1-2</v>
      </c>
    </row>
    <row r="930" spans="1:13">
      <c r="A930" s="234">
        <f>'Order Form'!A413</f>
        <v>15306</v>
      </c>
      <c r="B930" s="234">
        <f t="shared" si="64"/>
        <v>15306</v>
      </c>
      <c r="C930" s="235">
        <f t="shared" si="65"/>
        <v>15306</v>
      </c>
      <c r="D930" s="231">
        <f>'Order Form'!$M$2</f>
        <v>0</v>
      </c>
      <c r="E930" s="232">
        <f>'Order Form'!$K$11</f>
        <v>0</v>
      </c>
      <c r="F930" s="232" t="str">
        <f>IF(ISBLANK('Order Form'!$K$12),"",'Order Form'!$K$12)</f>
        <v/>
      </c>
      <c r="G930" s="232">
        <f t="shared" ca="1" si="63"/>
        <v>41887</v>
      </c>
      <c r="H930" s="233">
        <f>'Order Form'!$K$13</f>
        <v>0</v>
      </c>
      <c r="I930" s="236">
        <f>'Order Form'!E413</f>
        <v>22.5</v>
      </c>
      <c r="J930" s="231">
        <f>'Order Form'!K413</f>
        <v>0</v>
      </c>
      <c r="K930" s="231" t="str">
        <f t="shared" si="66"/>
        <v>F</v>
      </c>
      <c r="L930" s="231">
        <f>IF('Pricing + Order Summary'!$O$13&gt;=8000,14,
IF('Pricing + Order Summary'!$O$13&gt;=5500,15,
IF('Pricing + Order Summary'!$O$13&gt;=4000,16,
IF('Pricing + Order Summary'!$O$13&gt;=2000,23,
IF('Pricing + Order Summary'!$O$13&gt;=750,21,
2)))))</f>
        <v>2</v>
      </c>
      <c r="M930" s="231" t="str">
        <f>"SPS20115"&amp;"-"&amp;D930&amp;"-"&amp;'Order Form'!$O$3&amp;"-2"</f>
        <v>SPS20115-0-1-2</v>
      </c>
    </row>
    <row r="931" spans="1:13">
      <c r="A931" s="234">
        <f>'Order Form'!A414</f>
        <v>15307</v>
      </c>
      <c r="B931" s="234">
        <f t="shared" si="64"/>
        <v>15307</v>
      </c>
      <c r="C931" s="235">
        <f t="shared" si="65"/>
        <v>15307</v>
      </c>
      <c r="D931" s="231">
        <f>'Order Form'!$M$2</f>
        <v>0</v>
      </c>
      <c r="E931" s="232">
        <f>'Order Form'!$K$11</f>
        <v>0</v>
      </c>
      <c r="F931" s="232" t="str">
        <f>IF(ISBLANK('Order Form'!$K$12),"",'Order Form'!$K$12)</f>
        <v/>
      </c>
      <c r="G931" s="232">
        <f t="shared" ca="1" si="63"/>
        <v>41887</v>
      </c>
      <c r="H931" s="233">
        <f>'Order Form'!$K$13</f>
        <v>0</v>
      </c>
      <c r="I931" s="236">
        <f>'Order Form'!E414</f>
        <v>22.5</v>
      </c>
      <c r="J931" s="231">
        <f>'Order Form'!K414</f>
        <v>0</v>
      </c>
      <c r="K931" s="231" t="str">
        <f t="shared" si="66"/>
        <v>F</v>
      </c>
      <c r="L931" s="231">
        <f>IF('Pricing + Order Summary'!$O$13&gt;=8000,14,
IF('Pricing + Order Summary'!$O$13&gt;=5500,15,
IF('Pricing + Order Summary'!$O$13&gt;=4000,16,
IF('Pricing + Order Summary'!$O$13&gt;=2000,23,
IF('Pricing + Order Summary'!$O$13&gt;=750,21,
2)))))</f>
        <v>2</v>
      </c>
      <c r="M931" s="231" t="str">
        <f>"SPS20115"&amp;"-"&amp;D931&amp;"-"&amp;'Order Form'!$O$3&amp;"-2"</f>
        <v>SPS20115-0-1-2</v>
      </c>
    </row>
    <row r="932" spans="1:13">
      <c r="A932" s="234">
        <f>'Order Form'!A415</f>
        <v>15322</v>
      </c>
      <c r="B932" s="234">
        <f t="shared" si="64"/>
        <v>15322</v>
      </c>
      <c r="C932" s="235">
        <f t="shared" si="65"/>
        <v>15322</v>
      </c>
      <c r="D932" s="231">
        <f>'Order Form'!$M$2</f>
        <v>0</v>
      </c>
      <c r="E932" s="232">
        <f>'Order Form'!$K$11</f>
        <v>0</v>
      </c>
      <c r="F932" s="232" t="str">
        <f>IF(ISBLANK('Order Form'!$K$12),"",'Order Form'!$K$12)</f>
        <v/>
      </c>
      <c r="G932" s="232">
        <f t="shared" ca="1" si="63"/>
        <v>41887</v>
      </c>
      <c r="H932" s="233">
        <f>'Order Form'!$K$13</f>
        <v>0</v>
      </c>
      <c r="I932" s="236">
        <f>'Order Form'!E415</f>
        <v>22.5</v>
      </c>
      <c r="J932" s="231">
        <f>'Order Form'!K415</f>
        <v>0</v>
      </c>
      <c r="K932" s="231" t="str">
        <f t="shared" si="66"/>
        <v>F</v>
      </c>
      <c r="L932" s="231">
        <f>IF('Pricing + Order Summary'!$O$13&gt;=8000,14,
IF('Pricing + Order Summary'!$O$13&gt;=5500,15,
IF('Pricing + Order Summary'!$O$13&gt;=4000,16,
IF('Pricing + Order Summary'!$O$13&gt;=2000,23,
IF('Pricing + Order Summary'!$O$13&gt;=750,21,
2)))))</f>
        <v>2</v>
      </c>
      <c r="M932" s="231" t="str">
        <f>"SPS20115"&amp;"-"&amp;D932&amp;"-"&amp;'Order Form'!$O$3&amp;"-2"</f>
        <v>SPS20115-0-1-2</v>
      </c>
    </row>
    <row r="933" spans="1:13">
      <c r="A933" s="234">
        <f>'Order Form'!A416</f>
        <v>15323</v>
      </c>
      <c r="B933" s="234">
        <f t="shared" si="64"/>
        <v>15323</v>
      </c>
      <c r="C933" s="235">
        <f t="shared" si="65"/>
        <v>15323</v>
      </c>
      <c r="D933" s="231">
        <f>'Order Form'!$M$2</f>
        <v>0</v>
      </c>
      <c r="E933" s="232">
        <f>'Order Form'!$K$11</f>
        <v>0</v>
      </c>
      <c r="F933" s="232" t="str">
        <f>IF(ISBLANK('Order Form'!$K$12),"",'Order Form'!$K$12)</f>
        <v/>
      </c>
      <c r="G933" s="232">
        <f t="shared" ca="1" si="63"/>
        <v>41887</v>
      </c>
      <c r="H933" s="233">
        <f>'Order Form'!$K$13</f>
        <v>0</v>
      </c>
      <c r="I933" s="236">
        <f>'Order Form'!E416</f>
        <v>22.5</v>
      </c>
      <c r="J933" s="231">
        <f>'Order Form'!K416</f>
        <v>0</v>
      </c>
      <c r="K933" s="231" t="str">
        <f t="shared" si="66"/>
        <v>F</v>
      </c>
      <c r="L933" s="231">
        <f>IF('Pricing + Order Summary'!$O$13&gt;=8000,14,
IF('Pricing + Order Summary'!$O$13&gt;=5500,15,
IF('Pricing + Order Summary'!$O$13&gt;=4000,16,
IF('Pricing + Order Summary'!$O$13&gt;=2000,23,
IF('Pricing + Order Summary'!$O$13&gt;=750,21,
2)))))</f>
        <v>2</v>
      </c>
      <c r="M933" s="231" t="str">
        <f>"SPS20115"&amp;"-"&amp;D933&amp;"-"&amp;'Order Form'!$O$3&amp;"-2"</f>
        <v>SPS20115-0-1-2</v>
      </c>
    </row>
    <row r="934" spans="1:13">
      <c r="A934" s="234">
        <f>'Order Form'!A417</f>
        <v>15324</v>
      </c>
      <c r="B934" s="234">
        <f t="shared" si="64"/>
        <v>15324</v>
      </c>
      <c r="C934" s="235">
        <f t="shared" si="65"/>
        <v>15324</v>
      </c>
      <c r="D934" s="231">
        <f>'Order Form'!$M$2</f>
        <v>0</v>
      </c>
      <c r="E934" s="232">
        <f>'Order Form'!$K$11</f>
        <v>0</v>
      </c>
      <c r="F934" s="232" t="str">
        <f>IF(ISBLANK('Order Form'!$K$12),"",'Order Form'!$K$12)</f>
        <v/>
      </c>
      <c r="G934" s="232">
        <f t="shared" ca="1" si="63"/>
        <v>41887</v>
      </c>
      <c r="H934" s="233">
        <f>'Order Form'!$K$13</f>
        <v>0</v>
      </c>
      <c r="I934" s="236">
        <f>'Order Form'!E417</f>
        <v>22.5</v>
      </c>
      <c r="J934" s="231">
        <f>'Order Form'!K417</f>
        <v>0</v>
      </c>
      <c r="K934" s="231" t="str">
        <f t="shared" si="66"/>
        <v>F</v>
      </c>
      <c r="L934" s="231">
        <f>IF('Pricing + Order Summary'!$O$13&gt;=8000,14,
IF('Pricing + Order Summary'!$O$13&gt;=5500,15,
IF('Pricing + Order Summary'!$O$13&gt;=4000,16,
IF('Pricing + Order Summary'!$O$13&gt;=2000,23,
IF('Pricing + Order Summary'!$O$13&gt;=750,21,
2)))))</f>
        <v>2</v>
      </c>
      <c r="M934" s="231" t="str">
        <f>"SPS20115"&amp;"-"&amp;D934&amp;"-"&amp;'Order Form'!$O$3&amp;"-2"</f>
        <v>SPS20115-0-1-2</v>
      </c>
    </row>
    <row r="935" spans="1:13">
      <c r="A935" s="234">
        <f>'Order Form'!A418</f>
        <v>15325</v>
      </c>
      <c r="B935" s="234">
        <f t="shared" si="64"/>
        <v>15325</v>
      </c>
      <c r="C935" s="235">
        <f t="shared" si="65"/>
        <v>15325</v>
      </c>
      <c r="D935" s="231">
        <f>'Order Form'!$M$2</f>
        <v>0</v>
      </c>
      <c r="E935" s="232">
        <f>'Order Form'!$K$11</f>
        <v>0</v>
      </c>
      <c r="F935" s="232" t="str">
        <f>IF(ISBLANK('Order Form'!$K$12),"",'Order Form'!$K$12)</f>
        <v/>
      </c>
      <c r="G935" s="232">
        <f t="shared" ca="1" si="63"/>
        <v>41887</v>
      </c>
      <c r="H935" s="233">
        <f>'Order Form'!$K$13</f>
        <v>0</v>
      </c>
      <c r="I935" s="236">
        <f>'Order Form'!E418</f>
        <v>22.5</v>
      </c>
      <c r="J935" s="231">
        <f>'Order Form'!K418</f>
        <v>0</v>
      </c>
      <c r="K935" s="231" t="str">
        <f t="shared" si="66"/>
        <v>F</v>
      </c>
      <c r="L935" s="231">
        <f>IF('Pricing + Order Summary'!$O$13&gt;=8000,14,
IF('Pricing + Order Summary'!$O$13&gt;=5500,15,
IF('Pricing + Order Summary'!$O$13&gt;=4000,16,
IF('Pricing + Order Summary'!$O$13&gt;=2000,23,
IF('Pricing + Order Summary'!$O$13&gt;=750,21,
2)))))</f>
        <v>2</v>
      </c>
      <c r="M935" s="231" t="str">
        <f>"SPS20115"&amp;"-"&amp;D935&amp;"-"&amp;'Order Form'!$O$3&amp;"-2"</f>
        <v>SPS20115-0-1-2</v>
      </c>
    </row>
    <row r="936" spans="1:13">
      <c r="A936" s="234">
        <f>'Order Form'!A419</f>
        <v>15326</v>
      </c>
      <c r="B936" s="234">
        <f t="shared" si="64"/>
        <v>15326</v>
      </c>
      <c r="C936" s="235">
        <f t="shared" si="65"/>
        <v>15326</v>
      </c>
      <c r="D936" s="231">
        <f>'Order Form'!$M$2</f>
        <v>0</v>
      </c>
      <c r="E936" s="232">
        <f>'Order Form'!$K$11</f>
        <v>0</v>
      </c>
      <c r="F936" s="232" t="str">
        <f>IF(ISBLANK('Order Form'!$K$12),"",'Order Form'!$K$12)</f>
        <v/>
      </c>
      <c r="G936" s="232">
        <f t="shared" ca="1" si="63"/>
        <v>41887</v>
      </c>
      <c r="H936" s="233">
        <f>'Order Form'!$K$13</f>
        <v>0</v>
      </c>
      <c r="I936" s="236">
        <f>'Order Form'!E419</f>
        <v>22.5</v>
      </c>
      <c r="J936" s="231">
        <f>'Order Form'!K419</f>
        <v>0</v>
      </c>
      <c r="K936" s="231" t="str">
        <f t="shared" si="66"/>
        <v>F</v>
      </c>
      <c r="L936" s="231">
        <f>IF('Pricing + Order Summary'!$O$13&gt;=8000,14,
IF('Pricing + Order Summary'!$O$13&gt;=5500,15,
IF('Pricing + Order Summary'!$O$13&gt;=4000,16,
IF('Pricing + Order Summary'!$O$13&gt;=2000,23,
IF('Pricing + Order Summary'!$O$13&gt;=750,21,
2)))))</f>
        <v>2</v>
      </c>
      <c r="M936" s="231" t="str">
        <f>"SPS20115"&amp;"-"&amp;D936&amp;"-"&amp;'Order Form'!$O$3&amp;"-2"</f>
        <v>SPS20115-0-1-2</v>
      </c>
    </row>
    <row r="937" spans="1:13">
      <c r="A937" s="234">
        <f>'Order Form'!A420</f>
        <v>15327</v>
      </c>
      <c r="B937" s="234">
        <f t="shared" si="64"/>
        <v>15327</v>
      </c>
      <c r="C937" s="235">
        <f t="shared" si="65"/>
        <v>15327</v>
      </c>
      <c r="D937" s="231">
        <f>'Order Form'!$M$2</f>
        <v>0</v>
      </c>
      <c r="E937" s="232">
        <f>'Order Form'!$K$11</f>
        <v>0</v>
      </c>
      <c r="F937" s="232" t="str">
        <f>IF(ISBLANK('Order Form'!$K$12),"",'Order Form'!$K$12)</f>
        <v/>
      </c>
      <c r="G937" s="232">
        <f t="shared" ca="1" si="63"/>
        <v>41887</v>
      </c>
      <c r="H937" s="233">
        <f>'Order Form'!$K$13</f>
        <v>0</v>
      </c>
      <c r="I937" s="236">
        <f>'Order Form'!E420</f>
        <v>22.5</v>
      </c>
      <c r="J937" s="231">
        <f>'Order Form'!K420</f>
        <v>0</v>
      </c>
      <c r="K937" s="231" t="str">
        <f t="shared" si="66"/>
        <v>F</v>
      </c>
      <c r="L937" s="231">
        <f>IF('Pricing + Order Summary'!$O$13&gt;=8000,14,
IF('Pricing + Order Summary'!$O$13&gt;=5500,15,
IF('Pricing + Order Summary'!$O$13&gt;=4000,16,
IF('Pricing + Order Summary'!$O$13&gt;=2000,23,
IF('Pricing + Order Summary'!$O$13&gt;=750,21,
2)))))</f>
        <v>2</v>
      </c>
      <c r="M937" s="231" t="str">
        <f>"SPS20115"&amp;"-"&amp;D937&amp;"-"&amp;'Order Form'!$O$3&amp;"-2"</f>
        <v>SPS20115-0-1-2</v>
      </c>
    </row>
    <row r="938" spans="1:13">
      <c r="A938" s="234">
        <f>'Order Form'!A421</f>
        <v>15328</v>
      </c>
      <c r="B938" s="234">
        <f t="shared" si="64"/>
        <v>15328</v>
      </c>
      <c r="C938" s="235">
        <f t="shared" si="65"/>
        <v>15328</v>
      </c>
      <c r="D938" s="231">
        <f>'Order Form'!$M$2</f>
        <v>0</v>
      </c>
      <c r="E938" s="232">
        <f>'Order Form'!$K$11</f>
        <v>0</v>
      </c>
      <c r="F938" s="232" t="str">
        <f>IF(ISBLANK('Order Form'!$K$12),"",'Order Form'!$K$12)</f>
        <v/>
      </c>
      <c r="G938" s="232">
        <f t="shared" ca="1" si="63"/>
        <v>41887</v>
      </c>
      <c r="H938" s="233">
        <f>'Order Form'!$K$13</f>
        <v>0</v>
      </c>
      <c r="I938" s="236">
        <f>'Order Form'!E421</f>
        <v>22.5</v>
      </c>
      <c r="J938" s="231">
        <f>'Order Form'!K421</f>
        <v>0</v>
      </c>
      <c r="K938" s="231" t="str">
        <f t="shared" si="66"/>
        <v>F</v>
      </c>
      <c r="L938" s="231">
        <f>IF('Pricing + Order Summary'!$O$13&gt;=8000,14,
IF('Pricing + Order Summary'!$O$13&gt;=5500,15,
IF('Pricing + Order Summary'!$O$13&gt;=4000,16,
IF('Pricing + Order Summary'!$O$13&gt;=2000,23,
IF('Pricing + Order Summary'!$O$13&gt;=750,21,
2)))))</f>
        <v>2</v>
      </c>
      <c r="M938" s="231" t="str">
        <f>"SPS20115"&amp;"-"&amp;D938&amp;"-"&amp;'Order Form'!$O$3&amp;"-2"</f>
        <v>SPS20115-0-1-2</v>
      </c>
    </row>
    <row r="939" spans="1:13">
      <c r="A939" s="234">
        <f>'Order Form'!A422</f>
        <v>15329</v>
      </c>
      <c r="B939" s="234">
        <f t="shared" si="64"/>
        <v>15329</v>
      </c>
      <c r="C939" s="235">
        <f t="shared" si="65"/>
        <v>15329</v>
      </c>
      <c r="D939" s="231">
        <f>'Order Form'!$M$2</f>
        <v>0</v>
      </c>
      <c r="E939" s="232">
        <f>'Order Form'!$K$11</f>
        <v>0</v>
      </c>
      <c r="F939" s="232" t="str">
        <f>IF(ISBLANK('Order Form'!$K$12),"",'Order Form'!$K$12)</f>
        <v/>
      </c>
      <c r="G939" s="232">
        <f t="shared" ca="1" si="63"/>
        <v>41887</v>
      </c>
      <c r="H939" s="233">
        <f>'Order Form'!$K$13</f>
        <v>0</v>
      </c>
      <c r="I939" s="236">
        <f>'Order Form'!E422</f>
        <v>22.5</v>
      </c>
      <c r="J939" s="231">
        <f>'Order Form'!K422</f>
        <v>0</v>
      </c>
      <c r="K939" s="231" t="str">
        <f t="shared" si="66"/>
        <v>F</v>
      </c>
      <c r="L939" s="231">
        <f>IF('Pricing + Order Summary'!$O$13&gt;=8000,14,
IF('Pricing + Order Summary'!$O$13&gt;=5500,15,
IF('Pricing + Order Summary'!$O$13&gt;=4000,16,
IF('Pricing + Order Summary'!$O$13&gt;=2000,23,
IF('Pricing + Order Summary'!$O$13&gt;=750,21,
2)))))</f>
        <v>2</v>
      </c>
      <c r="M939" s="231" t="str">
        <f>"SPS20115"&amp;"-"&amp;D939&amp;"-"&amp;'Order Form'!$O$3&amp;"-2"</f>
        <v>SPS20115-0-1-2</v>
      </c>
    </row>
    <row r="940" spans="1:13">
      <c r="A940" s="234">
        <f>'Order Form'!A423</f>
        <v>15311</v>
      </c>
      <c r="B940" s="234">
        <f t="shared" si="64"/>
        <v>15311</v>
      </c>
      <c r="C940" s="235">
        <f t="shared" si="65"/>
        <v>15311</v>
      </c>
      <c r="D940" s="231">
        <f>'Order Form'!$M$2</f>
        <v>0</v>
      </c>
      <c r="E940" s="232">
        <f>'Order Form'!$K$11</f>
        <v>0</v>
      </c>
      <c r="F940" s="232" t="str">
        <f>IF(ISBLANK('Order Form'!$K$12),"",'Order Form'!$K$12)</f>
        <v/>
      </c>
      <c r="G940" s="232">
        <f t="shared" ca="1" si="63"/>
        <v>41887</v>
      </c>
      <c r="H940" s="233">
        <f>'Order Form'!$K$13</f>
        <v>0</v>
      </c>
      <c r="I940" s="236">
        <f>'Order Form'!E423</f>
        <v>22.5</v>
      </c>
      <c r="J940" s="231">
        <f>'Order Form'!K423</f>
        <v>0</v>
      </c>
      <c r="K940" s="231" t="str">
        <f t="shared" si="66"/>
        <v>F</v>
      </c>
      <c r="L940" s="231">
        <f>IF('Pricing + Order Summary'!$O$13&gt;=8000,14,
IF('Pricing + Order Summary'!$O$13&gt;=5500,15,
IF('Pricing + Order Summary'!$O$13&gt;=4000,16,
IF('Pricing + Order Summary'!$O$13&gt;=2000,23,
IF('Pricing + Order Summary'!$O$13&gt;=750,21,
2)))))</f>
        <v>2</v>
      </c>
      <c r="M940" s="231" t="str">
        <f>"SPS20115"&amp;"-"&amp;D940&amp;"-"&amp;'Order Form'!$O$3&amp;"-2"</f>
        <v>SPS20115-0-1-2</v>
      </c>
    </row>
    <row r="941" spans="1:13">
      <c r="A941" s="234">
        <f>'Order Form'!A424</f>
        <v>15312</v>
      </c>
      <c r="B941" s="234">
        <f t="shared" si="64"/>
        <v>15312</v>
      </c>
      <c r="C941" s="235">
        <f t="shared" si="65"/>
        <v>15312</v>
      </c>
      <c r="D941" s="231">
        <f>'Order Form'!$M$2</f>
        <v>0</v>
      </c>
      <c r="E941" s="232">
        <f>'Order Form'!$K$11</f>
        <v>0</v>
      </c>
      <c r="F941" s="232" t="str">
        <f>IF(ISBLANK('Order Form'!$K$12),"",'Order Form'!$K$12)</f>
        <v/>
      </c>
      <c r="G941" s="232">
        <f t="shared" ca="1" si="63"/>
        <v>41887</v>
      </c>
      <c r="H941" s="233">
        <f>'Order Form'!$K$13</f>
        <v>0</v>
      </c>
      <c r="I941" s="236">
        <f>'Order Form'!E424</f>
        <v>22.5</v>
      </c>
      <c r="J941" s="231">
        <f>'Order Form'!K424</f>
        <v>0</v>
      </c>
      <c r="K941" s="231" t="str">
        <f t="shared" si="66"/>
        <v>F</v>
      </c>
      <c r="L941" s="231">
        <f>IF('Pricing + Order Summary'!$O$13&gt;=8000,14,
IF('Pricing + Order Summary'!$O$13&gt;=5500,15,
IF('Pricing + Order Summary'!$O$13&gt;=4000,16,
IF('Pricing + Order Summary'!$O$13&gt;=2000,23,
IF('Pricing + Order Summary'!$O$13&gt;=750,21,
2)))))</f>
        <v>2</v>
      </c>
      <c r="M941" s="231" t="str">
        <f>"SPS20115"&amp;"-"&amp;D941&amp;"-"&amp;'Order Form'!$O$3&amp;"-2"</f>
        <v>SPS20115-0-1-2</v>
      </c>
    </row>
    <row r="942" spans="1:13">
      <c r="A942" s="234">
        <f>'Order Form'!A425</f>
        <v>15313</v>
      </c>
      <c r="B942" s="234">
        <f t="shared" si="64"/>
        <v>15313</v>
      </c>
      <c r="C942" s="235">
        <f t="shared" si="65"/>
        <v>15313</v>
      </c>
      <c r="D942" s="231">
        <f>'Order Form'!$M$2</f>
        <v>0</v>
      </c>
      <c r="E942" s="232">
        <f>'Order Form'!$K$11</f>
        <v>0</v>
      </c>
      <c r="F942" s="232" t="str">
        <f>IF(ISBLANK('Order Form'!$K$12),"",'Order Form'!$K$12)</f>
        <v/>
      </c>
      <c r="G942" s="232">
        <f t="shared" ca="1" si="63"/>
        <v>41887</v>
      </c>
      <c r="H942" s="233">
        <f>'Order Form'!$K$13</f>
        <v>0</v>
      </c>
      <c r="I942" s="236">
        <f>'Order Form'!E425</f>
        <v>22.5</v>
      </c>
      <c r="J942" s="231">
        <f>'Order Form'!K425</f>
        <v>0</v>
      </c>
      <c r="K942" s="231" t="str">
        <f t="shared" si="66"/>
        <v>F</v>
      </c>
      <c r="L942" s="231">
        <f>IF('Pricing + Order Summary'!$O$13&gt;=8000,14,
IF('Pricing + Order Summary'!$O$13&gt;=5500,15,
IF('Pricing + Order Summary'!$O$13&gt;=4000,16,
IF('Pricing + Order Summary'!$O$13&gt;=2000,23,
IF('Pricing + Order Summary'!$O$13&gt;=750,21,
2)))))</f>
        <v>2</v>
      </c>
      <c r="M942" s="231" t="str">
        <f>"SPS20115"&amp;"-"&amp;D942&amp;"-"&amp;'Order Form'!$O$3&amp;"-2"</f>
        <v>SPS20115-0-1-2</v>
      </c>
    </row>
    <row r="943" spans="1:13">
      <c r="A943" s="234">
        <f>'Order Form'!A426</f>
        <v>15308</v>
      </c>
      <c r="B943" s="234">
        <f t="shared" si="64"/>
        <v>15308</v>
      </c>
      <c r="C943" s="235">
        <f t="shared" si="65"/>
        <v>15308</v>
      </c>
      <c r="D943" s="231">
        <f>'Order Form'!$M$2</f>
        <v>0</v>
      </c>
      <c r="E943" s="232">
        <f>'Order Form'!$K$11</f>
        <v>0</v>
      </c>
      <c r="F943" s="232" t="str">
        <f>IF(ISBLANK('Order Form'!$K$12),"",'Order Form'!$K$12)</f>
        <v/>
      </c>
      <c r="G943" s="232">
        <f t="shared" ca="1" si="63"/>
        <v>41887</v>
      </c>
      <c r="H943" s="233">
        <f>'Order Form'!$K$13</f>
        <v>0</v>
      </c>
      <c r="I943" s="236">
        <f>'Order Form'!E426</f>
        <v>22.5</v>
      </c>
      <c r="J943" s="231">
        <f>'Order Form'!K426</f>
        <v>0</v>
      </c>
      <c r="K943" s="231" t="str">
        <f t="shared" si="66"/>
        <v>F</v>
      </c>
      <c r="L943" s="231">
        <f>IF('Pricing + Order Summary'!$O$13&gt;=8000,14,
IF('Pricing + Order Summary'!$O$13&gt;=5500,15,
IF('Pricing + Order Summary'!$O$13&gt;=4000,16,
IF('Pricing + Order Summary'!$O$13&gt;=2000,23,
IF('Pricing + Order Summary'!$O$13&gt;=750,21,
2)))))</f>
        <v>2</v>
      </c>
      <c r="M943" s="231" t="str">
        <f>"SPS20115"&amp;"-"&amp;D943&amp;"-"&amp;'Order Form'!$O$3&amp;"-2"</f>
        <v>SPS20115-0-1-2</v>
      </c>
    </row>
    <row r="944" spans="1:13">
      <c r="A944" s="234">
        <f>'Order Form'!A427</f>
        <v>15309</v>
      </c>
      <c r="B944" s="234">
        <f t="shared" si="64"/>
        <v>15309</v>
      </c>
      <c r="C944" s="235">
        <f t="shared" si="65"/>
        <v>15309</v>
      </c>
      <c r="D944" s="231">
        <f>'Order Form'!$M$2</f>
        <v>0</v>
      </c>
      <c r="E944" s="232">
        <f>'Order Form'!$K$11</f>
        <v>0</v>
      </c>
      <c r="F944" s="232" t="str">
        <f>IF(ISBLANK('Order Form'!$K$12),"",'Order Form'!$K$12)</f>
        <v/>
      </c>
      <c r="G944" s="232">
        <f t="shared" ca="1" si="63"/>
        <v>41887</v>
      </c>
      <c r="H944" s="233">
        <f>'Order Form'!$K$13</f>
        <v>0</v>
      </c>
      <c r="I944" s="236">
        <f>'Order Form'!E427</f>
        <v>22.5</v>
      </c>
      <c r="J944" s="231">
        <f>'Order Form'!K427</f>
        <v>0</v>
      </c>
      <c r="K944" s="231" t="str">
        <f t="shared" si="66"/>
        <v>F</v>
      </c>
      <c r="L944" s="231">
        <f>IF('Pricing + Order Summary'!$O$13&gt;=8000,14,
IF('Pricing + Order Summary'!$O$13&gt;=5500,15,
IF('Pricing + Order Summary'!$O$13&gt;=4000,16,
IF('Pricing + Order Summary'!$O$13&gt;=2000,23,
IF('Pricing + Order Summary'!$O$13&gt;=750,21,
2)))))</f>
        <v>2</v>
      </c>
      <c r="M944" s="231" t="str">
        <f>"SPS20115"&amp;"-"&amp;D944&amp;"-"&amp;'Order Form'!$O$3&amp;"-2"</f>
        <v>SPS20115-0-1-2</v>
      </c>
    </row>
    <row r="945" spans="1:13">
      <c r="A945" s="234">
        <f>'Order Form'!A428</f>
        <v>15310</v>
      </c>
      <c r="B945" s="234">
        <f t="shared" si="64"/>
        <v>15310</v>
      </c>
      <c r="C945" s="235">
        <f t="shared" si="65"/>
        <v>15310</v>
      </c>
      <c r="D945" s="231">
        <f>'Order Form'!$M$2</f>
        <v>0</v>
      </c>
      <c r="E945" s="232">
        <f>'Order Form'!$K$11</f>
        <v>0</v>
      </c>
      <c r="F945" s="232" t="str">
        <f>IF(ISBLANK('Order Form'!$K$12),"",'Order Form'!$K$12)</f>
        <v/>
      </c>
      <c r="G945" s="232">
        <f t="shared" ca="1" si="63"/>
        <v>41887</v>
      </c>
      <c r="H945" s="233">
        <f>'Order Form'!$K$13</f>
        <v>0</v>
      </c>
      <c r="I945" s="236">
        <f>'Order Form'!E428</f>
        <v>22.5</v>
      </c>
      <c r="J945" s="231">
        <f>'Order Form'!K428</f>
        <v>0</v>
      </c>
      <c r="K945" s="231" t="str">
        <f t="shared" si="66"/>
        <v>F</v>
      </c>
      <c r="L945" s="231">
        <f>IF('Pricing + Order Summary'!$O$13&gt;=8000,14,
IF('Pricing + Order Summary'!$O$13&gt;=5500,15,
IF('Pricing + Order Summary'!$O$13&gt;=4000,16,
IF('Pricing + Order Summary'!$O$13&gt;=2000,23,
IF('Pricing + Order Summary'!$O$13&gt;=750,21,
2)))))</f>
        <v>2</v>
      </c>
      <c r="M945" s="231" t="str">
        <f>"SPS20115"&amp;"-"&amp;D945&amp;"-"&amp;'Order Form'!$O$3&amp;"-2"</f>
        <v>SPS20115-0-1-2</v>
      </c>
    </row>
    <row r="946" spans="1:13">
      <c r="A946" s="234">
        <f>'Order Form'!A429</f>
        <v>15330</v>
      </c>
      <c r="B946" s="234">
        <f t="shared" si="64"/>
        <v>15330</v>
      </c>
      <c r="C946" s="235">
        <f t="shared" si="65"/>
        <v>15330</v>
      </c>
      <c r="D946" s="231">
        <f>'Order Form'!$M$2</f>
        <v>0</v>
      </c>
      <c r="E946" s="232">
        <f>'Order Form'!$K$11</f>
        <v>0</v>
      </c>
      <c r="F946" s="232" t="str">
        <f>IF(ISBLANK('Order Form'!$K$12),"",'Order Form'!$K$12)</f>
        <v/>
      </c>
      <c r="G946" s="232">
        <f t="shared" ca="1" si="63"/>
        <v>41887</v>
      </c>
      <c r="H946" s="233">
        <f>'Order Form'!$K$13</f>
        <v>0</v>
      </c>
      <c r="I946" s="236">
        <f>'Order Form'!E429</f>
        <v>22.5</v>
      </c>
      <c r="J946" s="231">
        <f>'Order Form'!K429</f>
        <v>0</v>
      </c>
      <c r="K946" s="231" t="str">
        <f t="shared" si="66"/>
        <v>F</v>
      </c>
      <c r="L946" s="231">
        <f>IF('Pricing + Order Summary'!$O$13&gt;=8000,14,
IF('Pricing + Order Summary'!$O$13&gt;=5500,15,
IF('Pricing + Order Summary'!$O$13&gt;=4000,16,
IF('Pricing + Order Summary'!$O$13&gt;=2000,23,
IF('Pricing + Order Summary'!$O$13&gt;=750,21,
2)))))</f>
        <v>2</v>
      </c>
      <c r="M946" s="231" t="str">
        <f>"SPS20115"&amp;"-"&amp;D946&amp;"-"&amp;'Order Form'!$O$3&amp;"-2"</f>
        <v>SPS20115-0-1-2</v>
      </c>
    </row>
    <row r="947" spans="1:13">
      <c r="A947" s="234">
        <f>'Order Form'!A430</f>
        <v>15331</v>
      </c>
      <c r="B947" s="234">
        <f t="shared" si="64"/>
        <v>15331</v>
      </c>
      <c r="C947" s="235">
        <f t="shared" si="65"/>
        <v>15331</v>
      </c>
      <c r="D947" s="231">
        <f>'Order Form'!$M$2</f>
        <v>0</v>
      </c>
      <c r="E947" s="232">
        <f>'Order Form'!$K$11</f>
        <v>0</v>
      </c>
      <c r="F947" s="232" t="str">
        <f>IF(ISBLANK('Order Form'!$K$12),"",'Order Form'!$K$12)</f>
        <v/>
      </c>
      <c r="G947" s="232">
        <f t="shared" ca="1" si="63"/>
        <v>41887</v>
      </c>
      <c r="H947" s="233">
        <f>'Order Form'!$K$13</f>
        <v>0</v>
      </c>
      <c r="I947" s="236">
        <f>'Order Form'!E430</f>
        <v>22.5</v>
      </c>
      <c r="J947" s="231">
        <f>'Order Form'!K430</f>
        <v>0</v>
      </c>
      <c r="K947" s="231" t="str">
        <f t="shared" si="66"/>
        <v>F</v>
      </c>
      <c r="L947" s="231">
        <f>IF('Pricing + Order Summary'!$O$13&gt;=8000,14,
IF('Pricing + Order Summary'!$O$13&gt;=5500,15,
IF('Pricing + Order Summary'!$O$13&gt;=4000,16,
IF('Pricing + Order Summary'!$O$13&gt;=2000,23,
IF('Pricing + Order Summary'!$O$13&gt;=750,21,
2)))))</f>
        <v>2</v>
      </c>
      <c r="M947" s="231" t="str">
        <f>"SPS20115"&amp;"-"&amp;D947&amp;"-"&amp;'Order Form'!$O$3&amp;"-2"</f>
        <v>SPS20115-0-1-2</v>
      </c>
    </row>
    <row r="948" spans="1:13">
      <c r="A948" s="234">
        <f>'Order Form'!A431</f>
        <v>15332</v>
      </c>
      <c r="B948" s="234">
        <f t="shared" si="64"/>
        <v>15332</v>
      </c>
      <c r="C948" s="235">
        <f t="shared" si="65"/>
        <v>15332</v>
      </c>
      <c r="D948" s="231">
        <f>'Order Form'!$M$2</f>
        <v>0</v>
      </c>
      <c r="E948" s="232">
        <f>'Order Form'!$K$11</f>
        <v>0</v>
      </c>
      <c r="F948" s="232" t="str">
        <f>IF(ISBLANK('Order Form'!$K$12),"",'Order Form'!$K$12)</f>
        <v/>
      </c>
      <c r="G948" s="232">
        <f t="shared" ca="1" si="63"/>
        <v>41887</v>
      </c>
      <c r="H948" s="233">
        <f>'Order Form'!$K$13</f>
        <v>0</v>
      </c>
      <c r="I948" s="236">
        <f>'Order Form'!E431</f>
        <v>22.5</v>
      </c>
      <c r="J948" s="231">
        <f>'Order Form'!K431</f>
        <v>0</v>
      </c>
      <c r="K948" s="231" t="str">
        <f t="shared" si="66"/>
        <v>F</v>
      </c>
      <c r="L948" s="231">
        <f>IF('Pricing + Order Summary'!$O$13&gt;=8000,14,
IF('Pricing + Order Summary'!$O$13&gt;=5500,15,
IF('Pricing + Order Summary'!$O$13&gt;=4000,16,
IF('Pricing + Order Summary'!$O$13&gt;=2000,23,
IF('Pricing + Order Summary'!$O$13&gt;=750,21,
2)))))</f>
        <v>2</v>
      </c>
      <c r="M948" s="231" t="str">
        <f>"SPS20115"&amp;"-"&amp;D948&amp;"-"&amp;'Order Form'!$O$3&amp;"-2"</f>
        <v>SPS20115-0-1-2</v>
      </c>
    </row>
    <row r="949" spans="1:13">
      <c r="A949" s="234">
        <f>'Order Form'!A432</f>
        <v>15318</v>
      </c>
      <c r="B949" s="234">
        <f t="shared" si="64"/>
        <v>15318</v>
      </c>
      <c r="C949" s="235">
        <f t="shared" si="65"/>
        <v>15318</v>
      </c>
      <c r="D949" s="231">
        <f>'Order Form'!$M$2</f>
        <v>0</v>
      </c>
      <c r="E949" s="232">
        <f>'Order Form'!$K$11</f>
        <v>0</v>
      </c>
      <c r="F949" s="232" t="str">
        <f>IF(ISBLANK('Order Form'!$K$12),"",'Order Form'!$K$12)</f>
        <v/>
      </c>
      <c r="G949" s="232">
        <f t="shared" ca="1" si="63"/>
        <v>41887</v>
      </c>
      <c r="H949" s="233">
        <f>'Order Form'!$K$13</f>
        <v>0</v>
      </c>
      <c r="I949" s="236">
        <f>'Order Form'!E432</f>
        <v>14.5</v>
      </c>
      <c r="J949" s="231">
        <f>'Order Form'!K432</f>
        <v>0</v>
      </c>
      <c r="K949" s="231" t="str">
        <f t="shared" si="66"/>
        <v>F</v>
      </c>
      <c r="L949" s="231">
        <f>IF('Pricing + Order Summary'!$O$13&gt;=8000,14,
IF('Pricing + Order Summary'!$O$13&gt;=5500,15,
IF('Pricing + Order Summary'!$O$13&gt;=4000,16,
IF('Pricing + Order Summary'!$O$13&gt;=2000,23,
IF('Pricing + Order Summary'!$O$13&gt;=750,21,
2)))))</f>
        <v>2</v>
      </c>
      <c r="M949" s="231" t="str">
        <f>"SPS20115"&amp;"-"&amp;D949&amp;"-"&amp;'Order Form'!$O$3&amp;"-2"</f>
        <v>SPS20115-0-1-2</v>
      </c>
    </row>
    <row r="950" spans="1:13">
      <c r="A950" s="234">
        <f>'Order Form'!A433</f>
        <v>15319</v>
      </c>
      <c r="B950" s="234">
        <f t="shared" si="64"/>
        <v>15319</v>
      </c>
      <c r="C950" s="235">
        <f t="shared" si="65"/>
        <v>15319</v>
      </c>
      <c r="D950" s="231">
        <f>'Order Form'!$M$2</f>
        <v>0</v>
      </c>
      <c r="E950" s="232">
        <f>'Order Form'!$K$11</f>
        <v>0</v>
      </c>
      <c r="F950" s="232" t="str">
        <f>IF(ISBLANK('Order Form'!$K$12),"",'Order Form'!$K$12)</f>
        <v/>
      </c>
      <c r="G950" s="232">
        <f t="shared" ca="1" si="63"/>
        <v>41887</v>
      </c>
      <c r="H950" s="233">
        <f>'Order Form'!$K$13</f>
        <v>0</v>
      </c>
      <c r="I950" s="236">
        <f>'Order Form'!E433</f>
        <v>14.5</v>
      </c>
      <c r="J950" s="231">
        <f>'Order Form'!K433</f>
        <v>0</v>
      </c>
      <c r="K950" s="231" t="str">
        <f t="shared" si="66"/>
        <v>F</v>
      </c>
      <c r="L950" s="231">
        <f>IF('Pricing + Order Summary'!$O$13&gt;=8000,14,
IF('Pricing + Order Summary'!$O$13&gt;=5500,15,
IF('Pricing + Order Summary'!$O$13&gt;=4000,16,
IF('Pricing + Order Summary'!$O$13&gt;=2000,23,
IF('Pricing + Order Summary'!$O$13&gt;=750,21,
2)))))</f>
        <v>2</v>
      </c>
      <c r="M950" s="231" t="str">
        <f>"SPS20115"&amp;"-"&amp;D950&amp;"-"&amp;'Order Form'!$O$3&amp;"-2"</f>
        <v>SPS20115-0-1-2</v>
      </c>
    </row>
    <row r="951" spans="1:13">
      <c r="A951" s="234">
        <f>'Order Form'!A434</f>
        <v>15320</v>
      </c>
      <c r="B951" s="234">
        <f t="shared" si="64"/>
        <v>15320</v>
      </c>
      <c r="C951" s="235">
        <f t="shared" si="65"/>
        <v>15320</v>
      </c>
      <c r="D951" s="231">
        <f>'Order Form'!$M$2</f>
        <v>0</v>
      </c>
      <c r="E951" s="232">
        <f>'Order Form'!$K$11</f>
        <v>0</v>
      </c>
      <c r="F951" s="232" t="str">
        <f>IF(ISBLANK('Order Form'!$K$12),"",'Order Form'!$K$12)</f>
        <v/>
      </c>
      <c r="G951" s="232">
        <f t="shared" ca="1" si="63"/>
        <v>41887</v>
      </c>
      <c r="H951" s="233">
        <f>'Order Form'!$K$13</f>
        <v>0</v>
      </c>
      <c r="I951" s="236">
        <f>'Order Form'!E434</f>
        <v>14.5</v>
      </c>
      <c r="J951" s="231">
        <f>'Order Form'!K434</f>
        <v>0</v>
      </c>
      <c r="K951" s="231" t="str">
        <f t="shared" si="66"/>
        <v>F</v>
      </c>
      <c r="L951" s="231">
        <f>IF('Pricing + Order Summary'!$O$13&gt;=8000,14,
IF('Pricing + Order Summary'!$O$13&gt;=5500,15,
IF('Pricing + Order Summary'!$O$13&gt;=4000,16,
IF('Pricing + Order Summary'!$O$13&gt;=2000,23,
IF('Pricing + Order Summary'!$O$13&gt;=750,21,
2)))))</f>
        <v>2</v>
      </c>
      <c r="M951" s="231" t="str">
        <f>"SPS20115"&amp;"-"&amp;D951&amp;"-"&amp;'Order Form'!$O$3&amp;"-2"</f>
        <v>SPS20115-0-1-2</v>
      </c>
    </row>
    <row r="952" spans="1:13">
      <c r="A952" s="234">
        <f>'Order Form'!A435</f>
        <v>15321</v>
      </c>
      <c r="B952" s="234">
        <f t="shared" si="64"/>
        <v>15321</v>
      </c>
      <c r="C952" s="235">
        <f t="shared" si="65"/>
        <v>15321</v>
      </c>
      <c r="D952" s="231">
        <f>'Order Form'!$M$2</f>
        <v>0</v>
      </c>
      <c r="E952" s="232">
        <f>'Order Form'!$K$11</f>
        <v>0</v>
      </c>
      <c r="F952" s="232" t="str">
        <f>IF(ISBLANK('Order Form'!$K$12),"",'Order Form'!$K$12)</f>
        <v/>
      </c>
      <c r="G952" s="232">
        <f t="shared" ca="1" si="63"/>
        <v>41887</v>
      </c>
      <c r="H952" s="233">
        <f>'Order Form'!$K$13</f>
        <v>0</v>
      </c>
      <c r="I952" s="236">
        <f>'Order Form'!E435</f>
        <v>14.5</v>
      </c>
      <c r="J952" s="231">
        <f>'Order Form'!K435</f>
        <v>0</v>
      </c>
      <c r="K952" s="231" t="str">
        <f t="shared" si="66"/>
        <v>F</v>
      </c>
      <c r="L952" s="231">
        <f>IF('Pricing + Order Summary'!$O$13&gt;=8000,14,
IF('Pricing + Order Summary'!$O$13&gt;=5500,15,
IF('Pricing + Order Summary'!$O$13&gt;=4000,16,
IF('Pricing + Order Summary'!$O$13&gt;=2000,23,
IF('Pricing + Order Summary'!$O$13&gt;=750,21,
2)))))</f>
        <v>2</v>
      </c>
      <c r="M952" s="231" t="str">
        <f>"SPS20115"&amp;"-"&amp;D952&amp;"-"&amp;'Order Form'!$O$3&amp;"-2"</f>
        <v>SPS20115-0-1-2</v>
      </c>
    </row>
    <row r="953" spans="1:13">
      <c r="A953" s="234">
        <f>'Order Form'!A436</f>
        <v>15314</v>
      </c>
      <c r="B953" s="234">
        <f t="shared" si="64"/>
        <v>15314</v>
      </c>
      <c r="C953" s="235">
        <f t="shared" si="65"/>
        <v>15314</v>
      </c>
      <c r="D953" s="231">
        <f>'Order Form'!$M$2</f>
        <v>0</v>
      </c>
      <c r="E953" s="232">
        <f>'Order Form'!$K$11</f>
        <v>0</v>
      </c>
      <c r="F953" s="232" t="str">
        <f>IF(ISBLANK('Order Form'!$K$12),"",'Order Form'!$K$12)</f>
        <v/>
      </c>
      <c r="G953" s="232">
        <f t="shared" ca="1" si="63"/>
        <v>41887</v>
      </c>
      <c r="H953" s="233">
        <f>'Order Form'!$K$13</f>
        <v>0</v>
      </c>
      <c r="I953" s="236">
        <f>'Order Form'!E436</f>
        <v>14.5</v>
      </c>
      <c r="J953" s="231">
        <f>'Order Form'!K436</f>
        <v>0</v>
      </c>
      <c r="K953" s="231" t="str">
        <f t="shared" si="66"/>
        <v>F</v>
      </c>
      <c r="L953" s="231">
        <f>IF('Pricing + Order Summary'!$O$13&gt;=8000,14,
IF('Pricing + Order Summary'!$O$13&gt;=5500,15,
IF('Pricing + Order Summary'!$O$13&gt;=4000,16,
IF('Pricing + Order Summary'!$O$13&gt;=2000,23,
IF('Pricing + Order Summary'!$O$13&gt;=750,21,
2)))))</f>
        <v>2</v>
      </c>
      <c r="M953" s="231" t="str">
        <f>"SPS20115"&amp;"-"&amp;D953&amp;"-"&amp;'Order Form'!$O$3&amp;"-2"</f>
        <v>SPS20115-0-1-2</v>
      </c>
    </row>
    <row r="954" spans="1:13">
      <c r="A954" s="234">
        <f>'Order Form'!A437</f>
        <v>15315</v>
      </c>
      <c r="B954" s="234">
        <f t="shared" si="64"/>
        <v>15315</v>
      </c>
      <c r="C954" s="235">
        <f t="shared" si="65"/>
        <v>15315</v>
      </c>
      <c r="D954" s="231">
        <f>'Order Form'!$M$2</f>
        <v>0</v>
      </c>
      <c r="E954" s="232">
        <f>'Order Form'!$K$11</f>
        <v>0</v>
      </c>
      <c r="F954" s="232" t="str">
        <f>IF(ISBLANK('Order Form'!$K$12),"",'Order Form'!$K$12)</f>
        <v/>
      </c>
      <c r="G954" s="232">
        <f t="shared" ca="1" si="63"/>
        <v>41887</v>
      </c>
      <c r="H954" s="233">
        <f>'Order Form'!$K$13</f>
        <v>0</v>
      </c>
      <c r="I954" s="236">
        <f>'Order Form'!E437</f>
        <v>14.5</v>
      </c>
      <c r="J954" s="231">
        <f>'Order Form'!K437</f>
        <v>0</v>
      </c>
      <c r="K954" s="231" t="str">
        <f t="shared" si="66"/>
        <v>F</v>
      </c>
      <c r="L954" s="231">
        <f>IF('Pricing + Order Summary'!$O$13&gt;=8000,14,
IF('Pricing + Order Summary'!$O$13&gt;=5500,15,
IF('Pricing + Order Summary'!$O$13&gt;=4000,16,
IF('Pricing + Order Summary'!$O$13&gt;=2000,23,
IF('Pricing + Order Summary'!$O$13&gt;=750,21,
2)))))</f>
        <v>2</v>
      </c>
      <c r="M954" s="231" t="str">
        <f>"SPS20115"&amp;"-"&amp;D954&amp;"-"&amp;'Order Form'!$O$3&amp;"-2"</f>
        <v>SPS20115-0-1-2</v>
      </c>
    </row>
    <row r="955" spans="1:13">
      <c r="A955" s="234">
        <f>'Order Form'!A438</f>
        <v>15316</v>
      </c>
      <c r="B955" s="234">
        <f t="shared" si="64"/>
        <v>15316</v>
      </c>
      <c r="C955" s="235">
        <f t="shared" si="65"/>
        <v>15316</v>
      </c>
      <c r="D955" s="231">
        <f>'Order Form'!$M$2</f>
        <v>0</v>
      </c>
      <c r="E955" s="232">
        <f>'Order Form'!$K$11</f>
        <v>0</v>
      </c>
      <c r="F955" s="232" t="str">
        <f>IF(ISBLANK('Order Form'!$K$12),"",'Order Form'!$K$12)</f>
        <v/>
      </c>
      <c r="G955" s="232">
        <f t="shared" ca="1" si="63"/>
        <v>41887</v>
      </c>
      <c r="H955" s="233">
        <f>'Order Form'!$K$13</f>
        <v>0</v>
      </c>
      <c r="I955" s="236">
        <f>'Order Form'!E438</f>
        <v>14.5</v>
      </c>
      <c r="J955" s="231">
        <f>'Order Form'!K438</f>
        <v>0</v>
      </c>
      <c r="K955" s="231" t="str">
        <f t="shared" si="66"/>
        <v>F</v>
      </c>
      <c r="L955" s="231">
        <f>IF('Pricing + Order Summary'!$O$13&gt;=8000,14,
IF('Pricing + Order Summary'!$O$13&gt;=5500,15,
IF('Pricing + Order Summary'!$O$13&gt;=4000,16,
IF('Pricing + Order Summary'!$O$13&gt;=2000,23,
IF('Pricing + Order Summary'!$O$13&gt;=750,21,
2)))))</f>
        <v>2</v>
      </c>
      <c r="M955" s="231" t="str">
        <f>"SPS20115"&amp;"-"&amp;D955&amp;"-"&amp;'Order Form'!$O$3&amp;"-2"</f>
        <v>SPS20115-0-1-2</v>
      </c>
    </row>
    <row r="956" spans="1:13">
      <c r="A956" s="234">
        <f>'Order Form'!A439</f>
        <v>15317</v>
      </c>
      <c r="B956" s="234">
        <f t="shared" si="64"/>
        <v>15317</v>
      </c>
      <c r="C956" s="235">
        <f t="shared" si="65"/>
        <v>15317</v>
      </c>
      <c r="D956" s="231">
        <f>'Order Form'!$M$2</f>
        <v>0</v>
      </c>
      <c r="E956" s="232">
        <f>'Order Form'!$K$11</f>
        <v>0</v>
      </c>
      <c r="F956" s="232" t="str">
        <f>IF(ISBLANK('Order Form'!$K$12),"",'Order Form'!$K$12)</f>
        <v/>
      </c>
      <c r="G956" s="232">
        <f t="shared" ca="1" si="63"/>
        <v>41887</v>
      </c>
      <c r="H956" s="233">
        <f>'Order Form'!$K$13</f>
        <v>0</v>
      </c>
      <c r="I956" s="236">
        <f>'Order Form'!E439</f>
        <v>14.5</v>
      </c>
      <c r="J956" s="231">
        <f>'Order Form'!K439</f>
        <v>0</v>
      </c>
      <c r="K956" s="231" t="str">
        <f t="shared" si="66"/>
        <v>F</v>
      </c>
      <c r="L956" s="231">
        <f>IF('Pricing + Order Summary'!$O$13&gt;=8000,14,
IF('Pricing + Order Summary'!$O$13&gt;=5500,15,
IF('Pricing + Order Summary'!$O$13&gt;=4000,16,
IF('Pricing + Order Summary'!$O$13&gt;=2000,23,
IF('Pricing + Order Summary'!$O$13&gt;=750,21,
2)))))</f>
        <v>2</v>
      </c>
      <c r="M956" s="231" t="str">
        <f>"SPS20115"&amp;"-"&amp;D956&amp;"-"&amp;'Order Form'!$O$3&amp;"-2"</f>
        <v>SPS20115-0-1-2</v>
      </c>
    </row>
    <row r="957" spans="1:13">
      <c r="A957" s="234">
        <f>'Order Form'!A440</f>
        <v>15361</v>
      </c>
      <c r="B957" s="234">
        <f t="shared" si="64"/>
        <v>15361</v>
      </c>
      <c r="C957" s="235">
        <f t="shared" si="65"/>
        <v>15361</v>
      </c>
      <c r="D957" s="231">
        <f>'Order Form'!$M$2</f>
        <v>0</v>
      </c>
      <c r="E957" s="232">
        <f>'Order Form'!$K$11</f>
        <v>0</v>
      </c>
      <c r="F957" s="232" t="str">
        <f>IF(ISBLANK('Order Form'!$K$12),"",'Order Form'!$K$12)</f>
        <v/>
      </c>
      <c r="G957" s="232">
        <f t="shared" ca="1" si="63"/>
        <v>41887</v>
      </c>
      <c r="H957" s="233">
        <f>'Order Form'!$K$13</f>
        <v>0</v>
      </c>
      <c r="I957" s="236">
        <f>'Order Form'!E440</f>
        <v>14.5</v>
      </c>
      <c r="J957" s="231">
        <f>'Order Form'!K440</f>
        <v>0</v>
      </c>
      <c r="K957" s="231" t="str">
        <f t="shared" si="66"/>
        <v>F</v>
      </c>
      <c r="L957" s="231">
        <f>IF('Pricing + Order Summary'!$O$13&gt;=8000,14,
IF('Pricing + Order Summary'!$O$13&gt;=5500,15,
IF('Pricing + Order Summary'!$O$13&gt;=4000,16,
IF('Pricing + Order Summary'!$O$13&gt;=2000,23,
IF('Pricing + Order Summary'!$O$13&gt;=750,21,
2)))))</f>
        <v>2</v>
      </c>
      <c r="M957" s="231" t="str">
        <f>"SPS20115"&amp;"-"&amp;D957&amp;"-"&amp;'Order Form'!$O$3&amp;"-2"</f>
        <v>SPS20115-0-1-2</v>
      </c>
    </row>
    <row r="958" spans="1:13">
      <c r="A958" s="234">
        <f>'Order Form'!A441</f>
        <v>15362</v>
      </c>
      <c r="B958" s="234">
        <f t="shared" si="64"/>
        <v>15362</v>
      </c>
      <c r="C958" s="235">
        <f t="shared" si="65"/>
        <v>15362</v>
      </c>
      <c r="D958" s="231">
        <f>'Order Form'!$M$2</f>
        <v>0</v>
      </c>
      <c r="E958" s="232">
        <f>'Order Form'!$K$11</f>
        <v>0</v>
      </c>
      <c r="F958" s="232" t="str">
        <f>IF(ISBLANK('Order Form'!$K$12),"",'Order Form'!$K$12)</f>
        <v/>
      </c>
      <c r="G958" s="232">
        <f t="shared" ca="1" si="63"/>
        <v>41887</v>
      </c>
      <c r="H958" s="233">
        <f>'Order Form'!$K$13</f>
        <v>0</v>
      </c>
      <c r="I958" s="236">
        <f>'Order Form'!E441</f>
        <v>14.5</v>
      </c>
      <c r="J958" s="231">
        <f>'Order Form'!K441</f>
        <v>0</v>
      </c>
      <c r="K958" s="231" t="str">
        <f t="shared" si="66"/>
        <v>F</v>
      </c>
      <c r="L958" s="231">
        <f>IF('Pricing + Order Summary'!$O$13&gt;=8000,14,
IF('Pricing + Order Summary'!$O$13&gt;=5500,15,
IF('Pricing + Order Summary'!$O$13&gt;=4000,16,
IF('Pricing + Order Summary'!$O$13&gt;=2000,23,
IF('Pricing + Order Summary'!$O$13&gt;=750,21,
2)))))</f>
        <v>2</v>
      </c>
      <c r="M958" s="231" t="str">
        <f>"SPS20115"&amp;"-"&amp;D958&amp;"-"&amp;'Order Form'!$O$3&amp;"-2"</f>
        <v>SPS20115-0-1-2</v>
      </c>
    </row>
    <row r="959" spans="1:13">
      <c r="A959" s="234">
        <f>'Order Form'!A442</f>
        <v>15363</v>
      </c>
      <c r="B959" s="234">
        <f t="shared" si="64"/>
        <v>15363</v>
      </c>
      <c r="C959" s="235">
        <f t="shared" si="65"/>
        <v>15363</v>
      </c>
      <c r="D959" s="231">
        <f>'Order Form'!$M$2</f>
        <v>0</v>
      </c>
      <c r="E959" s="232">
        <f>'Order Form'!$K$11</f>
        <v>0</v>
      </c>
      <c r="F959" s="232" t="str">
        <f>IF(ISBLANK('Order Form'!$K$12),"",'Order Form'!$K$12)</f>
        <v/>
      </c>
      <c r="G959" s="232">
        <f t="shared" ca="1" si="63"/>
        <v>41887</v>
      </c>
      <c r="H959" s="233">
        <f>'Order Form'!$K$13</f>
        <v>0</v>
      </c>
      <c r="I959" s="236">
        <f>'Order Form'!E442</f>
        <v>14.5</v>
      </c>
      <c r="J959" s="231">
        <f>'Order Form'!K442</f>
        <v>0</v>
      </c>
      <c r="K959" s="231" t="str">
        <f t="shared" si="66"/>
        <v>F</v>
      </c>
      <c r="L959" s="231">
        <f>IF('Pricing + Order Summary'!$O$13&gt;=8000,14,
IF('Pricing + Order Summary'!$O$13&gt;=5500,15,
IF('Pricing + Order Summary'!$O$13&gt;=4000,16,
IF('Pricing + Order Summary'!$O$13&gt;=2000,23,
IF('Pricing + Order Summary'!$O$13&gt;=750,21,
2)))))</f>
        <v>2</v>
      </c>
      <c r="M959" s="231" t="str">
        <f>"SPS20115"&amp;"-"&amp;D959&amp;"-"&amp;'Order Form'!$O$3&amp;"-2"</f>
        <v>SPS20115-0-1-2</v>
      </c>
    </row>
    <row r="960" spans="1:13">
      <c r="A960" s="234">
        <f>'Order Form'!A443</f>
        <v>15364</v>
      </c>
      <c r="B960" s="234">
        <f t="shared" si="64"/>
        <v>15364</v>
      </c>
      <c r="C960" s="235">
        <f t="shared" si="65"/>
        <v>15364</v>
      </c>
      <c r="D960" s="231">
        <f>'Order Form'!$M$2</f>
        <v>0</v>
      </c>
      <c r="E960" s="232">
        <f>'Order Form'!$K$11</f>
        <v>0</v>
      </c>
      <c r="F960" s="232" t="str">
        <f>IF(ISBLANK('Order Form'!$K$12),"",'Order Form'!$K$12)</f>
        <v/>
      </c>
      <c r="G960" s="232">
        <f t="shared" ca="1" si="63"/>
        <v>41887</v>
      </c>
      <c r="H960" s="233">
        <f>'Order Form'!$K$13</f>
        <v>0</v>
      </c>
      <c r="I960" s="236">
        <f>'Order Form'!E443</f>
        <v>14.5</v>
      </c>
      <c r="J960" s="231">
        <f>'Order Form'!K443</f>
        <v>0</v>
      </c>
      <c r="K960" s="231" t="str">
        <f t="shared" si="66"/>
        <v>F</v>
      </c>
      <c r="L960" s="231">
        <f>IF('Pricing + Order Summary'!$O$13&gt;=8000,14,
IF('Pricing + Order Summary'!$O$13&gt;=5500,15,
IF('Pricing + Order Summary'!$O$13&gt;=4000,16,
IF('Pricing + Order Summary'!$O$13&gt;=2000,23,
IF('Pricing + Order Summary'!$O$13&gt;=750,21,
2)))))</f>
        <v>2</v>
      </c>
      <c r="M960" s="231" t="str">
        <f>"SPS20115"&amp;"-"&amp;D960&amp;"-"&amp;'Order Form'!$O$3&amp;"-2"</f>
        <v>SPS20115-0-1-2</v>
      </c>
    </row>
    <row r="961" spans="1:13">
      <c r="A961" s="234">
        <f>'Order Form'!A444</f>
        <v>15365</v>
      </c>
      <c r="B961" s="234">
        <f t="shared" si="64"/>
        <v>15365</v>
      </c>
      <c r="C961" s="235">
        <f t="shared" si="65"/>
        <v>15365</v>
      </c>
      <c r="D961" s="231">
        <f>'Order Form'!$M$2</f>
        <v>0</v>
      </c>
      <c r="E961" s="232">
        <f>'Order Form'!$K$11</f>
        <v>0</v>
      </c>
      <c r="F961" s="232" t="str">
        <f>IF(ISBLANK('Order Form'!$K$12),"",'Order Form'!$K$12)</f>
        <v/>
      </c>
      <c r="G961" s="232">
        <f t="shared" ref="G961:G1024" ca="1" si="67">TODAY()</f>
        <v>41887</v>
      </c>
      <c r="H961" s="233">
        <f>'Order Form'!$K$13</f>
        <v>0</v>
      </c>
      <c r="I961" s="236">
        <f>'Order Form'!E444</f>
        <v>14.5</v>
      </c>
      <c r="J961" s="231">
        <f>'Order Form'!K444</f>
        <v>0</v>
      </c>
      <c r="K961" s="231" t="str">
        <f t="shared" si="66"/>
        <v>F</v>
      </c>
      <c r="L961" s="231">
        <f>IF('Pricing + Order Summary'!$O$13&gt;=8000,14,
IF('Pricing + Order Summary'!$O$13&gt;=5500,15,
IF('Pricing + Order Summary'!$O$13&gt;=4000,16,
IF('Pricing + Order Summary'!$O$13&gt;=2000,23,
IF('Pricing + Order Summary'!$O$13&gt;=750,21,
2)))))</f>
        <v>2</v>
      </c>
      <c r="M961" s="231" t="str">
        <f>"SPS20115"&amp;"-"&amp;D961&amp;"-"&amp;'Order Form'!$O$3&amp;"-2"</f>
        <v>SPS20115-0-1-2</v>
      </c>
    </row>
    <row r="962" spans="1:13">
      <c r="A962" s="234">
        <f>'Order Form'!A445</f>
        <v>15366</v>
      </c>
      <c r="B962" s="234">
        <f t="shared" si="64"/>
        <v>15366</v>
      </c>
      <c r="C962" s="235">
        <f t="shared" si="65"/>
        <v>15366</v>
      </c>
      <c r="D962" s="231">
        <f>'Order Form'!$M$2</f>
        <v>0</v>
      </c>
      <c r="E962" s="232">
        <f>'Order Form'!$K$11</f>
        <v>0</v>
      </c>
      <c r="F962" s="232" t="str">
        <f>IF(ISBLANK('Order Form'!$K$12),"",'Order Form'!$K$12)</f>
        <v/>
      </c>
      <c r="G962" s="232">
        <f t="shared" ca="1" si="67"/>
        <v>41887</v>
      </c>
      <c r="H962" s="233">
        <f>'Order Form'!$K$13</f>
        <v>0</v>
      </c>
      <c r="I962" s="236">
        <f>'Order Form'!E445</f>
        <v>14.5</v>
      </c>
      <c r="J962" s="231">
        <f>'Order Form'!K445</f>
        <v>0</v>
      </c>
      <c r="K962" s="231" t="str">
        <f t="shared" si="66"/>
        <v>F</v>
      </c>
      <c r="L962" s="231">
        <f>IF('Pricing + Order Summary'!$O$13&gt;=8000,14,
IF('Pricing + Order Summary'!$O$13&gt;=5500,15,
IF('Pricing + Order Summary'!$O$13&gt;=4000,16,
IF('Pricing + Order Summary'!$O$13&gt;=2000,23,
IF('Pricing + Order Summary'!$O$13&gt;=750,21,
2)))))</f>
        <v>2</v>
      </c>
      <c r="M962" s="231" t="str">
        <f>"SPS20115"&amp;"-"&amp;D962&amp;"-"&amp;'Order Form'!$O$3&amp;"-2"</f>
        <v>SPS20115-0-1-2</v>
      </c>
    </row>
    <row r="963" spans="1:13">
      <c r="A963" s="234">
        <f>'Order Form'!A446</f>
        <v>15367</v>
      </c>
      <c r="B963" s="234">
        <f t="shared" si="64"/>
        <v>15367</v>
      </c>
      <c r="C963" s="235">
        <f t="shared" si="65"/>
        <v>15367</v>
      </c>
      <c r="D963" s="231">
        <f>'Order Form'!$M$2</f>
        <v>0</v>
      </c>
      <c r="E963" s="232">
        <f>'Order Form'!$K$11</f>
        <v>0</v>
      </c>
      <c r="F963" s="232" t="str">
        <f>IF(ISBLANK('Order Form'!$K$12),"",'Order Form'!$K$12)</f>
        <v/>
      </c>
      <c r="G963" s="232">
        <f t="shared" ca="1" si="67"/>
        <v>41887</v>
      </c>
      <c r="H963" s="233">
        <f>'Order Form'!$K$13</f>
        <v>0</v>
      </c>
      <c r="I963" s="236">
        <f>'Order Form'!E446</f>
        <v>14.5</v>
      </c>
      <c r="J963" s="231">
        <f>'Order Form'!K446</f>
        <v>0</v>
      </c>
      <c r="K963" s="231" t="str">
        <f t="shared" si="66"/>
        <v>F</v>
      </c>
      <c r="L963" s="231">
        <f>IF('Pricing + Order Summary'!$O$13&gt;=8000,14,
IF('Pricing + Order Summary'!$O$13&gt;=5500,15,
IF('Pricing + Order Summary'!$O$13&gt;=4000,16,
IF('Pricing + Order Summary'!$O$13&gt;=2000,23,
IF('Pricing + Order Summary'!$O$13&gt;=750,21,
2)))))</f>
        <v>2</v>
      </c>
      <c r="M963" s="231" t="str">
        <f>"SPS20115"&amp;"-"&amp;D963&amp;"-"&amp;'Order Form'!$O$3&amp;"-2"</f>
        <v>SPS20115-0-1-2</v>
      </c>
    </row>
    <row r="964" spans="1:13">
      <c r="A964" s="234">
        <f>'Order Form'!A447</f>
        <v>15368</v>
      </c>
      <c r="B964" s="234">
        <f t="shared" si="64"/>
        <v>15368</v>
      </c>
      <c r="C964" s="235">
        <f t="shared" si="65"/>
        <v>15368</v>
      </c>
      <c r="D964" s="231">
        <f>'Order Form'!$M$2</f>
        <v>0</v>
      </c>
      <c r="E964" s="232">
        <f>'Order Form'!$K$11</f>
        <v>0</v>
      </c>
      <c r="F964" s="232" t="str">
        <f>IF(ISBLANK('Order Form'!$K$12),"",'Order Form'!$K$12)</f>
        <v/>
      </c>
      <c r="G964" s="232">
        <f t="shared" ca="1" si="67"/>
        <v>41887</v>
      </c>
      <c r="H964" s="233">
        <f>'Order Form'!$K$13</f>
        <v>0</v>
      </c>
      <c r="I964" s="236">
        <f>'Order Form'!E447</f>
        <v>14.5</v>
      </c>
      <c r="J964" s="231">
        <f>'Order Form'!K447</f>
        <v>0</v>
      </c>
      <c r="K964" s="231" t="str">
        <f t="shared" si="66"/>
        <v>F</v>
      </c>
      <c r="L964" s="231">
        <f>IF('Pricing + Order Summary'!$O$13&gt;=8000,14,
IF('Pricing + Order Summary'!$O$13&gt;=5500,15,
IF('Pricing + Order Summary'!$O$13&gt;=4000,16,
IF('Pricing + Order Summary'!$O$13&gt;=2000,23,
IF('Pricing + Order Summary'!$O$13&gt;=750,21,
2)))))</f>
        <v>2</v>
      </c>
      <c r="M964" s="231" t="str">
        <f>"SPS20115"&amp;"-"&amp;D964&amp;"-"&amp;'Order Form'!$O$3&amp;"-2"</f>
        <v>SPS20115-0-1-2</v>
      </c>
    </row>
    <row r="965" spans="1:13">
      <c r="A965" s="234">
        <f>'Order Form'!A448</f>
        <v>15353</v>
      </c>
      <c r="B965" s="234">
        <f t="shared" si="64"/>
        <v>15353</v>
      </c>
      <c r="C965" s="235">
        <f t="shared" si="65"/>
        <v>15353</v>
      </c>
      <c r="D965" s="231">
        <f>'Order Form'!$M$2</f>
        <v>0</v>
      </c>
      <c r="E965" s="232">
        <f>'Order Form'!$K$11</f>
        <v>0</v>
      </c>
      <c r="F965" s="232" t="str">
        <f>IF(ISBLANK('Order Form'!$K$12),"",'Order Form'!$K$12)</f>
        <v/>
      </c>
      <c r="G965" s="232">
        <f t="shared" ca="1" si="67"/>
        <v>41887</v>
      </c>
      <c r="H965" s="233">
        <f>'Order Form'!$K$13</f>
        <v>0</v>
      </c>
      <c r="I965" s="236">
        <f>'Order Form'!E448</f>
        <v>14.5</v>
      </c>
      <c r="J965" s="231">
        <f>'Order Form'!K448</f>
        <v>0</v>
      </c>
      <c r="K965" s="231" t="str">
        <f t="shared" si="66"/>
        <v>F</v>
      </c>
      <c r="L965" s="231">
        <f>IF('Pricing + Order Summary'!$O$13&gt;=8000,14,
IF('Pricing + Order Summary'!$O$13&gt;=5500,15,
IF('Pricing + Order Summary'!$O$13&gt;=4000,16,
IF('Pricing + Order Summary'!$O$13&gt;=2000,23,
IF('Pricing + Order Summary'!$O$13&gt;=750,21,
2)))))</f>
        <v>2</v>
      </c>
      <c r="M965" s="231" t="str">
        <f>"SPS20115"&amp;"-"&amp;D965&amp;"-"&amp;'Order Form'!$O$3&amp;"-2"</f>
        <v>SPS20115-0-1-2</v>
      </c>
    </row>
    <row r="966" spans="1:13">
      <c r="A966" s="234">
        <f>'Order Form'!A449</f>
        <v>15354</v>
      </c>
      <c r="B966" s="234">
        <f t="shared" si="64"/>
        <v>15354</v>
      </c>
      <c r="C966" s="235">
        <f t="shared" si="65"/>
        <v>15354</v>
      </c>
      <c r="D966" s="231">
        <f>'Order Form'!$M$2</f>
        <v>0</v>
      </c>
      <c r="E966" s="232">
        <f>'Order Form'!$K$11</f>
        <v>0</v>
      </c>
      <c r="F966" s="232" t="str">
        <f>IF(ISBLANK('Order Form'!$K$12),"",'Order Form'!$K$12)</f>
        <v/>
      </c>
      <c r="G966" s="232">
        <f t="shared" ca="1" si="67"/>
        <v>41887</v>
      </c>
      <c r="H966" s="233">
        <f>'Order Form'!$K$13</f>
        <v>0</v>
      </c>
      <c r="I966" s="236">
        <f>'Order Form'!E449</f>
        <v>14.5</v>
      </c>
      <c r="J966" s="231">
        <f>'Order Form'!K449</f>
        <v>0</v>
      </c>
      <c r="K966" s="231" t="str">
        <f t="shared" si="66"/>
        <v>F</v>
      </c>
      <c r="L966" s="231">
        <f>IF('Pricing + Order Summary'!$O$13&gt;=8000,14,
IF('Pricing + Order Summary'!$O$13&gt;=5500,15,
IF('Pricing + Order Summary'!$O$13&gt;=4000,16,
IF('Pricing + Order Summary'!$O$13&gt;=2000,23,
IF('Pricing + Order Summary'!$O$13&gt;=750,21,
2)))))</f>
        <v>2</v>
      </c>
      <c r="M966" s="231" t="str">
        <f>"SPS20115"&amp;"-"&amp;D966&amp;"-"&amp;'Order Form'!$O$3&amp;"-2"</f>
        <v>SPS20115-0-1-2</v>
      </c>
    </row>
    <row r="967" spans="1:13">
      <c r="A967" s="234">
        <f>'Order Form'!A450</f>
        <v>15355</v>
      </c>
      <c r="B967" s="234">
        <f t="shared" si="64"/>
        <v>15355</v>
      </c>
      <c r="C967" s="235">
        <f t="shared" si="65"/>
        <v>15355</v>
      </c>
      <c r="D967" s="231">
        <f>'Order Form'!$M$2</f>
        <v>0</v>
      </c>
      <c r="E967" s="232">
        <f>'Order Form'!$K$11</f>
        <v>0</v>
      </c>
      <c r="F967" s="232" t="str">
        <f>IF(ISBLANK('Order Form'!$K$12),"",'Order Form'!$K$12)</f>
        <v/>
      </c>
      <c r="G967" s="232">
        <f t="shared" ca="1" si="67"/>
        <v>41887</v>
      </c>
      <c r="H967" s="233">
        <f>'Order Form'!$K$13</f>
        <v>0</v>
      </c>
      <c r="I967" s="236">
        <f>'Order Form'!E450</f>
        <v>14.5</v>
      </c>
      <c r="J967" s="231">
        <f>'Order Form'!K450</f>
        <v>0</v>
      </c>
      <c r="K967" s="231" t="str">
        <f t="shared" si="66"/>
        <v>F</v>
      </c>
      <c r="L967" s="231">
        <f>IF('Pricing + Order Summary'!$O$13&gt;=8000,14,
IF('Pricing + Order Summary'!$O$13&gt;=5500,15,
IF('Pricing + Order Summary'!$O$13&gt;=4000,16,
IF('Pricing + Order Summary'!$O$13&gt;=2000,23,
IF('Pricing + Order Summary'!$O$13&gt;=750,21,
2)))))</f>
        <v>2</v>
      </c>
      <c r="M967" s="231" t="str">
        <f>"SPS20115"&amp;"-"&amp;D967&amp;"-"&amp;'Order Form'!$O$3&amp;"-2"</f>
        <v>SPS20115-0-1-2</v>
      </c>
    </row>
    <row r="968" spans="1:13">
      <c r="A968" s="234">
        <f>'Order Form'!A451</f>
        <v>15356</v>
      </c>
      <c r="B968" s="234">
        <f t="shared" si="64"/>
        <v>15356</v>
      </c>
      <c r="C968" s="235">
        <f t="shared" si="65"/>
        <v>15356</v>
      </c>
      <c r="D968" s="231">
        <f>'Order Form'!$M$2</f>
        <v>0</v>
      </c>
      <c r="E968" s="232">
        <f>'Order Form'!$K$11</f>
        <v>0</v>
      </c>
      <c r="F968" s="232" t="str">
        <f>IF(ISBLANK('Order Form'!$K$12),"",'Order Form'!$K$12)</f>
        <v/>
      </c>
      <c r="G968" s="232">
        <f t="shared" ca="1" si="67"/>
        <v>41887</v>
      </c>
      <c r="H968" s="233">
        <f>'Order Form'!$K$13</f>
        <v>0</v>
      </c>
      <c r="I968" s="236">
        <f>'Order Form'!E451</f>
        <v>14.5</v>
      </c>
      <c r="J968" s="231">
        <f>'Order Form'!K451</f>
        <v>0</v>
      </c>
      <c r="K968" s="231" t="str">
        <f t="shared" si="66"/>
        <v>F</v>
      </c>
      <c r="L968" s="231">
        <f>IF('Pricing + Order Summary'!$O$13&gt;=8000,14,
IF('Pricing + Order Summary'!$O$13&gt;=5500,15,
IF('Pricing + Order Summary'!$O$13&gt;=4000,16,
IF('Pricing + Order Summary'!$O$13&gt;=2000,23,
IF('Pricing + Order Summary'!$O$13&gt;=750,21,
2)))))</f>
        <v>2</v>
      </c>
      <c r="M968" s="231" t="str">
        <f>"SPS20115"&amp;"-"&amp;D968&amp;"-"&amp;'Order Form'!$O$3&amp;"-2"</f>
        <v>SPS20115-0-1-2</v>
      </c>
    </row>
    <row r="969" spans="1:13">
      <c r="A969" s="234">
        <f>'Order Form'!A452</f>
        <v>15357</v>
      </c>
      <c r="B969" s="234">
        <f t="shared" si="64"/>
        <v>15357</v>
      </c>
      <c r="C969" s="235">
        <f t="shared" si="65"/>
        <v>15357</v>
      </c>
      <c r="D969" s="231">
        <f>'Order Form'!$M$2</f>
        <v>0</v>
      </c>
      <c r="E969" s="232">
        <f>'Order Form'!$K$11</f>
        <v>0</v>
      </c>
      <c r="F969" s="232" t="str">
        <f>IF(ISBLANK('Order Form'!$K$12),"",'Order Form'!$K$12)</f>
        <v/>
      </c>
      <c r="G969" s="232">
        <f t="shared" ca="1" si="67"/>
        <v>41887</v>
      </c>
      <c r="H969" s="233">
        <f>'Order Form'!$K$13</f>
        <v>0</v>
      </c>
      <c r="I969" s="236">
        <f>'Order Form'!E452</f>
        <v>14.5</v>
      </c>
      <c r="J969" s="231">
        <f>'Order Form'!K452</f>
        <v>0</v>
      </c>
      <c r="K969" s="231" t="str">
        <f t="shared" si="66"/>
        <v>F</v>
      </c>
      <c r="L969" s="231">
        <f>IF('Pricing + Order Summary'!$O$13&gt;=8000,14,
IF('Pricing + Order Summary'!$O$13&gt;=5500,15,
IF('Pricing + Order Summary'!$O$13&gt;=4000,16,
IF('Pricing + Order Summary'!$O$13&gt;=2000,23,
IF('Pricing + Order Summary'!$O$13&gt;=750,21,
2)))))</f>
        <v>2</v>
      </c>
      <c r="M969" s="231" t="str">
        <f>"SPS20115"&amp;"-"&amp;D969&amp;"-"&amp;'Order Form'!$O$3&amp;"-2"</f>
        <v>SPS20115-0-1-2</v>
      </c>
    </row>
    <row r="970" spans="1:13">
      <c r="A970" s="234">
        <f>'Order Form'!A453</f>
        <v>15358</v>
      </c>
      <c r="B970" s="234">
        <f t="shared" si="64"/>
        <v>15358</v>
      </c>
      <c r="C970" s="235">
        <f t="shared" si="65"/>
        <v>15358</v>
      </c>
      <c r="D970" s="231">
        <f>'Order Form'!$M$2</f>
        <v>0</v>
      </c>
      <c r="E970" s="232">
        <f>'Order Form'!$K$11</f>
        <v>0</v>
      </c>
      <c r="F970" s="232" t="str">
        <f>IF(ISBLANK('Order Form'!$K$12),"",'Order Form'!$K$12)</f>
        <v/>
      </c>
      <c r="G970" s="232">
        <f t="shared" ca="1" si="67"/>
        <v>41887</v>
      </c>
      <c r="H970" s="233">
        <f>'Order Form'!$K$13</f>
        <v>0</v>
      </c>
      <c r="I970" s="236">
        <f>'Order Form'!E453</f>
        <v>14.5</v>
      </c>
      <c r="J970" s="231">
        <f>'Order Form'!K453</f>
        <v>0</v>
      </c>
      <c r="K970" s="231" t="str">
        <f t="shared" si="66"/>
        <v>F</v>
      </c>
      <c r="L970" s="231">
        <f>IF('Pricing + Order Summary'!$O$13&gt;=8000,14,
IF('Pricing + Order Summary'!$O$13&gt;=5500,15,
IF('Pricing + Order Summary'!$O$13&gt;=4000,16,
IF('Pricing + Order Summary'!$O$13&gt;=2000,23,
IF('Pricing + Order Summary'!$O$13&gt;=750,21,
2)))))</f>
        <v>2</v>
      </c>
      <c r="M970" s="231" t="str">
        <f>"SPS20115"&amp;"-"&amp;D970&amp;"-"&amp;'Order Form'!$O$3&amp;"-2"</f>
        <v>SPS20115-0-1-2</v>
      </c>
    </row>
    <row r="971" spans="1:13">
      <c r="A971" s="234">
        <f>'Order Form'!A454</f>
        <v>15359</v>
      </c>
      <c r="B971" s="234">
        <f t="shared" si="64"/>
        <v>15359</v>
      </c>
      <c r="C971" s="235">
        <f t="shared" si="65"/>
        <v>15359</v>
      </c>
      <c r="D971" s="231">
        <f>'Order Form'!$M$2</f>
        <v>0</v>
      </c>
      <c r="E971" s="232">
        <f>'Order Form'!$K$11</f>
        <v>0</v>
      </c>
      <c r="F971" s="232" t="str">
        <f>IF(ISBLANK('Order Form'!$K$12),"",'Order Form'!$K$12)</f>
        <v/>
      </c>
      <c r="G971" s="232">
        <f t="shared" ca="1" si="67"/>
        <v>41887</v>
      </c>
      <c r="H971" s="233">
        <f>'Order Form'!$K$13</f>
        <v>0</v>
      </c>
      <c r="I971" s="236">
        <f>'Order Form'!E454</f>
        <v>14.5</v>
      </c>
      <c r="J971" s="231">
        <f>'Order Form'!K454</f>
        <v>0</v>
      </c>
      <c r="K971" s="231" t="str">
        <f t="shared" si="66"/>
        <v>F</v>
      </c>
      <c r="L971" s="231">
        <f>IF('Pricing + Order Summary'!$O$13&gt;=8000,14,
IF('Pricing + Order Summary'!$O$13&gt;=5500,15,
IF('Pricing + Order Summary'!$O$13&gt;=4000,16,
IF('Pricing + Order Summary'!$O$13&gt;=2000,23,
IF('Pricing + Order Summary'!$O$13&gt;=750,21,
2)))))</f>
        <v>2</v>
      </c>
      <c r="M971" s="231" t="str">
        <f>"SPS20115"&amp;"-"&amp;D971&amp;"-"&amp;'Order Form'!$O$3&amp;"-2"</f>
        <v>SPS20115-0-1-2</v>
      </c>
    </row>
    <row r="972" spans="1:13">
      <c r="A972" s="234">
        <f>'Order Form'!A455</f>
        <v>15360</v>
      </c>
      <c r="B972" s="234">
        <f t="shared" si="64"/>
        <v>15360</v>
      </c>
      <c r="C972" s="235">
        <f t="shared" si="65"/>
        <v>15360</v>
      </c>
      <c r="D972" s="231">
        <f>'Order Form'!$M$2</f>
        <v>0</v>
      </c>
      <c r="E972" s="232">
        <f>'Order Form'!$K$11</f>
        <v>0</v>
      </c>
      <c r="F972" s="232" t="str">
        <f>IF(ISBLANK('Order Form'!$K$12),"",'Order Form'!$K$12)</f>
        <v/>
      </c>
      <c r="G972" s="232">
        <f t="shared" ca="1" si="67"/>
        <v>41887</v>
      </c>
      <c r="H972" s="233">
        <f>'Order Form'!$K$13</f>
        <v>0</v>
      </c>
      <c r="I972" s="236">
        <f>'Order Form'!E455</f>
        <v>14.5</v>
      </c>
      <c r="J972" s="231">
        <f>'Order Form'!K455</f>
        <v>0</v>
      </c>
      <c r="K972" s="231" t="str">
        <f t="shared" si="66"/>
        <v>F</v>
      </c>
      <c r="L972" s="231">
        <f>IF('Pricing + Order Summary'!$O$13&gt;=8000,14,
IF('Pricing + Order Summary'!$O$13&gt;=5500,15,
IF('Pricing + Order Summary'!$O$13&gt;=4000,16,
IF('Pricing + Order Summary'!$O$13&gt;=2000,23,
IF('Pricing + Order Summary'!$O$13&gt;=750,21,
2)))))</f>
        <v>2</v>
      </c>
      <c r="M972" s="231" t="str">
        <f>"SPS20115"&amp;"-"&amp;D972&amp;"-"&amp;'Order Form'!$O$3&amp;"-2"</f>
        <v>SPS20115-0-1-2</v>
      </c>
    </row>
    <row r="973" spans="1:13">
      <c r="A973" s="234">
        <f>'Order Form'!A456</f>
        <v>15349</v>
      </c>
      <c r="B973" s="234">
        <f t="shared" si="64"/>
        <v>15349</v>
      </c>
      <c r="C973" s="235">
        <f t="shared" si="65"/>
        <v>15349</v>
      </c>
      <c r="D973" s="231">
        <f>'Order Form'!$M$2</f>
        <v>0</v>
      </c>
      <c r="E973" s="232">
        <f>'Order Form'!$K$11</f>
        <v>0</v>
      </c>
      <c r="F973" s="232" t="str">
        <f>IF(ISBLANK('Order Form'!$K$12),"",'Order Form'!$K$12)</f>
        <v/>
      </c>
      <c r="G973" s="232">
        <f t="shared" ca="1" si="67"/>
        <v>41887</v>
      </c>
      <c r="H973" s="233">
        <f>'Order Form'!$K$13</f>
        <v>0</v>
      </c>
      <c r="I973" s="236">
        <f>'Order Form'!E456</f>
        <v>18.5</v>
      </c>
      <c r="J973" s="231">
        <f>'Order Form'!K456</f>
        <v>0</v>
      </c>
      <c r="K973" s="231" t="str">
        <f t="shared" si="66"/>
        <v>F</v>
      </c>
      <c r="L973" s="231">
        <f>IF('Pricing + Order Summary'!$O$13&gt;=8000,14,
IF('Pricing + Order Summary'!$O$13&gt;=5500,15,
IF('Pricing + Order Summary'!$O$13&gt;=4000,16,
IF('Pricing + Order Summary'!$O$13&gt;=2000,23,
IF('Pricing + Order Summary'!$O$13&gt;=750,21,
2)))))</f>
        <v>2</v>
      </c>
      <c r="M973" s="231" t="str">
        <f>"SPS20115"&amp;"-"&amp;D973&amp;"-"&amp;'Order Form'!$O$3&amp;"-2"</f>
        <v>SPS20115-0-1-2</v>
      </c>
    </row>
    <row r="974" spans="1:13">
      <c r="A974" s="234">
        <f>'Order Form'!A457</f>
        <v>15350</v>
      </c>
      <c r="B974" s="234">
        <f t="shared" si="64"/>
        <v>15350</v>
      </c>
      <c r="C974" s="235">
        <f t="shared" si="65"/>
        <v>15350</v>
      </c>
      <c r="D974" s="231">
        <f>'Order Form'!$M$2</f>
        <v>0</v>
      </c>
      <c r="E974" s="232">
        <f>'Order Form'!$K$11</f>
        <v>0</v>
      </c>
      <c r="F974" s="232" t="str">
        <f>IF(ISBLANK('Order Form'!$K$12),"",'Order Form'!$K$12)</f>
        <v/>
      </c>
      <c r="G974" s="232">
        <f t="shared" ca="1" si="67"/>
        <v>41887</v>
      </c>
      <c r="H974" s="233">
        <f>'Order Form'!$K$13</f>
        <v>0</v>
      </c>
      <c r="I974" s="236">
        <f>'Order Form'!E457</f>
        <v>18.5</v>
      </c>
      <c r="J974" s="231">
        <f>'Order Form'!K457</f>
        <v>0</v>
      </c>
      <c r="K974" s="231" t="str">
        <f t="shared" si="66"/>
        <v>F</v>
      </c>
      <c r="L974" s="231">
        <f>IF('Pricing + Order Summary'!$O$13&gt;=8000,14,
IF('Pricing + Order Summary'!$O$13&gt;=5500,15,
IF('Pricing + Order Summary'!$O$13&gt;=4000,16,
IF('Pricing + Order Summary'!$O$13&gt;=2000,23,
IF('Pricing + Order Summary'!$O$13&gt;=750,21,
2)))))</f>
        <v>2</v>
      </c>
      <c r="M974" s="231" t="str">
        <f>"SPS20115"&amp;"-"&amp;D974&amp;"-"&amp;'Order Form'!$O$3&amp;"-2"</f>
        <v>SPS20115-0-1-2</v>
      </c>
    </row>
    <row r="975" spans="1:13">
      <c r="A975" s="234">
        <f>'Order Form'!A458</f>
        <v>15351</v>
      </c>
      <c r="B975" s="234">
        <f t="shared" si="64"/>
        <v>15351</v>
      </c>
      <c r="C975" s="235">
        <f t="shared" si="65"/>
        <v>15351</v>
      </c>
      <c r="D975" s="231">
        <f>'Order Form'!$M$2</f>
        <v>0</v>
      </c>
      <c r="E975" s="232">
        <f>'Order Form'!$K$11</f>
        <v>0</v>
      </c>
      <c r="F975" s="232" t="str">
        <f>IF(ISBLANK('Order Form'!$K$12),"",'Order Form'!$K$12)</f>
        <v/>
      </c>
      <c r="G975" s="232">
        <f t="shared" ca="1" si="67"/>
        <v>41887</v>
      </c>
      <c r="H975" s="233">
        <f>'Order Form'!$K$13</f>
        <v>0</v>
      </c>
      <c r="I975" s="236">
        <f>'Order Form'!E458</f>
        <v>18.5</v>
      </c>
      <c r="J975" s="231">
        <f>'Order Form'!K458</f>
        <v>0</v>
      </c>
      <c r="K975" s="231" t="str">
        <f t="shared" si="66"/>
        <v>F</v>
      </c>
      <c r="L975" s="231">
        <f>IF('Pricing + Order Summary'!$O$13&gt;=8000,14,
IF('Pricing + Order Summary'!$O$13&gt;=5500,15,
IF('Pricing + Order Summary'!$O$13&gt;=4000,16,
IF('Pricing + Order Summary'!$O$13&gt;=2000,23,
IF('Pricing + Order Summary'!$O$13&gt;=750,21,
2)))))</f>
        <v>2</v>
      </c>
      <c r="M975" s="231" t="str">
        <f>"SPS20115"&amp;"-"&amp;D975&amp;"-"&amp;'Order Form'!$O$3&amp;"-2"</f>
        <v>SPS20115-0-1-2</v>
      </c>
    </row>
    <row r="976" spans="1:13">
      <c r="A976" s="234">
        <f>'Order Form'!A459</f>
        <v>15352</v>
      </c>
      <c r="B976" s="234">
        <f t="shared" si="64"/>
        <v>15352</v>
      </c>
      <c r="C976" s="235">
        <f t="shared" si="65"/>
        <v>15352</v>
      </c>
      <c r="D976" s="231">
        <f>'Order Form'!$M$2</f>
        <v>0</v>
      </c>
      <c r="E976" s="232">
        <f>'Order Form'!$K$11</f>
        <v>0</v>
      </c>
      <c r="F976" s="232" t="str">
        <f>IF(ISBLANK('Order Form'!$K$12),"",'Order Form'!$K$12)</f>
        <v/>
      </c>
      <c r="G976" s="232">
        <f t="shared" ca="1" si="67"/>
        <v>41887</v>
      </c>
      <c r="H976" s="233">
        <f>'Order Form'!$K$13</f>
        <v>0</v>
      </c>
      <c r="I976" s="236">
        <f>'Order Form'!E459</f>
        <v>18.5</v>
      </c>
      <c r="J976" s="231">
        <f>'Order Form'!K459</f>
        <v>0</v>
      </c>
      <c r="K976" s="231" t="str">
        <f t="shared" si="66"/>
        <v>F</v>
      </c>
      <c r="L976" s="231">
        <f>IF('Pricing + Order Summary'!$O$13&gt;=8000,14,
IF('Pricing + Order Summary'!$O$13&gt;=5500,15,
IF('Pricing + Order Summary'!$O$13&gt;=4000,16,
IF('Pricing + Order Summary'!$O$13&gt;=2000,23,
IF('Pricing + Order Summary'!$O$13&gt;=750,21,
2)))))</f>
        <v>2</v>
      </c>
      <c r="M976" s="231" t="str">
        <f>"SPS20115"&amp;"-"&amp;D976&amp;"-"&amp;'Order Form'!$O$3&amp;"-2"</f>
        <v>SPS20115-0-1-2</v>
      </c>
    </row>
    <row r="977" spans="1:13">
      <c r="A977" s="234">
        <f>'Order Form'!A460</f>
        <v>15345</v>
      </c>
      <c r="B977" s="234">
        <f t="shared" si="64"/>
        <v>15345</v>
      </c>
      <c r="C977" s="235">
        <f t="shared" si="65"/>
        <v>15345</v>
      </c>
      <c r="D977" s="231">
        <f>'Order Form'!$M$2</f>
        <v>0</v>
      </c>
      <c r="E977" s="232">
        <f>'Order Form'!$K$11</f>
        <v>0</v>
      </c>
      <c r="F977" s="232" t="str">
        <f>IF(ISBLANK('Order Form'!$K$12),"",'Order Form'!$K$12)</f>
        <v/>
      </c>
      <c r="G977" s="232">
        <f t="shared" ca="1" si="67"/>
        <v>41887</v>
      </c>
      <c r="H977" s="233">
        <f>'Order Form'!$K$13</f>
        <v>0</v>
      </c>
      <c r="I977" s="236">
        <f>'Order Form'!E460</f>
        <v>18.5</v>
      </c>
      <c r="J977" s="231">
        <f>'Order Form'!K460</f>
        <v>0</v>
      </c>
      <c r="K977" s="231" t="str">
        <f t="shared" si="66"/>
        <v>F</v>
      </c>
      <c r="L977" s="231">
        <f>IF('Pricing + Order Summary'!$O$13&gt;=8000,14,
IF('Pricing + Order Summary'!$O$13&gt;=5500,15,
IF('Pricing + Order Summary'!$O$13&gt;=4000,16,
IF('Pricing + Order Summary'!$O$13&gt;=2000,23,
IF('Pricing + Order Summary'!$O$13&gt;=750,21,
2)))))</f>
        <v>2</v>
      </c>
      <c r="M977" s="231" t="str">
        <f>"SPS20115"&amp;"-"&amp;D977&amp;"-"&amp;'Order Form'!$O$3&amp;"-2"</f>
        <v>SPS20115-0-1-2</v>
      </c>
    </row>
    <row r="978" spans="1:13">
      <c r="A978" s="234">
        <f>'Order Form'!A461</f>
        <v>15346</v>
      </c>
      <c r="B978" s="234">
        <f t="shared" si="64"/>
        <v>15346</v>
      </c>
      <c r="C978" s="235">
        <f t="shared" si="65"/>
        <v>15346</v>
      </c>
      <c r="D978" s="231">
        <f>'Order Form'!$M$2</f>
        <v>0</v>
      </c>
      <c r="E978" s="232">
        <f>'Order Form'!$K$11</f>
        <v>0</v>
      </c>
      <c r="F978" s="232" t="str">
        <f>IF(ISBLANK('Order Form'!$K$12),"",'Order Form'!$K$12)</f>
        <v/>
      </c>
      <c r="G978" s="232">
        <f t="shared" ca="1" si="67"/>
        <v>41887</v>
      </c>
      <c r="H978" s="233">
        <f>'Order Form'!$K$13</f>
        <v>0</v>
      </c>
      <c r="I978" s="236">
        <f>'Order Form'!E461</f>
        <v>18.5</v>
      </c>
      <c r="J978" s="231">
        <f>'Order Form'!K461</f>
        <v>0</v>
      </c>
      <c r="K978" s="231" t="str">
        <f t="shared" si="66"/>
        <v>F</v>
      </c>
      <c r="L978" s="231">
        <f>IF('Pricing + Order Summary'!$O$13&gt;=8000,14,
IF('Pricing + Order Summary'!$O$13&gt;=5500,15,
IF('Pricing + Order Summary'!$O$13&gt;=4000,16,
IF('Pricing + Order Summary'!$O$13&gt;=2000,23,
IF('Pricing + Order Summary'!$O$13&gt;=750,21,
2)))))</f>
        <v>2</v>
      </c>
      <c r="M978" s="231" t="str">
        <f>"SPS20115"&amp;"-"&amp;D978&amp;"-"&amp;'Order Form'!$O$3&amp;"-2"</f>
        <v>SPS20115-0-1-2</v>
      </c>
    </row>
    <row r="979" spans="1:13">
      <c r="A979" s="234">
        <f>'Order Form'!A462</f>
        <v>15347</v>
      </c>
      <c r="B979" s="234">
        <f t="shared" si="64"/>
        <v>15347</v>
      </c>
      <c r="C979" s="235">
        <f t="shared" si="65"/>
        <v>15347</v>
      </c>
      <c r="D979" s="231">
        <f>'Order Form'!$M$2</f>
        <v>0</v>
      </c>
      <c r="E979" s="232">
        <f>'Order Form'!$K$11</f>
        <v>0</v>
      </c>
      <c r="F979" s="232" t="str">
        <f>IF(ISBLANK('Order Form'!$K$12),"",'Order Form'!$K$12)</f>
        <v/>
      </c>
      <c r="G979" s="232">
        <f t="shared" ca="1" si="67"/>
        <v>41887</v>
      </c>
      <c r="H979" s="233">
        <f>'Order Form'!$K$13</f>
        <v>0</v>
      </c>
      <c r="I979" s="236">
        <f>'Order Form'!E462</f>
        <v>18.5</v>
      </c>
      <c r="J979" s="231">
        <f>'Order Form'!K462</f>
        <v>0</v>
      </c>
      <c r="K979" s="231" t="str">
        <f t="shared" si="66"/>
        <v>F</v>
      </c>
      <c r="L979" s="231">
        <f>IF('Pricing + Order Summary'!$O$13&gt;=8000,14,
IF('Pricing + Order Summary'!$O$13&gt;=5500,15,
IF('Pricing + Order Summary'!$O$13&gt;=4000,16,
IF('Pricing + Order Summary'!$O$13&gt;=2000,23,
IF('Pricing + Order Summary'!$O$13&gt;=750,21,
2)))))</f>
        <v>2</v>
      </c>
      <c r="M979" s="231" t="str">
        <f>"SPS20115"&amp;"-"&amp;D979&amp;"-"&amp;'Order Form'!$O$3&amp;"-2"</f>
        <v>SPS20115-0-1-2</v>
      </c>
    </row>
    <row r="980" spans="1:13">
      <c r="A980" s="234">
        <f>'Order Form'!A463</f>
        <v>15348</v>
      </c>
      <c r="B980" s="234">
        <f t="shared" si="64"/>
        <v>15348</v>
      </c>
      <c r="C980" s="235">
        <f t="shared" si="65"/>
        <v>15348</v>
      </c>
      <c r="D980" s="231">
        <f>'Order Form'!$M$2</f>
        <v>0</v>
      </c>
      <c r="E980" s="232">
        <f>'Order Form'!$K$11</f>
        <v>0</v>
      </c>
      <c r="F980" s="232" t="str">
        <f>IF(ISBLANK('Order Form'!$K$12),"",'Order Form'!$K$12)</f>
        <v/>
      </c>
      <c r="G980" s="232">
        <f t="shared" ca="1" si="67"/>
        <v>41887</v>
      </c>
      <c r="H980" s="233">
        <f>'Order Form'!$K$13</f>
        <v>0</v>
      </c>
      <c r="I980" s="236">
        <f>'Order Form'!E463</f>
        <v>18.5</v>
      </c>
      <c r="J980" s="231">
        <f>'Order Form'!K463</f>
        <v>0</v>
      </c>
      <c r="K980" s="231" t="str">
        <f t="shared" si="66"/>
        <v>F</v>
      </c>
      <c r="L980" s="231">
        <f>IF('Pricing + Order Summary'!$O$13&gt;=8000,14,
IF('Pricing + Order Summary'!$O$13&gt;=5500,15,
IF('Pricing + Order Summary'!$O$13&gt;=4000,16,
IF('Pricing + Order Summary'!$O$13&gt;=2000,23,
IF('Pricing + Order Summary'!$O$13&gt;=750,21,
2)))))</f>
        <v>2</v>
      </c>
      <c r="M980" s="231" t="str">
        <f>"SPS20115"&amp;"-"&amp;D980&amp;"-"&amp;'Order Form'!$O$3&amp;"-2"</f>
        <v>SPS20115-0-1-2</v>
      </c>
    </row>
    <row r="981" spans="1:13">
      <c r="A981" s="234">
        <f>'Order Form'!A464</f>
        <v>15341</v>
      </c>
      <c r="B981" s="234">
        <f t="shared" si="64"/>
        <v>15341</v>
      </c>
      <c r="C981" s="235">
        <f t="shared" si="65"/>
        <v>15341</v>
      </c>
      <c r="D981" s="231">
        <f>'Order Form'!$M$2</f>
        <v>0</v>
      </c>
      <c r="E981" s="232">
        <f>'Order Form'!$K$11</f>
        <v>0</v>
      </c>
      <c r="F981" s="232" t="str">
        <f>IF(ISBLANK('Order Form'!$K$12),"",'Order Form'!$K$12)</f>
        <v/>
      </c>
      <c r="G981" s="232">
        <f t="shared" ca="1" si="67"/>
        <v>41887</v>
      </c>
      <c r="H981" s="233">
        <f>'Order Form'!$K$13</f>
        <v>0</v>
      </c>
      <c r="I981" s="236">
        <f>'Order Form'!E464</f>
        <v>18.5</v>
      </c>
      <c r="J981" s="231">
        <f>'Order Form'!K464</f>
        <v>0</v>
      </c>
      <c r="K981" s="231" t="str">
        <f t="shared" si="66"/>
        <v>F</v>
      </c>
      <c r="L981" s="231">
        <f>IF('Pricing + Order Summary'!$O$13&gt;=8000,14,
IF('Pricing + Order Summary'!$O$13&gt;=5500,15,
IF('Pricing + Order Summary'!$O$13&gt;=4000,16,
IF('Pricing + Order Summary'!$O$13&gt;=2000,23,
IF('Pricing + Order Summary'!$O$13&gt;=750,21,
2)))))</f>
        <v>2</v>
      </c>
      <c r="M981" s="231" t="str">
        <f>"SPS20115"&amp;"-"&amp;D981&amp;"-"&amp;'Order Form'!$O$3&amp;"-2"</f>
        <v>SPS20115-0-1-2</v>
      </c>
    </row>
    <row r="982" spans="1:13">
      <c r="A982" s="234">
        <f>'Order Form'!A465</f>
        <v>15342</v>
      </c>
      <c r="B982" s="234">
        <f t="shared" si="64"/>
        <v>15342</v>
      </c>
      <c r="C982" s="235">
        <f t="shared" si="65"/>
        <v>15342</v>
      </c>
      <c r="D982" s="231">
        <f>'Order Form'!$M$2</f>
        <v>0</v>
      </c>
      <c r="E982" s="232">
        <f>'Order Form'!$K$11</f>
        <v>0</v>
      </c>
      <c r="F982" s="232" t="str">
        <f>IF(ISBLANK('Order Form'!$K$12),"",'Order Form'!$K$12)</f>
        <v/>
      </c>
      <c r="G982" s="232">
        <f t="shared" ca="1" si="67"/>
        <v>41887</v>
      </c>
      <c r="H982" s="233">
        <f>'Order Form'!$K$13</f>
        <v>0</v>
      </c>
      <c r="I982" s="236">
        <f>'Order Form'!E465</f>
        <v>18.5</v>
      </c>
      <c r="J982" s="231">
        <f>'Order Form'!K465</f>
        <v>0</v>
      </c>
      <c r="K982" s="231" t="str">
        <f t="shared" si="66"/>
        <v>F</v>
      </c>
      <c r="L982" s="231">
        <f>IF('Pricing + Order Summary'!$O$13&gt;=8000,14,
IF('Pricing + Order Summary'!$O$13&gt;=5500,15,
IF('Pricing + Order Summary'!$O$13&gt;=4000,16,
IF('Pricing + Order Summary'!$O$13&gt;=2000,23,
IF('Pricing + Order Summary'!$O$13&gt;=750,21,
2)))))</f>
        <v>2</v>
      </c>
      <c r="M982" s="231" t="str">
        <f>"SPS20115"&amp;"-"&amp;D982&amp;"-"&amp;'Order Form'!$O$3&amp;"-2"</f>
        <v>SPS20115-0-1-2</v>
      </c>
    </row>
    <row r="983" spans="1:13">
      <c r="A983" s="234">
        <f>'Order Form'!A466</f>
        <v>15343</v>
      </c>
      <c r="B983" s="234">
        <f t="shared" ref="B983:B1046" si="68">A983</f>
        <v>15343</v>
      </c>
      <c r="C983" s="235">
        <f t="shared" ref="C983:C1046" si="69">IF(B983=0,A983,B983)</f>
        <v>15343</v>
      </c>
      <c r="D983" s="231">
        <f>'Order Form'!$M$2</f>
        <v>0</v>
      </c>
      <c r="E983" s="232">
        <f>'Order Form'!$K$11</f>
        <v>0</v>
      </c>
      <c r="F983" s="232" t="str">
        <f>IF(ISBLANK('Order Form'!$K$12),"",'Order Form'!$K$12)</f>
        <v/>
      </c>
      <c r="G983" s="232">
        <f t="shared" ca="1" si="67"/>
        <v>41887</v>
      </c>
      <c r="H983" s="233">
        <f>'Order Form'!$K$13</f>
        <v>0</v>
      </c>
      <c r="I983" s="236">
        <f>'Order Form'!E466</f>
        <v>18.5</v>
      </c>
      <c r="J983" s="231">
        <f>'Order Form'!K466</f>
        <v>0</v>
      </c>
      <c r="K983" s="231" t="str">
        <f t="shared" ref="K983:K1046" si="70">IF(J983=0,"F","T")</f>
        <v>F</v>
      </c>
      <c r="L983" s="231">
        <f>IF('Pricing + Order Summary'!$O$13&gt;=8000,14,
IF('Pricing + Order Summary'!$O$13&gt;=5500,15,
IF('Pricing + Order Summary'!$O$13&gt;=4000,16,
IF('Pricing + Order Summary'!$O$13&gt;=2000,23,
IF('Pricing + Order Summary'!$O$13&gt;=750,21,
2)))))</f>
        <v>2</v>
      </c>
      <c r="M983" s="231" t="str">
        <f>"SPS20115"&amp;"-"&amp;D983&amp;"-"&amp;'Order Form'!$O$3&amp;"-2"</f>
        <v>SPS20115-0-1-2</v>
      </c>
    </row>
    <row r="984" spans="1:13">
      <c r="A984" s="234">
        <f>'Order Form'!A467</f>
        <v>15344</v>
      </c>
      <c r="B984" s="234">
        <f t="shared" si="68"/>
        <v>15344</v>
      </c>
      <c r="C984" s="235">
        <f t="shared" si="69"/>
        <v>15344</v>
      </c>
      <c r="D984" s="231">
        <f>'Order Form'!$M$2</f>
        <v>0</v>
      </c>
      <c r="E984" s="232">
        <f>'Order Form'!$K$11</f>
        <v>0</v>
      </c>
      <c r="F984" s="232" t="str">
        <f>IF(ISBLANK('Order Form'!$K$12),"",'Order Form'!$K$12)</f>
        <v/>
      </c>
      <c r="G984" s="232">
        <f t="shared" ca="1" si="67"/>
        <v>41887</v>
      </c>
      <c r="H984" s="233">
        <f>'Order Form'!$K$13</f>
        <v>0</v>
      </c>
      <c r="I984" s="236">
        <f>'Order Form'!E467</f>
        <v>18.5</v>
      </c>
      <c r="J984" s="231">
        <f>'Order Form'!K467</f>
        <v>0</v>
      </c>
      <c r="K984" s="231" t="str">
        <f t="shared" si="70"/>
        <v>F</v>
      </c>
      <c r="L984" s="231">
        <f>IF('Pricing + Order Summary'!$O$13&gt;=8000,14,
IF('Pricing + Order Summary'!$O$13&gt;=5500,15,
IF('Pricing + Order Summary'!$O$13&gt;=4000,16,
IF('Pricing + Order Summary'!$O$13&gt;=2000,23,
IF('Pricing + Order Summary'!$O$13&gt;=750,21,
2)))))</f>
        <v>2</v>
      </c>
      <c r="M984" s="231" t="str">
        <f>"SPS20115"&amp;"-"&amp;D984&amp;"-"&amp;'Order Form'!$O$3&amp;"-2"</f>
        <v>SPS20115-0-1-2</v>
      </c>
    </row>
    <row r="985" spans="1:13">
      <c r="A985" s="234">
        <f>'Order Form'!A468</f>
        <v>15337</v>
      </c>
      <c r="B985" s="234">
        <f t="shared" si="68"/>
        <v>15337</v>
      </c>
      <c r="C985" s="235">
        <f t="shared" si="69"/>
        <v>15337</v>
      </c>
      <c r="D985" s="231">
        <f>'Order Form'!$M$2</f>
        <v>0</v>
      </c>
      <c r="E985" s="232">
        <f>'Order Form'!$K$11</f>
        <v>0</v>
      </c>
      <c r="F985" s="232" t="str">
        <f>IF(ISBLANK('Order Form'!$K$12),"",'Order Form'!$K$12)</f>
        <v/>
      </c>
      <c r="G985" s="232">
        <f t="shared" ca="1" si="67"/>
        <v>41887</v>
      </c>
      <c r="H985" s="233">
        <f>'Order Form'!$K$13</f>
        <v>0</v>
      </c>
      <c r="I985" s="236">
        <f>'Order Form'!E468</f>
        <v>18.5</v>
      </c>
      <c r="J985" s="231">
        <f>'Order Form'!K468</f>
        <v>0</v>
      </c>
      <c r="K985" s="231" t="str">
        <f t="shared" si="70"/>
        <v>F</v>
      </c>
      <c r="L985" s="231">
        <f>IF('Pricing + Order Summary'!$O$13&gt;=8000,14,
IF('Pricing + Order Summary'!$O$13&gt;=5500,15,
IF('Pricing + Order Summary'!$O$13&gt;=4000,16,
IF('Pricing + Order Summary'!$O$13&gt;=2000,23,
IF('Pricing + Order Summary'!$O$13&gt;=750,21,
2)))))</f>
        <v>2</v>
      </c>
      <c r="M985" s="231" t="str">
        <f>"SPS20115"&amp;"-"&amp;D985&amp;"-"&amp;'Order Form'!$O$3&amp;"-2"</f>
        <v>SPS20115-0-1-2</v>
      </c>
    </row>
    <row r="986" spans="1:13">
      <c r="A986" s="234">
        <f>'Order Form'!A469</f>
        <v>15338</v>
      </c>
      <c r="B986" s="234">
        <f t="shared" si="68"/>
        <v>15338</v>
      </c>
      <c r="C986" s="235">
        <f t="shared" si="69"/>
        <v>15338</v>
      </c>
      <c r="D986" s="231">
        <f>'Order Form'!$M$2</f>
        <v>0</v>
      </c>
      <c r="E986" s="232">
        <f>'Order Form'!$K$11</f>
        <v>0</v>
      </c>
      <c r="F986" s="232" t="str">
        <f>IF(ISBLANK('Order Form'!$K$12),"",'Order Form'!$K$12)</f>
        <v/>
      </c>
      <c r="G986" s="232">
        <f t="shared" ca="1" si="67"/>
        <v>41887</v>
      </c>
      <c r="H986" s="233">
        <f>'Order Form'!$K$13</f>
        <v>0</v>
      </c>
      <c r="I986" s="236">
        <f>'Order Form'!E469</f>
        <v>18.5</v>
      </c>
      <c r="J986" s="231">
        <f>'Order Form'!K469</f>
        <v>0</v>
      </c>
      <c r="K986" s="231" t="str">
        <f t="shared" si="70"/>
        <v>F</v>
      </c>
      <c r="L986" s="231">
        <f>IF('Pricing + Order Summary'!$O$13&gt;=8000,14,
IF('Pricing + Order Summary'!$O$13&gt;=5500,15,
IF('Pricing + Order Summary'!$O$13&gt;=4000,16,
IF('Pricing + Order Summary'!$O$13&gt;=2000,23,
IF('Pricing + Order Summary'!$O$13&gt;=750,21,
2)))))</f>
        <v>2</v>
      </c>
      <c r="M986" s="231" t="str">
        <f>"SPS20115"&amp;"-"&amp;D986&amp;"-"&amp;'Order Form'!$O$3&amp;"-2"</f>
        <v>SPS20115-0-1-2</v>
      </c>
    </row>
    <row r="987" spans="1:13">
      <c r="A987" s="234">
        <f>'Order Form'!A470</f>
        <v>15339</v>
      </c>
      <c r="B987" s="234">
        <f t="shared" si="68"/>
        <v>15339</v>
      </c>
      <c r="C987" s="235">
        <f t="shared" si="69"/>
        <v>15339</v>
      </c>
      <c r="D987" s="231">
        <f>'Order Form'!$M$2</f>
        <v>0</v>
      </c>
      <c r="E987" s="232">
        <f>'Order Form'!$K$11</f>
        <v>0</v>
      </c>
      <c r="F987" s="232" t="str">
        <f>IF(ISBLANK('Order Form'!$K$12),"",'Order Form'!$K$12)</f>
        <v/>
      </c>
      <c r="G987" s="232">
        <f t="shared" ca="1" si="67"/>
        <v>41887</v>
      </c>
      <c r="H987" s="233">
        <f>'Order Form'!$K$13</f>
        <v>0</v>
      </c>
      <c r="I987" s="236">
        <f>'Order Form'!E470</f>
        <v>18.5</v>
      </c>
      <c r="J987" s="231">
        <f>'Order Form'!K470</f>
        <v>0</v>
      </c>
      <c r="K987" s="231" t="str">
        <f t="shared" si="70"/>
        <v>F</v>
      </c>
      <c r="L987" s="231">
        <f>IF('Pricing + Order Summary'!$O$13&gt;=8000,14,
IF('Pricing + Order Summary'!$O$13&gt;=5500,15,
IF('Pricing + Order Summary'!$O$13&gt;=4000,16,
IF('Pricing + Order Summary'!$O$13&gt;=2000,23,
IF('Pricing + Order Summary'!$O$13&gt;=750,21,
2)))))</f>
        <v>2</v>
      </c>
      <c r="M987" s="231" t="str">
        <f>"SPS20115"&amp;"-"&amp;D987&amp;"-"&amp;'Order Form'!$O$3&amp;"-2"</f>
        <v>SPS20115-0-1-2</v>
      </c>
    </row>
    <row r="988" spans="1:13">
      <c r="A988" s="234">
        <f>'Order Form'!A471</f>
        <v>15340</v>
      </c>
      <c r="B988" s="234">
        <f t="shared" si="68"/>
        <v>15340</v>
      </c>
      <c r="C988" s="235">
        <f t="shared" si="69"/>
        <v>15340</v>
      </c>
      <c r="D988" s="231">
        <f>'Order Form'!$M$2</f>
        <v>0</v>
      </c>
      <c r="E988" s="232">
        <f>'Order Form'!$K$11</f>
        <v>0</v>
      </c>
      <c r="F988" s="232" t="str">
        <f>IF(ISBLANK('Order Form'!$K$12),"",'Order Form'!$K$12)</f>
        <v/>
      </c>
      <c r="G988" s="232">
        <f t="shared" ca="1" si="67"/>
        <v>41887</v>
      </c>
      <c r="H988" s="233">
        <f>'Order Form'!$K$13</f>
        <v>0</v>
      </c>
      <c r="I988" s="236">
        <f>'Order Form'!E471</f>
        <v>18.5</v>
      </c>
      <c r="J988" s="231">
        <f>'Order Form'!K471</f>
        <v>0</v>
      </c>
      <c r="K988" s="231" t="str">
        <f t="shared" si="70"/>
        <v>F</v>
      </c>
      <c r="L988" s="231">
        <f>IF('Pricing + Order Summary'!$O$13&gt;=8000,14,
IF('Pricing + Order Summary'!$O$13&gt;=5500,15,
IF('Pricing + Order Summary'!$O$13&gt;=4000,16,
IF('Pricing + Order Summary'!$O$13&gt;=2000,23,
IF('Pricing + Order Summary'!$O$13&gt;=750,21,
2)))))</f>
        <v>2</v>
      </c>
      <c r="M988" s="231" t="str">
        <f>"SPS20115"&amp;"-"&amp;D988&amp;"-"&amp;'Order Form'!$O$3&amp;"-2"</f>
        <v>SPS20115-0-1-2</v>
      </c>
    </row>
    <row r="989" spans="1:13">
      <c r="A989" s="234">
        <f>'Order Form'!A472</f>
        <v>15333</v>
      </c>
      <c r="B989" s="234">
        <f t="shared" si="68"/>
        <v>15333</v>
      </c>
      <c r="C989" s="235">
        <f t="shared" si="69"/>
        <v>15333</v>
      </c>
      <c r="D989" s="231">
        <f>'Order Form'!$M$2</f>
        <v>0</v>
      </c>
      <c r="E989" s="232">
        <f>'Order Form'!$K$11</f>
        <v>0</v>
      </c>
      <c r="F989" s="232" t="str">
        <f>IF(ISBLANK('Order Form'!$K$12),"",'Order Form'!$K$12)</f>
        <v/>
      </c>
      <c r="G989" s="232">
        <f t="shared" ca="1" si="67"/>
        <v>41887</v>
      </c>
      <c r="H989" s="233">
        <f>'Order Form'!$K$13</f>
        <v>0</v>
      </c>
      <c r="I989" s="236">
        <f>'Order Form'!E472</f>
        <v>18.5</v>
      </c>
      <c r="J989" s="231">
        <f>'Order Form'!K472</f>
        <v>0</v>
      </c>
      <c r="K989" s="231" t="str">
        <f t="shared" si="70"/>
        <v>F</v>
      </c>
      <c r="L989" s="231">
        <f>IF('Pricing + Order Summary'!$O$13&gt;=8000,14,
IF('Pricing + Order Summary'!$O$13&gt;=5500,15,
IF('Pricing + Order Summary'!$O$13&gt;=4000,16,
IF('Pricing + Order Summary'!$O$13&gt;=2000,23,
IF('Pricing + Order Summary'!$O$13&gt;=750,21,
2)))))</f>
        <v>2</v>
      </c>
      <c r="M989" s="231" t="str">
        <f>"SPS20115"&amp;"-"&amp;D989&amp;"-"&amp;'Order Form'!$O$3&amp;"-2"</f>
        <v>SPS20115-0-1-2</v>
      </c>
    </row>
    <row r="990" spans="1:13">
      <c r="A990" s="234">
        <f>'Order Form'!A473</f>
        <v>15334</v>
      </c>
      <c r="B990" s="234">
        <f t="shared" si="68"/>
        <v>15334</v>
      </c>
      <c r="C990" s="235">
        <f t="shared" si="69"/>
        <v>15334</v>
      </c>
      <c r="D990" s="231">
        <f>'Order Form'!$M$2</f>
        <v>0</v>
      </c>
      <c r="E990" s="232">
        <f>'Order Form'!$K$11</f>
        <v>0</v>
      </c>
      <c r="F990" s="232" t="str">
        <f>IF(ISBLANK('Order Form'!$K$12),"",'Order Form'!$K$12)</f>
        <v/>
      </c>
      <c r="G990" s="232">
        <f t="shared" ca="1" si="67"/>
        <v>41887</v>
      </c>
      <c r="H990" s="233">
        <f>'Order Form'!$K$13</f>
        <v>0</v>
      </c>
      <c r="I990" s="236">
        <f>'Order Form'!E473</f>
        <v>18.5</v>
      </c>
      <c r="J990" s="231">
        <f>'Order Form'!K473</f>
        <v>0</v>
      </c>
      <c r="K990" s="231" t="str">
        <f t="shared" si="70"/>
        <v>F</v>
      </c>
      <c r="L990" s="231">
        <f>IF('Pricing + Order Summary'!$O$13&gt;=8000,14,
IF('Pricing + Order Summary'!$O$13&gt;=5500,15,
IF('Pricing + Order Summary'!$O$13&gt;=4000,16,
IF('Pricing + Order Summary'!$O$13&gt;=2000,23,
IF('Pricing + Order Summary'!$O$13&gt;=750,21,
2)))))</f>
        <v>2</v>
      </c>
      <c r="M990" s="231" t="str">
        <f>"SPS20115"&amp;"-"&amp;D990&amp;"-"&amp;'Order Form'!$O$3&amp;"-2"</f>
        <v>SPS20115-0-1-2</v>
      </c>
    </row>
    <row r="991" spans="1:13">
      <c r="A991" s="234">
        <f>'Order Form'!A474</f>
        <v>15335</v>
      </c>
      <c r="B991" s="234">
        <f t="shared" si="68"/>
        <v>15335</v>
      </c>
      <c r="C991" s="235">
        <f t="shared" si="69"/>
        <v>15335</v>
      </c>
      <c r="D991" s="231">
        <f>'Order Form'!$M$2</f>
        <v>0</v>
      </c>
      <c r="E991" s="232">
        <f>'Order Form'!$K$11</f>
        <v>0</v>
      </c>
      <c r="F991" s="232" t="str">
        <f>IF(ISBLANK('Order Form'!$K$12),"",'Order Form'!$K$12)</f>
        <v/>
      </c>
      <c r="G991" s="232">
        <f t="shared" ca="1" si="67"/>
        <v>41887</v>
      </c>
      <c r="H991" s="233">
        <f>'Order Form'!$K$13</f>
        <v>0</v>
      </c>
      <c r="I991" s="236">
        <f>'Order Form'!E474</f>
        <v>18.5</v>
      </c>
      <c r="J991" s="231">
        <f>'Order Form'!K474</f>
        <v>0</v>
      </c>
      <c r="K991" s="231" t="str">
        <f t="shared" si="70"/>
        <v>F</v>
      </c>
      <c r="L991" s="231">
        <f>IF('Pricing + Order Summary'!$O$13&gt;=8000,14,
IF('Pricing + Order Summary'!$O$13&gt;=5500,15,
IF('Pricing + Order Summary'!$O$13&gt;=4000,16,
IF('Pricing + Order Summary'!$O$13&gt;=2000,23,
IF('Pricing + Order Summary'!$O$13&gt;=750,21,
2)))))</f>
        <v>2</v>
      </c>
      <c r="M991" s="231" t="str">
        <f>"SPS20115"&amp;"-"&amp;D991&amp;"-"&amp;'Order Form'!$O$3&amp;"-2"</f>
        <v>SPS20115-0-1-2</v>
      </c>
    </row>
    <row r="992" spans="1:13">
      <c r="A992" s="234">
        <f>'Order Form'!A475</f>
        <v>15336</v>
      </c>
      <c r="B992" s="234">
        <f t="shared" si="68"/>
        <v>15336</v>
      </c>
      <c r="C992" s="235">
        <f t="shared" si="69"/>
        <v>15336</v>
      </c>
      <c r="D992" s="231">
        <f>'Order Form'!$M$2</f>
        <v>0</v>
      </c>
      <c r="E992" s="232">
        <f>'Order Form'!$K$11</f>
        <v>0</v>
      </c>
      <c r="F992" s="232" t="str">
        <f>IF(ISBLANK('Order Form'!$K$12),"",'Order Form'!$K$12)</f>
        <v/>
      </c>
      <c r="G992" s="232">
        <f t="shared" ca="1" si="67"/>
        <v>41887</v>
      </c>
      <c r="H992" s="233">
        <f>'Order Form'!$K$13</f>
        <v>0</v>
      </c>
      <c r="I992" s="236">
        <f>'Order Form'!E475</f>
        <v>18.5</v>
      </c>
      <c r="J992" s="231">
        <f>'Order Form'!K475</f>
        <v>0</v>
      </c>
      <c r="K992" s="231" t="str">
        <f t="shared" si="70"/>
        <v>F</v>
      </c>
      <c r="L992" s="231">
        <f>IF('Pricing + Order Summary'!$O$13&gt;=8000,14,
IF('Pricing + Order Summary'!$O$13&gt;=5500,15,
IF('Pricing + Order Summary'!$O$13&gt;=4000,16,
IF('Pricing + Order Summary'!$O$13&gt;=2000,23,
IF('Pricing + Order Summary'!$O$13&gt;=750,21,
2)))))</f>
        <v>2</v>
      </c>
      <c r="M992" s="231" t="str">
        <f>"SPS20115"&amp;"-"&amp;D992&amp;"-"&amp;'Order Form'!$O$3&amp;"-2"</f>
        <v>SPS20115-0-1-2</v>
      </c>
    </row>
    <row r="993" spans="1:13">
      <c r="A993" s="234">
        <f>'Order Form'!A476</f>
        <v>108707</v>
      </c>
      <c r="B993" s="234">
        <f t="shared" si="68"/>
        <v>108707</v>
      </c>
      <c r="C993" s="235">
        <f t="shared" si="69"/>
        <v>108707</v>
      </c>
      <c r="D993" s="231">
        <f>'Order Form'!$M$2</f>
        <v>0</v>
      </c>
      <c r="E993" s="232">
        <f>'Order Form'!$K$11</f>
        <v>0</v>
      </c>
      <c r="F993" s="232" t="str">
        <f>IF(ISBLANK('Order Form'!$K$12),"",'Order Form'!$K$12)</f>
        <v/>
      </c>
      <c r="G993" s="232">
        <f t="shared" ca="1" si="67"/>
        <v>41887</v>
      </c>
      <c r="H993" s="233">
        <f>'Order Form'!$K$13</f>
        <v>0</v>
      </c>
      <c r="I993" s="236">
        <f>'Order Form'!E476</f>
        <v>18.5</v>
      </c>
      <c r="J993" s="231">
        <f>'Order Form'!K476</f>
        <v>0</v>
      </c>
      <c r="K993" s="231" t="str">
        <f t="shared" si="70"/>
        <v>F</v>
      </c>
      <c r="L993" s="231">
        <f>IF('Pricing + Order Summary'!$O$13&gt;=8000,14,
IF('Pricing + Order Summary'!$O$13&gt;=5500,15,
IF('Pricing + Order Summary'!$O$13&gt;=4000,16,
IF('Pricing + Order Summary'!$O$13&gt;=2000,23,
IF('Pricing + Order Summary'!$O$13&gt;=750,21,
2)))))</f>
        <v>2</v>
      </c>
      <c r="M993" s="231" t="str">
        <f>"SPS20115"&amp;"-"&amp;D993&amp;"-"&amp;'Order Form'!$O$3&amp;"-2"</f>
        <v>SPS20115-0-1-2</v>
      </c>
    </row>
    <row r="994" spans="1:13">
      <c r="A994" s="234">
        <f>'Order Form'!A477</f>
        <v>108708</v>
      </c>
      <c r="B994" s="234">
        <f t="shared" si="68"/>
        <v>108708</v>
      </c>
      <c r="C994" s="235">
        <f t="shared" si="69"/>
        <v>108708</v>
      </c>
      <c r="D994" s="231">
        <f>'Order Form'!$M$2</f>
        <v>0</v>
      </c>
      <c r="E994" s="232">
        <f>'Order Form'!$K$11</f>
        <v>0</v>
      </c>
      <c r="F994" s="232" t="str">
        <f>IF(ISBLANK('Order Form'!$K$12),"",'Order Form'!$K$12)</f>
        <v/>
      </c>
      <c r="G994" s="232">
        <f t="shared" ca="1" si="67"/>
        <v>41887</v>
      </c>
      <c r="H994" s="233">
        <f>'Order Form'!$K$13</f>
        <v>0</v>
      </c>
      <c r="I994" s="236">
        <f>'Order Form'!E477</f>
        <v>18.5</v>
      </c>
      <c r="J994" s="231">
        <f>'Order Form'!K477</f>
        <v>0</v>
      </c>
      <c r="K994" s="231" t="str">
        <f t="shared" si="70"/>
        <v>F</v>
      </c>
      <c r="L994" s="231">
        <f>IF('Pricing + Order Summary'!$O$13&gt;=8000,14,
IF('Pricing + Order Summary'!$O$13&gt;=5500,15,
IF('Pricing + Order Summary'!$O$13&gt;=4000,16,
IF('Pricing + Order Summary'!$O$13&gt;=2000,23,
IF('Pricing + Order Summary'!$O$13&gt;=750,21,
2)))))</f>
        <v>2</v>
      </c>
      <c r="M994" s="231" t="str">
        <f>"SPS20115"&amp;"-"&amp;D994&amp;"-"&amp;'Order Form'!$O$3&amp;"-2"</f>
        <v>SPS20115-0-1-2</v>
      </c>
    </row>
    <row r="995" spans="1:13">
      <c r="A995" s="234">
        <f>'Order Form'!A478</f>
        <v>108612</v>
      </c>
      <c r="B995" s="234">
        <f t="shared" si="68"/>
        <v>108612</v>
      </c>
      <c r="C995" s="235">
        <f t="shared" si="69"/>
        <v>108612</v>
      </c>
      <c r="D995" s="231">
        <f>'Order Form'!$M$2</f>
        <v>0</v>
      </c>
      <c r="E995" s="232">
        <f>'Order Form'!$K$11</f>
        <v>0</v>
      </c>
      <c r="F995" s="232" t="str">
        <f>IF(ISBLANK('Order Form'!$K$12),"",'Order Form'!$K$12)</f>
        <v/>
      </c>
      <c r="G995" s="232">
        <f t="shared" ca="1" si="67"/>
        <v>41887</v>
      </c>
      <c r="H995" s="233">
        <f>'Order Form'!$K$13</f>
        <v>0</v>
      </c>
      <c r="I995" s="236">
        <f>'Order Form'!E478</f>
        <v>18.5</v>
      </c>
      <c r="J995" s="231">
        <f>'Order Form'!K478</f>
        <v>0</v>
      </c>
      <c r="K995" s="231" t="str">
        <f t="shared" si="70"/>
        <v>F</v>
      </c>
      <c r="L995" s="231">
        <f>IF('Pricing + Order Summary'!$O$13&gt;=8000,14,
IF('Pricing + Order Summary'!$O$13&gt;=5500,15,
IF('Pricing + Order Summary'!$O$13&gt;=4000,16,
IF('Pricing + Order Summary'!$O$13&gt;=2000,23,
IF('Pricing + Order Summary'!$O$13&gt;=750,21,
2)))))</f>
        <v>2</v>
      </c>
      <c r="M995" s="231" t="str">
        <f>"SPS20115"&amp;"-"&amp;D995&amp;"-"&amp;'Order Form'!$O$3&amp;"-2"</f>
        <v>SPS20115-0-1-2</v>
      </c>
    </row>
    <row r="996" spans="1:13">
      <c r="A996" s="234">
        <f>'Order Form'!A479</f>
        <v>108645</v>
      </c>
      <c r="B996" s="234">
        <f t="shared" si="68"/>
        <v>108645</v>
      </c>
      <c r="C996" s="235">
        <f t="shared" si="69"/>
        <v>108645</v>
      </c>
      <c r="D996" s="231">
        <f>'Order Form'!$M$2</f>
        <v>0</v>
      </c>
      <c r="E996" s="232">
        <f>'Order Form'!$K$11</f>
        <v>0</v>
      </c>
      <c r="F996" s="232" t="str">
        <f>IF(ISBLANK('Order Form'!$K$12),"",'Order Form'!$K$12)</f>
        <v/>
      </c>
      <c r="G996" s="232">
        <f t="shared" ca="1" si="67"/>
        <v>41887</v>
      </c>
      <c r="H996" s="233">
        <f>'Order Form'!$K$13</f>
        <v>0</v>
      </c>
      <c r="I996" s="236">
        <f>'Order Form'!E479</f>
        <v>19.5</v>
      </c>
      <c r="J996" s="231">
        <f>'Order Form'!K479</f>
        <v>0</v>
      </c>
      <c r="K996" s="231" t="str">
        <f t="shared" si="70"/>
        <v>F</v>
      </c>
      <c r="L996" s="231">
        <f>IF('Pricing + Order Summary'!$O$13&gt;=8000,14,
IF('Pricing + Order Summary'!$O$13&gt;=5500,15,
IF('Pricing + Order Summary'!$O$13&gt;=4000,16,
IF('Pricing + Order Summary'!$O$13&gt;=2000,23,
IF('Pricing + Order Summary'!$O$13&gt;=750,21,
2)))))</f>
        <v>2</v>
      </c>
      <c r="M996" s="231" t="str">
        <f>"SPS20115"&amp;"-"&amp;D996&amp;"-"&amp;'Order Form'!$O$3&amp;"-2"</f>
        <v>SPS20115-0-1-2</v>
      </c>
    </row>
    <row r="997" spans="1:13">
      <c r="A997" s="234">
        <f>'Order Form'!A480</f>
        <v>108643</v>
      </c>
      <c r="B997" s="234">
        <f t="shared" si="68"/>
        <v>108643</v>
      </c>
      <c r="C997" s="235">
        <f t="shared" si="69"/>
        <v>108643</v>
      </c>
      <c r="D997" s="231">
        <f>'Order Form'!$M$2</f>
        <v>0</v>
      </c>
      <c r="E997" s="232">
        <f>'Order Form'!$K$11</f>
        <v>0</v>
      </c>
      <c r="F997" s="232" t="str">
        <f>IF(ISBLANK('Order Form'!$K$12),"",'Order Form'!$K$12)</f>
        <v/>
      </c>
      <c r="G997" s="232">
        <f t="shared" ca="1" si="67"/>
        <v>41887</v>
      </c>
      <c r="H997" s="233">
        <f>'Order Form'!$K$13</f>
        <v>0</v>
      </c>
      <c r="I997" s="236">
        <f>'Order Form'!E480</f>
        <v>19.5</v>
      </c>
      <c r="J997" s="231">
        <f>'Order Form'!K480</f>
        <v>0</v>
      </c>
      <c r="K997" s="231" t="str">
        <f t="shared" si="70"/>
        <v>F</v>
      </c>
      <c r="L997" s="231">
        <f>IF('Pricing + Order Summary'!$O$13&gt;=8000,14,
IF('Pricing + Order Summary'!$O$13&gt;=5500,15,
IF('Pricing + Order Summary'!$O$13&gt;=4000,16,
IF('Pricing + Order Summary'!$O$13&gt;=2000,23,
IF('Pricing + Order Summary'!$O$13&gt;=750,21,
2)))))</f>
        <v>2</v>
      </c>
      <c r="M997" s="231" t="str">
        <f>"SPS20115"&amp;"-"&amp;D997&amp;"-"&amp;'Order Form'!$O$3&amp;"-2"</f>
        <v>SPS20115-0-1-2</v>
      </c>
    </row>
    <row r="998" spans="1:13">
      <c r="A998" s="234">
        <f>'Order Form'!A481</f>
        <v>108644</v>
      </c>
      <c r="B998" s="234">
        <f t="shared" si="68"/>
        <v>108644</v>
      </c>
      <c r="C998" s="235">
        <f t="shared" si="69"/>
        <v>108644</v>
      </c>
      <c r="D998" s="231">
        <f>'Order Form'!$M$2</f>
        <v>0</v>
      </c>
      <c r="E998" s="232">
        <f>'Order Form'!$K$11</f>
        <v>0</v>
      </c>
      <c r="F998" s="232" t="str">
        <f>IF(ISBLANK('Order Form'!$K$12),"",'Order Form'!$K$12)</f>
        <v/>
      </c>
      <c r="G998" s="232">
        <f t="shared" ca="1" si="67"/>
        <v>41887</v>
      </c>
      <c r="H998" s="233">
        <f>'Order Form'!$K$13</f>
        <v>0</v>
      </c>
      <c r="I998" s="236">
        <f>'Order Form'!E481</f>
        <v>19.5</v>
      </c>
      <c r="J998" s="231">
        <f>'Order Form'!K481</f>
        <v>0</v>
      </c>
      <c r="K998" s="231" t="str">
        <f t="shared" si="70"/>
        <v>F</v>
      </c>
      <c r="L998" s="231">
        <f>IF('Pricing + Order Summary'!$O$13&gt;=8000,14,
IF('Pricing + Order Summary'!$O$13&gt;=5500,15,
IF('Pricing + Order Summary'!$O$13&gt;=4000,16,
IF('Pricing + Order Summary'!$O$13&gt;=2000,23,
IF('Pricing + Order Summary'!$O$13&gt;=750,21,
2)))))</f>
        <v>2</v>
      </c>
      <c r="M998" s="231" t="str">
        <f>"SPS20115"&amp;"-"&amp;D998&amp;"-"&amp;'Order Form'!$O$3&amp;"-2"</f>
        <v>SPS20115-0-1-2</v>
      </c>
    </row>
    <row r="999" spans="1:13">
      <c r="A999" s="234">
        <f>'Order Form'!A482</f>
        <v>108783</v>
      </c>
      <c r="B999" s="234">
        <f t="shared" si="68"/>
        <v>108783</v>
      </c>
      <c r="C999" s="235">
        <f t="shared" si="69"/>
        <v>108783</v>
      </c>
      <c r="D999" s="231">
        <f>'Order Form'!$M$2</f>
        <v>0</v>
      </c>
      <c r="E999" s="232">
        <f>'Order Form'!$K$11</f>
        <v>0</v>
      </c>
      <c r="F999" s="232" t="str">
        <f>IF(ISBLANK('Order Form'!$K$12),"",'Order Form'!$K$12)</f>
        <v/>
      </c>
      <c r="G999" s="232">
        <f t="shared" ca="1" si="67"/>
        <v>41887</v>
      </c>
      <c r="H999" s="233">
        <f>'Order Form'!$K$13</f>
        <v>0</v>
      </c>
      <c r="I999" s="236">
        <f>'Order Form'!E482</f>
        <v>19.5</v>
      </c>
      <c r="J999" s="231">
        <f>'Order Form'!K482</f>
        <v>0</v>
      </c>
      <c r="K999" s="231" t="str">
        <f t="shared" si="70"/>
        <v>F</v>
      </c>
      <c r="L999" s="231">
        <f>IF('Pricing + Order Summary'!$O$13&gt;=8000,14,
IF('Pricing + Order Summary'!$O$13&gt;=5500,15,
IF('Pricing + Order Summary'!$O$13&gt;=4000,16,
IF('Pricing + Order Summary'!$O$13&gt;=2000,23,
IF('Pricing + Order Summary'!$O$13&gt;=750,21,
2)))))</f>
        <v>2</v>
      </c>
      <c r="M999" s="231" t="str">
        <f>"SPS20115"&amp;"-"&amp;D999&amp;"-"&amp;'Order Form'!$O$3&amp;"-2"</f>
        <v>SPS20115-0-1-2</v>
      </c>
    </row>
    <row r="1000" spans="1:13">
      <c r="A1000" s="234">
        <f>'Order Form'!A483</f>
        <v>108562</v>
      </c>
      <c r="B1000" s="234">
        <f t="shared" si="68"/>
        <v>108562</v>
      </c>
      <c r="C1000" s="235">
        <f t="shared" si="69"/>
        <v>108562</v>
      </c>
      <c r="D1000" s="231">
        <f>'Order Form'!$M$2</f>
        <v>0</v>
      </c>
      <c r="E1000" s="232">
        <f>'Order Form'!$K$11</f>
        <v>0</v>
      </c>
      <c r="F1000" s="232" t="str">
        <f>IF(ISBLANK('Order Form'!$K$12),"",'Order Form'!$K$12)</f>
        <v/>
      </c>
      <c r="G1000" s="232">
        <f t="shared" ca="1" si="67"/>
        <v>41887</v>
      </c>
      <c r="H1000" s="233">
        <f>'Order Form'!$K$13</f>
        <v>0</v>
      </c>
      <c r="I1000" s="236">
        <f>'Order Form'!E483</f>
        <v>19.5</v>
      </c>
      <c r="J1000" s="231">
        <f>'Order Form'!K483</f>
        <v>0</v>
      </c>
      <c r="K1000" s="231" t="str">
        <f t="shared" si="70"/>
        <v>F</v>
      </c>
      <c r="L1000" s="231">
        <f>IF('Pricing + Order Summary'!$O$13&gt;=8000,14,
IF('Pricing + Order Summary'!$O$13&gt;=5500,15,
IF('Pricing + Order Summary'!$O$13&gt;=4000,16,
IF('Pricing + Order Summary'!$O$13&gt;=2000,23,
IF('Pricing + Order Summary'!$O$13&gt;=750,21,
2)))))</f>
        <v>2</v>
      </c>
      <c r="M1000" s="231" t="str">
        <f>"SPS20115"&amp;"-"&amp;D1000&amp;"-"&amp;'Order Form'!$O$3&amp;"-2"</f>
        <v>SPS20115-0-1-2</v>
      </c>
    </row>
    <row r="1001" spans="1:13">
      <c r="A1001" s="234">
        <f>'Order Form'!A484</f>
        <v>108782</v>
      </c>
      <c r="B1001" s="234">
        <f t="shared" si="68"/>
        <v>108782</v>
      </c>
      <c r="C1001" s="235">
        <f t="shared" si="69"/>
        <v>108782</v>
      </c>
      <c r="D1001" s="231">
        <f>'Order Form'!$M$2</f>
        <v>0</v>
      </c>
      <c r="E1001" s="232">
        <f>'Order Form'!$K$11</f>
        <v>0</v>
      </c>
      <c r="F1001" s="232" t="str">
        <f>IF(ISBLANK('Order Form'!$K$12),"",'Order Form'!$K$12)</f>
        <v/>
      </c>
      <c r="G1001" s="232">
        <f t="shared" ca="1" si="67"/>
        <v>41887</v>
      </c>
      <c r="H1001" s="233">
        <f>'Order Form'!$K$13</f>
        <v>0</v>
      </c>
      <c r="I1001" s="236">
        <f>'Order Form'!E484</f>
        <v>19.5</v>
      </c>
      <c r="J1001" s="231">
        <f>'Order Form'!K484</f>
        <v>0</v>
      </c>
      <c r="K1001" s="231" t="str">
        <f t="shared" si="70"/>
        <v>F</v>
      </c>
      <c r="L1001" s="231">
        <f>IF('Pricing + Order Summary'!$O$13&gt;=8000,14,
IF('Pricing + Order Summary'!$O$13&gt;=5500,15,
IF('Pricing + Order Summary'!$O$13&gt;=4000,16,
IF('Pricing + Order Summary'!$O$13&gt;=2000,23,
IF('Pricing + Order Summary'!$O$13&gt;=750,21,
2)))))</f>
        <v>2</v>
      </c>
      <c r="M1001" s="231" t="str">
        <f>"SPS20115"&amp;"-"&amp;D1001&amp;"-"&amp;'Order Form'!$O$3&amp;"-2"</f>
        <v>SPS20115-0-1-2</v>
      </c>
    </row>
    <row r="1002" spans="1:13">
      <c r="A1002" s="234">
        <f>'Order Form'!A485</f>
        <v>108563</v>
      </c>
      <c r="B1002" s="234">
        <f t="shared" si="68"/>
        <v>108563</v>
      </c>
      <c r="C1002" s="235">
        <f t="shared" si="69"/>
        <v>108563</v>
      </c>
      <c r="D1002" s="231">
        <f>'Order Form'!$M$2</f>
        <v>0</v>
      </c>
      <c r="E1002" s="232">
        <f>'Order Form'!$K$11</f>
        <v>0</v>
      </c>
      <c r="F1002" s="232" t="str">
        <f>IF(ISBLANK('Order Form'!$K$12),"",'Order Form'!$K$12)</f>
        <v/>
      </c>
      <c r="G1002" s="232">
        <f t="shared" ca="1" si="67"/>
        <v>41887</v>
      </c>
      <c r="H1002" s="233">
        <f>'Order Form'!$K$13</f>
        <v>0</v>
      </c>
      <c r="I1002" s="236">
        <f>'Order Form'!E485</f>
        <v>19.5</v>
      </c>
      <c r="J1002" s="231">
        <f>'Order Form'!K485</f>
        <v>0</v>
      </c>
      <c r="K1002" s="231" t="str">
        <f t="shared" si="70"/>
        <v>F</v>
      </c>
      <c r="L1002" s="231">
        <f>IF('Pricing + Order Summary'!$O$13&gt;=8000,14,
IF('Pricing + Order Summary'!$O$13&gt;=5500,15,
IF('Pricing + Order Summary'!$O$13&gt;=4000,16,
IF('Pricing + Order Summary'!$O$13&gt;=2000,23,
IF('Pricing + Order Summary'!$O$13&gt;=750,21,
2)))))</f>
        <v>2</v>
      </c>
      <c r="M1002" s="231" t="str">
        <f>"SPS20115"&amp;"-"&amp;D1002&amp;"-"&amp;'Order Form'!$O$3&amp;"-2"</f>
        <v>SPS20115-0-1-2</v>
      </c>
    </row>
    <row r="1003" spans="1:13">
      <c r="A1003" s="234">
        <f>'Order Form'!A486</f>
        <v>108668</v>
      </c>
      <c r="B1003" s="234">
        <f t="shared" si="68"/>
        <v>108668</v>
      </c>
      <c r="C1003" s="235">
        <f t="shared" si="69"/>
        <v>108668</v>
      </c>
      <c r="D1003" s="231">
        <f>'Order Form'!$M$2</f>
        <v>0</v>
      </c>
      <c r="E1003" s="232">
        <f>'Order Form'!$K$11</f>
        <v>0</v>
      </c>
      <c r="F1003" s="232" t="str">
        <f>IF(ISBLANK('Order Form'!$K$12),"",'Order Form'!$K$12)</f>
        <v/>
      </c>
      <c r="G1003" s="232">
        <f t="shared" ca="1" si="67"/>
        <v>41887</v>
      </c>
      <c r="H1003" s="233">
        <f>'Order Form'!$K$13</f>
        <v>0</v>
      </c>
      <c r="I1003" s="236">
        <f>'Order Form'!E486</f>
        <v>11</v>
      </c>
      <c r="J1003" s="231">
        <f>'Order Form'!K486</f>
        <v>0</v>
      </c>
      <c r="K1003" s="231" t="str">
        <f t="shared" si="70"/>
        <v>F</v>
      </c>
      <c r="L1003" s="231">
        <f>IF('Pricing + Order Summary'!$O$13&gt;=8000,14,
IF('Pricing + Order Summary'!$O$13&gt;=5500,15,
IF('Pricing + Order Summary'!$O$13&gt;=4000,16,
IF('Pricing + Order Summary'!$O$13&gt;=2000,23,
IF('Pricing + Order Summary'!$O$13&gt;=750,21,
2)))))</f>
        <v>2</v>
      </c>
      <c r="M1003" s="231" t="str">
        <f>"SPS20115"&amp;"-"&amp;D1003&amp;"-"&amp;'Order Form'!$O$3&amp;"-2"</f>
        <v>SPS20115-0-1-2</v>
      </c>
    </row>
    <row r="1004" spans="1:13">
      <c r="A1004" s="234">
        <f>'Order Form'!A487</f>
        <v>108669</v>
      </c>
      <c r="B1004" s="234">
        <f t="shared" si="68"/>
        <v>108669</v>
      </c>
      <c r="C1004" s="235">
        <f t="shared" si="69"/>
        <v>108669</v>
      </c>
      <c r="D1004" s="231">
        <f>'Order Form'!$M$2</f>
        <v>0</v>
      </c>
      <c r="E1004" s="232">
        <f>'Order Form'!$K$11</f>
        <v>0</v>
      </c>
      <c r="F1004" s="232" t="str">
        <f>IF(ISBLANK('Order Form'!$K$12),"",'Order Form'!$K$12)</f>
        <v/>
      </c>
      <c r="G1004" s="232">
        <f t="shared" ca="1" si="67"/>
        <v>41887</v>
      </c>
      <c r="H1004" s="233">
        <f>'Order Form'!$K$13</f>
        <v>0</v>
      </c>
      <c r="I1004" s="236">
        <f>'Order Form'!E487</f>
        <v>11</v>
      </c>
      <c r="J1004" s="231">
        <f>'Order Form'!K487</f>
        <v>0</v>
      </c>
      <c r="K1004" s="231" t="str">
        <f t="shared" si="70"/>
        <v>F</v>
      </c>
      <c r="L1004" s="231">
        <f>IF('Pricing + Order Summary'!$O$13&gt;=8000,14,
IF('Pricing + Order Summary'!$O$13&gt;=5500,15,
IF('Pricing + Order Summary'!$O$13&gt;=4000,16,
IF('Pricing + Order Summary'!$O$13&gt;=2000,23,
IF('Pricing + Order Summary'!$O$13&gt;=750,21,
2)))))</f>
        <v>2</v>
      </c>
      <c r="M1004" s="231" t="str">
        <f>"SPS20115"&amp;"-"&amp;D1004&amp;"-"&amp;'Order Form'!$O$3&amp;"-2"</f>
        <v>SPS20115-0-1-2</v>
      </c>
    </row>
    <row r="1005" spans="1:13">
      <c r="A1005" s="234">
        <f>'Order Form'!A488</f>
        <v>108670</v>
      </c>
      <c r="B1005" s="234">
        <f t="shared" si="68"/>
        <v>108670</v>
      </c>
      <c r="C1005" s="235">
        <f t="shared" si="69"/>
        <v>108670</v>
      </c>
      <c r="D1005" s="231">
        <f>'Order Form'!$M$2</f>
        <v>0</v>
      </c>
      <c r="E1005" s="232">
        <f>'Order Form'!$K$11</f>
        <v>0</v>
      </c>
      <c r="F1005" s="232" t="str">
        <f>IF(ISBLANK('Order Form'!$K$12),"",'Order Form'!$K$12)</f>
        <v/>
      </c>
      <c r="G1005" s="232">
        <f t="shared" ca="1" si="67"/>
        <v>41887</v>
      </c>
      <c r="H1005" s="233">
        <f>'Order Form'!$K$13</f>
        <v>0</v>
      </c>
      <c r="I1005" s="236">
        <f>'Order Form'!E488</f>
        <v>11</v>
      </c>
      <c r="J1005" s="231">
        <f>'Order Form'!K488</f>
        <v>0</v>
      </c>
      <c r="K1005" s="231" t="str">
        <f t="shared" si="70"/>
        <v>F</v>
      </c>
      <c r="L1005" s="231">
        <f>IF('Pricing + Order Summary'!$O$13&gt;=8000,14,
IF('Pricing + Order Summary'!$O$13&gt;=5500,15,
IF('Pricing + Order Summary'!$O$13&gt;=4000,16,
IF('Pricing + Order Summary'!$O$13&gt;=2000,23,
IF('Pricing + Order Summary'!$O$13&gt;=750,21,
2)))))</f>
        <v>2</v>
      </c>
      <c r="M1005" s="231" t="str">
        <f>"SPS20115"&amp;"-"&amp;D1005&amp;"-"&amp;'Order Form'!$O$3&amp;"-2"</f>
        <v>SPS20115-0-1-2</v>
      </c>
    </row>
    <row r="1006" spans="1:13">
      <c r="A1006" s="234">
        <f>'Order Form'!A489</f>
        <v>108671</v>
      </c>
      <c r="B1006" s="234">
        <f t="shared" si="68"/>
        <v>108671</v>
      </c>
      <c r="C1006" s="235">
        <f t="shared" si="69"/>
        <v>108671</v>
      </c>
      <c r="D1006" s="231">
        <f>'Order Form'!$M$2</f>
        <v>0</v>
      </c>
      <c r="E1006" s="232">
        <f>'Order Form'!$K$11</f>
        <v>0</v>
      </c>
      <c r="F1006" s="232" t="str">
        <f>IF(ISBLANK('Order Form'!$K$12),"",'Order Form'!$K$12)</f>
        <v/>
      </c>
      <c r="G1006" s="232">
        <f t="shared" ca="1" si="67"/>
        <v>41887</v>
      </c>
      <c r="H1006" s="233">
        <f>'Order Form'!$K$13</f>
        <v>0</v>
      </c>
      <c r="I1006" s="236">
        <f>'Order Form'!E489</f>
        <v>11</v>
      </c>
      <c r="J1006" s="231">
        <f>'Order Form'!K489</f>
        <v>0</v>
      </c>
      <c r="K1006" s="231" t="str">
        <f t="shared" si="70"/>
        <v>F</v>
      </c>
      <c r="L1006" s="231">
        <f>IF('Pricing + Order Summary'!$O$13&gt;=8000,14,
IF('Pricing + Order Summary'!$O$13&gt;=5500,15,
IF('Pricing + Order Summary'!$O$13&gt;=4000,16,
IF('Pricing + Order Summary'!$O$13&gt;=2000,23,
IF('Pricing + Order Summary'!$O$13&gt;=750,21,
2)))))</f>
        <v>2</v>
      </c>
      <c r="M1006" s="231" t="str">
        <f>"SPS20115"&amp;"-"&amp;D1006&amp;"-"&amp;'Order Form'!$O$3&amp;"-2"</f>
        <v>SPS20115-0-1-2</v>
      </c>
    </row>
    <row r="1007" spans="1:13">
      <c r="A1007" s="234">
        <f>'Order Form'!A490</f>
        <v>108711</v>
      </c>
      <c r="B1007" s="234">
        <f t="shared" si="68"/>
        <v>108711</v>
      </c>
      <c r="C1007" s="235">
        <f t="shared" si="69"/>
        <v>108711</v>
      </c>
      <c r="D1007" s="231">
        <f>'Order Form'!$M$2</f>
        <v>0</v>
      </c>
      <c r="E1007" s="232">
        <f>'Order Form'!$K$11</f>
        <v>0</v>
      </c>
      <c r="F1007" s="232" t="str">
        <f>IF(ISBLANK('Order Form'!$K$12),"",'Order Form'!$K$12)</f>
        <v/>
      </c>
      <c r="G1007" s="232">
        <f t="shared" ca="1" si="67"/>
        <v>41887</v>
      </c>
      <c r="H1007" s="233">
        <f>'Order Form'!$K$13</f>
        <v>0</v>
      </c>
      <c r="I1007" s="236">
        <f>'Order Form'!E490</f>
        <v>11</v>
      </c>
      <c r="J1007" s="231">
        <f>'Order Form'!K490</f>
        <v>0</v>
      </c>
      <c r="K1007" s="231" t="str">
        <f t="shared" si="70"/>
        <v>F</v>
      </c>
      <c r="L1007" s="231">
        <f>IF('Pricing + Order Summary'!$O$13&gt;=8000,14,
IF('Pricing + Order Summary'!$O$13&gt;=5500,15,
IF('Pricing + Order Summary'!$O$13&gt;=4000,16,
IF('Pricing + Order Summary'!$O$13&gt;=2000,23,
IF('Pricing + Order Summary'!$O$13&gt;=750,21,
2)))))</f>
        <v>2</v>
      </c>
      <c r="M1007" s="231" t="str">
        <f>"SPS20115"&amp;"-"&amp;D1007&amp;"-"&amp;'Order Form'!$O$3&amp;"-2"</f>
        <v>SPS20115-0-1-2</v>
      </c>
    </row>
    <row r="1008" spans="1:13">
      <c r="A1008" s="234">
        <f>'Order Form'!A491</f>
        <v>108672</v>
      </c>
      <c r="B1008" s="234">
        <f t="shared" si="68"/>
        <v>108672</v>
      </c>
      <c r="C1008" s="235">
        <f t="shared" si="69"/>
        <v>108672</v>
      </c>
      <c r="D1008" s="231">
        <f>'Order Form'!$M$2</f>
        <v>0</v>
      </c>
      <c r="E1008" s="232">
        <f>'Order Form'!$K$11</f>
        <v>0</v>
      </c>
      <c r="F1008" s="232" t="str">
        <f>IF(ISBLANK('Order Form'!$K$12),"",'Order Form'!$K$12)</f>
        <v/>
      </c>
      <c r="G1008" s="232">
        <f t="shared" ca="1" si="67"/>
        <v>41887</v>
      </c>
      <c r="H1008" s="233">
        <f>'Order Form'!$K$13</f>
        <v>0</v>
      </c>
      <c r="I1008" s="236">
        <f>'Order Form'!E491</f>
        <v>11</v>
      </c>
      <c r="J1008" s="231">
        <f>'Order Form'!K491</f>
        <v>0</v>
      </c>
      <c r="K1008" s="231" t="str">
        <f t="shared" si="70"/>
        <v>F</v>
      </c>
      <c r="L1008" s="231">
        <f>IF('Pricing + Order Summary'!$O$13&gt;=8000,14,
IF('Pricing + Order Summary'!$O$13&gt;=5500,15,
IF('Pricing + Order Summary'!$O$13&gt;=4000,16,
IF('Pricing + Order Summary'!$O$13&gt;=2000,23,
IF('Pricing + Order Summary'!$O$13&gt;=750,21,
2)))))</f>
        <v>2</v>
      </c>
      <c r="M1008" s="231" t="str">
        <f>"SPS20115"&amp;"-"&amp;D1008&amp;"-"&amp;'Order Form'!$O$3&amp;"-2"</f>
        <v>SPS20115-0-1-2</v>
      </c>
    </row>
    <row r="1009" spans="1:13">
      <c r="A1009" s="234">
        <f>'Order Form'!A492</f>
        <v>108667</v>
      </c>
      <c r="B1009" s="234">
        <f t="shared" si="68"/>
        <v>108667</v>
      </c>
      <c r="C1009" s="235">
        <f t="shared" si="69"/>
        <v>108667</v>
      </c>
      <c r="D1009" s="231">
        <f>'Order Form'!$M$2</f>
        <v>0</v>
      </c>
      <c r="E1009" s="232">
        <f>'Order Form'!$K$11</f>
        <v>0</v>
      </c>
      <c r="F1009" s="232" t="str">
        <f>IF(ISBLANK('Order Form'!$K$12),"",'Order Form'!$K$12)</f>
        <v/>
      </c>
      <c r="G1009" s="232">
        <f t="shared" ca="1" si="67"/>
        <v>41887</v>
      </c>
      <c r="H1009" s="233">
        <f>'Order Form'!$K$13</f>
        <v>0</v>
      </c>
      <c r="I1009" s="236">
        <f>'Order Form'!E492</f>
        <v>11</v>
      </c>
      <c r="J1009" s="231">
        <f>'Order Form'!K492</f>
        <v>0</v>
      </c>
      <c r="K1009" s="231" t="str">
        <f t="shared" si="70"/>
        <v>F</v>
      </c>
      <c r="L1009" s="231">
        <f>IF('Pricing + Order Summary'!$O$13&gt;=8000,14,
IF('Pricing + Order Summary'!$O$13&gt;=5500,15,
IF('Pricing + Order Summary'!$O$13&gt;=4000,16,
IF('Pricing + Order Summary'!$O$13&gt;=2000,23,
IF('Pricing + Order Summary'!$O$13&gt;=750,21,
2)))))</f>
        <v>2</v>
      </c>
      <c r="M1009" s="231" t="str">
        <f>"SPS20115"&amp;"-"&amp;D1009&amp;"-"&amp;'Order Form'!$O$3&amp;"-2"</f>
        <v>SPS20115-0-1-2</v>
      </c>
    </row>
    <row r="1010" spans="1:13">
      <c r="A1010" s="234">
        <f>'Order Form'!A493</f>
        <v>100298</v>
      </c>
      <c r="B1010" s="234">
        <f t="shared" si="68"/>
        <v>100298</v>
      </c>
      <c r="C1010" s="235">
        <f t="shared" si="69"/>
        <v>100298</v>
      </c>
      <c r="D1010" s="231">
        <f>'Order Form'!$M$2</f>
        <v>0</v>
      </c>
      <c r="E1010" s="232">
        <f>'Order Form'!$K$11</f>
        <v>0</v>
      </c>
      <c r="F1010" s="232" t="str">
        <f>IF(ISBLANK('Order Form'!$K$12),"",'Order Form'!$K$12)</f>
        <v/>
      </c>
      <c r="G1010" s="232">
        <f t="shared" ca="1" si="67"/>
        <v>41887</v>
      </c>
      <c r="H1010" s="233">
        <f>'Order Form'!$K$13</f>
        <v>0</v>
      </c>
      <c r="I1010" s="236">
        <f>'Order Form'!E493</f>
        <v>9.5</v>
      </c>
      <c r="J1010" s="231">
        <f>'Order Form'!K493</f>
        <v>0</v>
      </c>
      <c r="K1010" s="231" t="str">
        <f t="shared" si="70"/>
        <v>F</v>
      </c>
      <c r="L1010" s="231">
        <f>IF('Pricing + Order Summary'!$O$13&gt;=8000,14,
IF('Pricing + Order Summary'!$O$13&gt;=5500,15,
IF('Pricing + Order Summary'!$O$13&gt;=4000,16,
IF('Pricing + Order Summary'!$O$13&gt;=2000,23,
IF('Pricing + Order Summary'!$O$13&gt;=750,21,
2)))))</f>
        <v>2</v>
      </c>
      <c r="M1010" s="231" t="str">
        <f>"SPS20115"&amp;"-"&amp;D1010&amp;"-"&amp;'Order Form'!$O$3&amp;"-2"</f>
        <v>SPS20115-0-1-2</v>
      </c>
    </row>
    <row r="1011" spans="1:13">
      <c r="A1011" s="234">
        <f>'Order Form'!A494</f>
        <v>100299</v>
      </c>
      <c r="B1011" s="234">
        <f t="shared" si="68"/>
        <v>100299</v>
      </c>
      <c r="C1011" s="235">
        <f t="shared" si="69"/>
        <v>100299</v>
      </c>
      <c r="D1011" s="231">
        <f>'Order Form'!$M$2</f>
        <v>0</v>
      </c>
      <c r="E1011" s="232">
        <f>'Order Form'!$K$11</f>
        <v>0</v>
      </c>
      <c r="F1011" s="232" t="str">
        <f>IF(ISBLANK('Order Form'!$K$12),"",'Order Form'!$K$12)</f>
        <v/>
      </c>
      <c r="G1011" s="232">
        <f t="shared" ca="1" si="67"/>
        <v>41887</v>
      </c>
      <c r="H1011" s="233">
        <f>'Order Form'!$K$13</f>
        <v>0</v>
      </c>
      <c r="I1011" s="236">
        <f>'Order Form'!E494</f>
        <v>9.5</v>
      </c>
      <c r="J1011" s="231">
        <f>'Order Form'!K494</f>
        <v>0</v>
      </c>
      <c r="K1011" s="231" t="str">
        <f t="shared" si="70"/>
        <v>F</v>
      </c>
      <c r="L1011" s="231">
        <f>IF('Pricing + Order Summary'!$O$13&gt;=8000,14,
IF('Pricing + Order Summary'!$O$13&gt;=5500,15,
IF('Pricing + Order Summary'!$O$13&gt;=4000,16,
IF('Pricing + Order Summary'!$O$13&gt;=2000,23,
IF('Pricing + Order Summary'!$O$13&gt;=750,21,
2)))))</f>
        <v>2</v>
      </c>
      <c r="M1011" s="231" t="str">
        <f>"SPS20115"&amp;"-"&amp;D1011&amp;"-"&amp;'Order Form'!$O$3&amp;"-2"</f>
        <v>SPS20115-0-1-2</v>
      </c>
    </row>
    <row r="1012" spans="1:13">
      <c r="A1012" s="234">
        <f>'Order Form'!A495</f>
        <v>100304</v>
      </c>
      <c r="B1012" s="234">
        <f t="shared" si="68"/>
        <v>100304</v>
      </c>
      <c r="C1012" s="235">
        <f t="shared" si="69"/>
        <v>100304</v>
      </c>
      <c r="D1012" s="231">
        <f>'Order Form'!$M$2</f>
        <v>0</v>
      </c>
      <c r="E1012" s="232">
        <f>'Order Form'!$K$11</f>
        <v>0</v>
      </c>
      <c r="F1012" s="232" t="str">
        <f>IF(ISBLANK('Order Form'!$K$12),"",'Order Form'!$K$12)</f>
        <v/>
      </c>
      <c r="G1012" s="232">
        <f t="shared" ca="1" si="67"/>
        <v>41887</v>
      </c>
      <c r="H1012" s="233">
        <f>'Order Form'!$K$13</f>
        <v>0</v>
      </c>
      <c r="I1012" s="236">
        <f>'Order Form'!E495</f>
        <v>9.5</v>
      </c>
      <c r="J1012" s="231">
        <f>'Order Form'!K495</f>
        <v>0</v>
      </c>
      <c r="K1012" s="231" t="str">
        <f t="shared" si="70"/>
        <v>F</v>
      </c>
      <c r="L1012" s="231">
        <f>IF('Pricing + Order Summary'!$O$13&gt;=8000,14,
IF('Pricing + Order Summary'!$O$13&gt;=5500,15,
IF('Pricing + Order Summary'!$O$13&gt;=4000,16,
IF('Pricing + Order Summary'!$O$13&gt;=2000,23,
IF('Pricing + Order Summary'!$O$13&gt;=750,21,
2)))))</f>
        <v>2</v>
      </c>
      <c r="M1012" s="231" t="str">
        <f>"SPS20115"&amp;"-"&amp;D1012&amp;"-"&amp;'Order Form'!$O$3&amp;"-2"</f>
        <v>SPS20115-0-1-2</v>
      </c>
    </row>
    <row r="1013" spans="1:13">
      <c r="A1013" s="234">
        <f>'Order Form'!A496</f>
        <v>108179</v>
      </c>
      <c r="B1013" s="234">
        <f t="shared" si="68"/>
        <v>108179</v>
      </c>
      <c r="C1013" s="235">
        <f t="shared" si="69"/>
        <v>108179</v>
      </c>
      <c r="D1013" s="231">
        <f>'Order Form'!$M$2</f>
        <v>0</v>
      </c>
      <c r="E1013" s="232">
        <f>'Order Form'!$K$11</f>
        <v>0</v>
      </c>
      <c r="F1013" s="232" t="str">
        <f>IF(ISBLANK('Order Form'!$K$12),"",'Order Form'!$K$12)</f>
        <v/>
      </c>
      <c r="G1013" s="232">
        <f t="shared" ca="1" si="67"/>
        <v>41887</v>
      </c>
      <c r="H1013" s="233">
        <f>'Order Form'!$K$13</f>
        <v>0</v>
      </c>
      <c r="I1013" s="236">
        <f>'Order Form'!E496</f>
        <v>9.5</v>
      </c>
      <c r="J1013" s="231">
        <f>'Order Form'!K496</f>
        <v>0</v>
      </c>
      <c r="K1013" s="231" t="str">
        <f t="shared" si="70"/>
        <v>F</v>
      </c>
      <c r="L1013" s="231">
        <f>IF('Pricing + Order Summary'!$O$13&gt;=8000,14,
IF('Pricing + Order Summary'!$O$13&gt;=5500,15,
IF('Pricing + Order Summary'!$O$13&gt;=4000,16,
IF('Pricing + Order Summary'!$O$13&gt;=2000,23,
IF('Pricing + Order Summary'!$O$13&gt;=750,21,
2)))))</f>
        <v>2</v>
      </c>
      <c r="M1013" s="231" t="str">
        <f>"SPS20115"&amp;"-"&amp;D1013&amp;"-"&amp;'Order Form'!$O$3&amp;"-2"</f>
        <v>SPS20115-0-1-2</v>
      </c>
    </row>
    <row r="1014" spans="1:13">
      <c r="A1014" s="234">
        <f>'Order Form'!A497</f>
        <v>108173</v>
      </c>
      <c r="B1014" s="234">
        <f t="shared" si="68"/>
        <v>108173</v>
      </c>
      <c r="C1014" s="235">
        <f t="shared" si="69"/>
        <v>108173</v>
      </c>
      <c r="D1014" s="231">
        <f>'Order Form'!$M$2</f>
        <v>0</v>
      </c>
      <c r="E1014" s="232">
        <f>'Order Form'!$K$11</f>
        <v>0</v>
      </c>
      <c r="F1014" s="232" t="str">
        <f>IF(ISBLANK('Order Form'!$K$12),"",'Order Form'!$K$12)</f>
        <v/>
      </c>
      <c r="G1014" s="232">
        <f t="shared" ca="1" si="67"/>
        <v>41887</v>
      </c>
      <c r="H1014" s="233">
        <f>'Order Form'!$K$13</f>
        <v>0</v>
      </c>
      <c r="I1014" s="236">
        <f>'Order Form'!E497</f>
        <v>9.5</v>
      </c>
      <c r="J1014" s="231">
        <f>'Order Form'!K497</f>
        <v>0</v>
      </c>
      <c r="K1014" s="231" t="str">
        <f t="shared" si="70"/>
        <v>F</v>
      </c>
      <c r="L1014" s="231">
        <f>IF('Pricing + Order Summary'!$O$13&gt;=8000,14,
IF('Pricing + Order Summary'!$O$13&gt;=5500,15,
IF('Pricing + Order Summary'!$O$13&gt;=4000,16,
IF('Pricing + Order Summary'!$O$13&gt;=2000,23,
IF('Pricing + Order Summary'!$O$13&gt;=750,21,
2)))))</f>
        <v>2</v>
      </c>
      <c r="M1014" s="231" t="str">
        <f>"SPS20115"&amp;"-"&amp;D1014&amp;"-"&amp;'Order Form'!$O$3&amp;"-2"</f>
        <v>SPS20115-0-1-2</v>
      </c>
    </row>
    <row r="1015" spans="1:13">
      <c r="A1015" s="234">
        <f>'Order Form'!A498</f>
        <v>108357</v>
      </c>
      <c r="B1015" s="234">
        <f t="shared" si="68"/>
        <v>108357</v>
      </c>
      <c r="C1015" s="235">
        <f t="shared" si="69"/>
        <v>108357</v>
      </c>
      <c r="D1015" s="231">
        <f>'Order Form'!$M$2</f>
        <v>0</v>
      </c>
      <c r="E1015" s="232">
        <f>'Order Form'!$K$11</f>
        <v>0</v>
      </c>
      <c r="F1015" s="232" t="str">
        <f>IF(ISBLANK('Order Form'!$K$12),"",'Order Form'!$K$12)</f>
        <v/>
      </c>
      <c r="G1015" s="232">
        <f t="shared" ca="1" si="67"/>
        <v>41887</v>
      </c>
      <c r="H1015" s="233">
        <f>'Order Form'!$K$13</f>
        <v>0</v>
      </c>
      <c r="I1015" s="236">
        <f>'Order Form'!E498</f>
        <v>9.5</v>
      </c>
      <c r="J1015" s="231">
        <f>'Order Form'!K498</f>
        <v>0</v>
      </c>
      <c r="K1015" s="231" t="str">
        <f t="shared" si="70"/>
        <v>F</v>
      </c>
      <c r="L1015" s="231">
        <f>IF('Pricing + Order Summary'!$O$13&gt;=8000,14,
IF('Pricing + Order Summary'!$O$13&gt;=5500,15,
IF('Pricing + Order Summary'!$O$13&gt;=4000,16,
IF('Pricing + Order Summary'!$O$13&gt;=2000,23,
IF('Pricing + Order Summary'!$O$13&gt;=750,21,
2)))))</f>
        <v>2</v>
      </c>
      <c r="M1015" s="231" t="str">
        <f>"SPS20115"&amp;"-"&amp;D1015&amp;"-"&amp;'Order Form'!$O$3&amp;"-2"</f>
        <v>SPS20115-0-1-2</v>
      </c>
    </row>
    <row r="1016" spans="1:13">
      <c r="A1016" s="234">
        <f>'Order Form'!A499</f>
        <v>108358</v>
      </c>
      <c r="B1016" s="234">
        <f t="shared" si="68"/>
        <v>108358</v>
      </c>
      <c r="C1016" s="235">
        <f t="shared" si="69"/>
        <v>108358</v>
      </c>
      <c r="D1016" s="231">
        <f>'Order Form'!$M$2</f>
        <v>0</v>
      </c>
      <c r="E1016" s="232">
        <f>'Order Form'!$K$11</f>
        <v>0</v>
      </c>
      <c r="F1016" s="232" t="str">
        <f>IF(ISBLANK('Order Form'!$K$12),"",'Order Form'!$K$12)</f>
        <v/>
      </c>
      <c r="G1016" s="232">
        <f t="shared" ca="1" si="67"/>
        <v>41887</v>
      </c>
      <c r="H1016" s="233">
        <f>'Order Form'!$K$13</f>
        <v>0</v>
      </c>
      <c r="I1016" s="236">
        <f>'Order Form'!E499</f>
        <v>9.5</v>
      </c>
      <c r="J1016" s="231">
        <f>'Order Form'!K499</f>
        <v>0</v>
      </c>
      <c r="K1016" s="231" t="str">
        <f t="shared" si="70"/>
        <v>F</v>
      </c>
      <c r="L1016" s="231">
        <f>IF('Pricing + Order Summary'!$O$13&gt;=8000,14,
IF('Pricing + Order Summary'!$O$13&gt;=5500,15,
IF('Pricing + Order Summary'!$O$13&gt;=4000,16,
IF('Pricing + Order Summary'!$O$13&gt;=2000,23,
IF('Pricing + Order Summary'!$O$13&gt;=750,21,
2)))))</f>
        <v>2</v>
      </c>
      <c r="M1016" s="231" t="str">
        <f>"SPS20115"&amp;"-"&amp;D1016&amp;"-"&amp;'Order Form'!$O$3&amp;"-2"</f>
        <v>SPS20115-0-1-2</v>
      </c>
    </row>
    <row r="1017" spans="1:13">
      <c r="A1017" s="234">
        <f>'Order Form'!A500</f>
        <v>108359</v>
      </c>
      <c r="B1017" s="234">
        <f t="shared" si="68"/>
        <v>108359</v>
      </c>
      <c r="C1017" s="235">
        <f t="shared" si="69"/>
        <v>108359</v>
      </c>
      <c r="D1017" s="231">
        <f>'Order Form'!$M$2</f>
        <v>0</v>
      </c>
      <c r="E1017" s="232">
        <f>'Order Form'!$K$11</f>
        <v>0</v>
      </c>
      <c r="F1017" s="232" t="str">
        <f>IF(ISBLANK('Order Form'!$K$12),"",'Order Form'!$K$12)</f>
        <v/>
      </c>
      <c r="G1017" s="232">
        <f t="shared" ca="1" si="67"/>
        <v>41887</v>
      </c>
      <c r="H1017" s="233">
        <f>'Order Form'!$K$13</f>
        <v>0</v>
      </c>
      <c r="I1017" s="236">
        <f>'Order Form'!E500</f>
        <v>9.5</v>
      </c>
      <c r="J1017" s="231">
        <f>'Order Form'!K500</f>
        <v>0</v>
      </c>
      <c r="K1017" s="231" t="str">
        <f t="shared" si="70"/>
        <v>F</v>
      </c>
      <c r="L1017" s="231">
        <f>IF('Pricing + Order Summary'!$O$13&gt;=8000,14,
IF('Pricing + Order Summary'!$O$13&gt;=5500,15,
IF('Pricing + Order Summary'!$O$13&gt;=4000,16,
IF('Pricing + Order Summary'!$O$13&gt;=2000,23,
IF('Pricing + Order Summary'!$O$13&gt;=750,21,
2)))))</f>
        <v>2</v>
      </c>
      <c r="M1017" s="231" t="str">
        <f>"SPS20115"&amp;"-"&amp;D1017&amp;"-"&amp;'Order Form'!$O$3&amp;"-2"</f>
        <v>SPS20115-0-1-2</v>
      </c>
    </row>
    <row r="1018" spans="1:13">
      <c r="A1018" s="234">
        <f>'Order Form'!A501</f>
        <v>108360</v>
      </c>
      <c r="B1018" s="234">
        <f t="shared" si="68"/>
        <v>108360</v>
      </c>
      <c r="C1018" s="235">
        <f t="shared" si="69"/>
        <v>108360</v>
      </c>
      <c r="D1018" s="231">
        <f>'Order Form'!$M$2</f>
        <v>0</v>
      </c>
      <c r="E1018" s="232">
        <f>'Order Form'!$K$11</f>
        <v>0</v>
      </c>
      <c r="F1018" s="232" t="str">
        <f>IF(ISBLANK('Order Form'!$K$12),"",'Order Form'!$K$12)</f>
        <v/>
      </c>
      <c r="G1018" s="232">
        <f t="shared" ca="1" si="67"/>
        <v>41887</v>
      </c>
      <c r="H1018" s="233">
        <f>'Order Form'!$K$13</f>
        <v>0</v>
      </c>
      <c r="I1018" s="236">
        <f>'Order Form'!E501</f>
        <v>9.5</v>
      </c>
      <c r="J1018" s="231">
        <f>'Order Form'!K501</f>
        <v>0</v>
      </c>
      <c r="K1018" s="231" t="str">
        <f t="shared" si="70"/>
        <v>F</v>
      </c>
      <c r="L1018" s="231">
        <f>IF('Pricing + Order Summary'!$O$13&gt;=8000,14,
IF('Pricing + Order Summary'!$O$13&gt;=5500,15,
IF('Pricing + Order Summary'!$O$13&gt;=4000,16,
IF('Pricing + Order Summary'!$O$13&gt;=2000,23,
IF('Pricing + Order Summary'!$O$13&gt;=750,21,
2)))))</f>
        <v>2</v>
      </c>
      <c r="M1018" s="231" t="str">
        <f>"SPS20115"&amp;"-"&amp;D1018&amp;"-"&amp;'Order Form'!$O$3&amp;"-2"</f>
        <v>SPS20115-0-1-2</v>
      </c>
    </row>
    <row r="1019" spans="1:13">
      <c r="A1019" s="234">
        <f>'Order Form'!A502</f>
        <v>108361</v>
      </c>
      <c r="B1019" s="234">
        <f t="shared" si="68"/>
        <v>108361</v>
      </c>
      <c r="C1019" s="235">
        <f t="shared" si="69"/>
        <v>108361</v>
      </c>
      <c r="D1019" s="231">
        <f>'Order Form'!$M$2</f>
        <v>0</v>
      </c>
      <c r="E1019" s="232">
        <f>'Order Form'!$K$11</f>
        <v>0</v>
      </c>
      <c r="F1019" s="232" t="str">
        <f>IF(ISBLANK('Order Form'!$K$12),"",'Order Form'!$K$12)</f>
        <v/>
      </c>
      <c r="G1019" s="232">
        <f t="shared" ca="1" si="67"/>
        <v>41887</v>
      </c>
      <c r="H1019" s="233">
        <f>'Order Form'!$K$13</f>
        <v>0</v>
      </c>
      <c r="I1019" s="236">
        <f>'Order Form'!E502</f>
        <v>9.5</v>
      </c>
      <c r="J1019" s="231">
        <f>'Order Form'!K502</f>
        <v>0</v>
      </c>
      <c r="K1019" s="231" t="str">
        <f t="shared" si="70"/>
        <v>F</v>
      </c>
      <c r="L1019" s="231">
        <f>IF('Pricing + Order Summary'!$O$13&gt;=8000,14,
IF('Pricing + Order Summary'!$O$13&gt;=5500,15,
IF('Pricing + Order Summary'!$O$13&gt;=4000,16,
IF('Pricing + Order Summary'!$O$13&gt;=2000,23,
IF('Pricing + Order Summary'!$O$13&gt;=750,21,
2)))))</f>
        <v>2</v>
      </c>
      <c r="M1019" s="231" t="str">
        <f>"SPS20115"&amp;"-"&amp;D1019&amp;"-"&amp;'Order Form'!$O$3&amp;"-2"</f>
        <v>SPS20115-0-1-2</v>
      </c>
    </row>
    <row r="1020" spans="1:13">
      <c r="A1020" s="234">
        <f>'Order Form'!A503</f>
        <v>108363</v>
      </c>
      <c r="B1020" s="234">
        <f t="shared" si="68"/>
        <v>108363</v>
      </c>
      <c r="C1020" s="235">
        <f t="shared" si="69"/>
        <v>108363</v>
      </c>
      <c r="D1020" s="231">
        <f>'Order Form'!$M$2</f>
        <v>0</v>
      </c>
      <c r="E1020" s="232">
        <f>'Order Form'!$K$11</f>
        <v>0</v>
      </c>
      <c r="F1020" s="232" t="str">
        <f>IF(ISBLANK('Order Form'!$K$12),"",'Order Form'!$K$12)</f>
        <v/>
      </c>
      <c r="G1020" s="232">
        <f t="shared" ca="1" si="67"/>
        <v>41887</v>
      </c>
      <c r="H1020" s="233">
        <f>'Order Form'!$K$13</f>
        <v>0</v>
      </c>
      <c r="I1020" s="236">
        <f>'Order Form'!E503</f>
        <v>9.5</v>
      </c>
      <c r="J1020" s="231">
        <f>'Order Form'!K503</f>
        <v>0</v>
      </c>
      <c r="K1020" s="231" t="str">
        <f t="shared" si="70"/>
        <v>F</v>
      </c>
      <c r="L1020" s="231">
        <f>IF('Pricing + Order Summary'!$O$13&gt;=8000,14,
IF('Pricing + Order Summary'!$O$13&gt;=5500,15,
IF('Pricing + Order Summary'!$O$13&gt;=4000,16,
IF('Pricing + Order Summary'!$O$13&gt;=2000,23,
IF('Pricing + Order Summary'!$O$13&gt;=750,21,
2)))))</f>
        <v>2</v>
      </c>
      <c r="M1020" s="231" t="str">
        <f>"SPS20115"&amp;"-"&amp;D1020&amp;"-"&amp;'Order Form'!$O$3&amp;"-2"</f>
        <v>SPS20115-0-1-2</v>
      </c>
    </row>
    <row r="1021" spans="1:13">
      <c r="A1021" s="234">
        <f>'Order Form'!A504</f>
        <v>108362</v>
      </c>
      <c r="B1021" s="234">
        <f t="shared" si="68"/>
        <v>108362</v>
      </c>
      <c r="C1021" s="235">
        <f t="shared" si="69"/>
        <v>108362</v>
      </c>
      <c r="D1021" s="231">
        <f>'Order Form'!$M$2</f>
        <v>0</v>
      </c>
      <c r="E1021" s="232">
        <f>'Order Form'!$K$11</f>
        <v>0</v>
      </c>
      <c r="F1021" s="232" t="str">
        <f>IF(ISBLANK('Order Form'!$K$12),"",'Order Form'!$K$12)</f>
        <v/>
      </c>
      <c r="G1021" s="232">
        <f t="shared" ca="1" si="67"/>
        <v>41887</v>
      </c>
      <c r="H1021" s="233">
        <f>'Order Form'!$K$13</f>
        <v>0</v>
      </c>
      <c r="I1021" s="236">
        <f>'Order Form'!E504</f>
        <v>9.5</v>
      </c>
      <c r="J1021" s="231">
        <f>'Order Form'!K504</f>
        <v>0</v>
      </c>
      <c r="K1021" s="231" t="str">
        <f t="shared" si="70"/>
        <v>F</v>
      </c>
      <c r="L1021" s="231">
        <f>IF('Pricing + Order Summary'!$O$13&gt;=8000,14,
IF('Pricing + Order Summary'!$O$13&gt;=5500,15,
IF('Pricing + Order Summary'!$O$13&gt;=4000,16,
IF('Pricing + Order Summary'!$O$13&gt;=2000,23,
IF('Pricing + Order Summary'!$O$13&gt;=750,21,
2)))))</f>
        <v>2</v>
      </c>
      <c r="M1021" s="231" t="str">
        <f>"SPS20115"&amp;"-"&amp;D1021&amp;"-"&amp;'Order Form'!$O$3&amp;"-2"</f>
        <v>SPS20115-0-1-2</v>
      </c>
    </row>
    <row r="1022" spans="1:13">
      <c r="A1022" s="234">
        <f>'Order Form'!A505</f>
        <v>108013</v>
      </c>
      <c r="B1022" s="234">
        <f t="shared" si="68"/>
        <v>108013</v>
      </c>
      <c r="C1022" s="235">
        <f t="shared" si="69"/>
        <v>108013</v>
      </c>
      <c r="D1022" s="231">
        <f>'Order Form'!$M$2</f>
        <v>0</v>
      </c>
      <c r="E1022" s="232">
        <f>'Order Form'!$K$11</f>
        <v>0</v>
      </c>
      <c r="F1022" s="232" t="str">
        <f>IF(ISBLANK('Order Form'!$K$12),"",'Order Form'!$K$12)</f>
        <v/>
      </c>
      <c r="G1022" s="232">
        <f t="shared" ca="1" si="67"/>
        <v>41887</v>
      </c>
      <c r="H1022" s="233">
        <f>'Order Form'!$K$13</f>
        <v>0</v>
      </c>
      <c r="I1022" s="236">
        <f>'Order Form'!E505</f>
        <v>9.5</v>
      </c>
      <c r="J1022" s="231">
        <f>'Order Form'!K505</f>
        <v>0</v>
      </c>
      <c r="K1022" s="231" t="str">
        <f t="shared" si="70"/>
        <v>F</v>
      </c>
      <c r="L1022" s="231">
        <f>IF('Pricing + Order Summary'!$O$13&gt;=8000,14,
IF('Pricing + Order Summary'!$O$13&gt;=5500,15,
IF('Pricing + Order Summary'!$O$13&gt;=4000,16,
IF('Pricing + Order Summary'!$O$13&gt;=2000,23,
IF('Pricing + Order Summary'!$O$13&gt;=750,21,
2)))))</f>
        <v>2</v>
      </c>
      <c r="M1022" s="231" t="str">
        <f>"SPS20115"&amp;"-"&amp;D1022&amp;"-"&amp;'Order Form'!$O$3&amp;"-2"</f>
        <v>SPS20115-0-1-2</v>
      </c>
    </row>
    <row r="1023" spans="1:13">
      <c r="A1023" s="234">
        <f>'Order Form'!A506</f>
        <v>108176</v>
      </c>
      <c r="B1023" s="234">
        <f t="shared" si="68"/>
        <v>108176</v>
      </c>
      <c r="C1023" s="235">
        <f t="shared" si="69"/>
        <v>108176</v>
      </c>
      <c r="D1023" s="231">
        <f>'Order Form'!$M$2</f>
        <v>0</v>
      </c>
      <c r="E1023" s="232">
        <f>'Order Form'!$K$11</f>
        <v>0</v>
      </c>
      <c r="F1023" s="232" t="str">
        <f>IF(ISBLANK('Order Form'!$K$12),"",'Order Form'!$K$12)</f>
        <v/>
      </c>
      <c r="G1023" s="232">
        <f t="shared" ca="1" si="67"/>
        <v>41887</v>
      </c>
      <c r="H1023" s="233">
        <f>'Order Form'!$K$13</f>
        <v>0</v>
      </c>
      <c r="I1023" s="236">
        <f>'Order Form'!E506</f>
        <v>9.5</v>
      </c>
      <c r="J1023" s="231">
        <f>'Order Form'!K506</f>
        <v>0</v>
      </c>
      <c r="K1023" s="231" t="str">
        <f t="shared" si="70"/>
        <v>F</v>
      </c>
      <c r="L1023" s="231">
        <f>IF('Pricing + Order Summary'!$O$13&gt;=8000,14,
IF('Pricing + Order Summary'!$O$13&gt;=5500,15,
IF('Pricing + Order Summary'!$O$13&gt;=4000,16,
IF('Pricing + Order Summary'!$O$13&gt;=2000,23,
IF('Pricing + Order Summary'!$O$13&gt;=750,21,
2)))))</f>
        <v>2</v>
      </c>
      <c r="M1023" s="231" t="str">
        <f>"SPS20115"&amp;"-"&amp;D1023&amp;"-"&amp;'Order Form'!$O$3&amp;"-2"</f>
        <v>SPS20115-0-1-2</v>
      </c>
    </row>
    <row r="1024" spans="1:13">
      <c r="A1024" s="234">
        <f>'Order Form'!A507</f>
        <v>105634</v>
      </c>
      <c r="B1024" s="234">
        <f t="shared" si="68"/>
        <v>105634</v>
      </c>
      <c r="C1024" s="235">
        <f t="shared" si="69"/>
        <v>105634</v>
      </c>
      <c r="D1024" s="231">
        <f>'Order Form'!$M$2</f>
        <v>0</v>
      </c>
      <c r="E1024" s="232">
        <f>'Order Form'!$K$11</f>
        <v>0</v>
      </c>
      <c r="F1024" s="232" t="str">
        <f>IF(ISBLANK('Order Form'!$K$12),"",'Order Form'!$K$12)</f>
        <v/>
      </c>
      <c r="G1024" s="232">
        <f t="shared" ca="1" si="67"/>
        <v>41887</v>
      </c>
      <c r="H1024" s="233">
        <f>'Order Form'!$K$13</f>
        <v>0</v>
      </c>
      <c r="I1024" s="236">
        <f>'Order Form'!E507</f>
        <v>9.5</v>
      </c>
      <c r="J1024" s="231">
        <f>'Order Form'!K507</f>
        <v>0</v>
      </c>
      <c r="K1024" s="231" t="str">
        <f t="shared" si="70"/>
        <v>F</v>
      </c>
      <c r="L1024" s="231">
        <f>IF('Pricing + Order Summary'!$O$13&gt;=8000,14,
IF('Pricing + Order Summary'!$O$13&gt;=5500,15,
IF('Pricing + Order Summary'!$O$13&gt;=4000,16,
IF('Pricing + Order Summary'!$O$13&gt;=2000,23,
IF('Pricing + Order Summary'!$O$13&gt;=750,21,
2)))))</f>
        <v>2</v>
      </c>
      <c r="M1024" s="231" t="str">
        <f>"SPS20115"&amp;"-"&amp;D1024&amp;"-"&amp;'Order Form'!$O$3&amp;"-2"</f>
        <v>SPS20115-0-1-2</v>
      </c>
    </row>
    <row r="1025" spans="1:13">
      <c r="A1025" s="234">
        <f>'Order Form'!A508</f>
        <v>108353</v>
      </c>
      <c r="B1025" s="234">
        <f t="shared" si="68"/>
        <v>108353</v>
      </c>
      <c r="C1025" s="235">
        <f t="shared" si="69"/>
        <v>108353</v>
      </c>
      <c r="D1025" s="231">
        <f>'Order Form'!$M$2</f>
        <v>0</v>
      </c>
      <c r="E1025" s="232">
        <f>'Order Form'!$K$11</f>
        <v>0</v>
      </c>
      <c r="F1025" s="232" t="str">
        <f>IF(ISBLANK('Order Form'!$K$12),"",'Order Form'!$K$12)</f>
        <v/>
      </c>
      <c r="G1025" s="232">
        <f t="shared" ref="G1025:G1088" ca="1" si="71">TODAY()</f>
        <v>41887</v>
      </c>
      <c r="H1025" s="233">
        <f>'Order Form'!$K$13</f>
        <v>0</v>
      </c>
      <c r="I1025" s="236">
        <f>'Order Form'!E508</f>
        <v>6</v>
      </c>
      <c r="J1025" s="231">
        <f>'Order Form'!K508</f>
        <v>0</v>
      </c>
      <c r="K1025" s="231" t="str">
        <f t="shared" si="70"/>
        <v>F</v>
      </c>
      <c r="L1025" s="231">
        <f>IF('Pricing + Order Summary'!$O$13&gt;=8000,14,
IF('Pricing + Order Summary'!$O$13&gt;=5500,15,
IF('Pricing + Order Summary'!$O$13&gt;=4000,16,
IF('Pricing + Order Summary'!$O$13&gt;=2000,23,
IF('Pricing + Order Summary'!$O$13&gt;=750,21,
2)))))</f>
        <v>2</v>
      </c>
      <c r="M1025" s="231" t="str">
        <f>"SPS20115"&amp;"-"&amp;D1025&amp;"-"&amp;'Order Form'!$O$3&amp;"-2"</f>
        <v>SPS20115-0-1-2</v>
      </c>
    </row>
    <row r="1026" spans="1:13">
      <c r="A1026" s="234">
        <f>'Order Form'!A509</f>
        <v>108354</v>
      </c>
      <c r="B1026" s="234">
        <f t="shared" si="68"/>
        <v>108354</v>
      </c>
      <c r="C1026" s="235">
        <f t="shared" si="69"/>
        <v>108354</v>
      </c>
      <c r="D1026" s="231">
        <f>'Order Form'!$M$2</f>
        <v>0</v>
      </c>
      <c r="E1026" s="232">
        <f>'Order Form'!$K$11</f>
        <v>0</v>
      </c>
      <c r="F1026" s="232" t="str">
        <f>IF(ISBLANK('Order Form'!$K$12),"",'Order Form'!$K$12)</f>
        <v/>
      </c>
      <c r="G1026" s="232">
        <f t="shared" ca="1" si="71"/>
        <v>41887</v>
      </c>
      <c r="H1026" s="233">
        <f>'Order Form'!$K$13</f>
        <v>0</v>
      </c>
      <c r="I1026" s="236">
        <f>'Order Form'!E509</f>
        <v>6</v>
      </c>
      <c r="J1026" s="231">
        <f>'Order Form'!K509</f>
        <v>0</v>
      </c>
      <c r="K1026" s="231" t="str">
        <f t="shared" si="70"/>
        <v>F</v>
      </c>
      <c r="L1026" s="231">
        <f>IF('Pricing + Order Summary'!$O$13&gt;=8000,14,
IF('Pricing + Order Summary'!$O$13&gt;=5500,15,
IF('Pricing + Order Summary'!$O$13&gt;=4000,16,
IF('Pricing + Order Summary'!$O$13&gt;=2000,23,
IF('Pricing + Order Summary'!$O$13&gt;=750,21,
2)))))</f>
        <v>2</v>
      </c>
      <c r="M1026" s="231" t="str">
        <f>"SPS20115"&amp;"-"&amp;D1026&amp;"-"&amp;'Order Form'!$O$3&amp;"-2"</f>
        <v>SPS20115-0-1-2</v>
      </c>
    </row>
    <row r="1027" spans="1:13">
      <c r="A1027" s="234">
        <f>'Order Form'!A510</f>
        <v>100282</v>
      </c>
      <c r="B1027" s="234">
        <f t="shared" si="68"/>
        <v>100282</v>
      </c>
      <c r="C1027" s="235">
        <f t="shared" si="69"/>
        <v>100282</v>
      </c>
      <c r="D1027" s="231">
        <f>'Order Form'!$M$2</f>
        <v>0</v>
      </c>
      <c r="E1027" s="232">
        <f>'Order Form'!$K$11</f>
        <v>0</v>
      </c>
      <c r="F1027" s="232" t="str">
        <f>IF(ISBLANK('Order Form'!$K$12),"",'Order Form'!$K$12)</f>
        <v/>
      </c>
      <c r="G1027" s="232">
        <f t="shared" ca="1" si="71"/>
        <v>41887</v>
      </c>
      <c r="H1027" s="233">
        <f>'Order Form'!$K$13</f>
        <v>0</v>
      </c>
      <c r="I1027" s="236">
        <f>'Order Form'!E510</f>
        <v>5.5</v>
      </c>
      <c r="J1027" s="231">
        <f>'Order Form'!K510</f>
        <v>0</v>
      </c>
      <c r="K1027" s="231" t="str">
        <f t="shared" si="70"/>
        <v>F</v>
      </c>
      <c r="L1027" s="231">
        <f>IF('Pricing + Order Summary'!$O$13&gt;=8000,14,
IF('Pricing + Order Summary'!$O$13&gt;=5500,15,
IF('Pricing + Order Summary'!$O$13&gt;=4000,16,
IF('Pricing + Order Summary'!$O$13&gt;=2000,23,
IF('Pricing + Order Summary'!$O$13&gt;=750,21,
2)))))</f>
        <v>2</v>
      </c>
      <c r="M1027" s="231" t="str">
        <f>"SPS20115"&amp;"-"&amp;D1027&amp;"-"&amp;'Order Form'!$O$3&amp;"-2"</f>
        <v>SPS20115-0-1-2</v>
      </c>
    </row>
    <row r="1028" spans="1:13">
      <c r="A1028" s="234">
        <f>'Order Form'!A511</f>
        <v>100283</v>
      </c>
      <c r="B1028" s="234">
        <f t="shared" si="68"/>
        <v>100283</v>
      </c>
      <c r="C1028" s="235">
        <f t="shared" si="69"/>
        <v>100283</v>
      </c>
      <c r="D1028" s="231">
        <f>'Order Form'!$M$2</f>
        <v>0</v>
      </c>
      <c r="E1028" s="232">
        <f>'Order Form'!$K$11</f>
        <v>0</v>
      </c>
      <c r="F1028" s="232" t="str">
        <f>IF(ISBLANK('Order Form'!$K$12),"",'Order Form'!$K$12)</f>
        <v/>
      </c>
      <c r="G1028" s="232">
        <f t="shared" ca="1" si="71"/>
        <v>41887</v>
      </c>
      <c r="H1028" s="233">
        <f>'Order Form'!$K$13</f>
        <v>0</v>
      </c>
      <c r="I1028" s="236">
        <f>'Order Form'!E511</f>
        <v>5.5</v>
      </c>
      <c r="J1028" s="231">
        <f>'Order Form'!K511</f>
        <v>0</v>
      </c>
      <c r="K1028" s="231" t="str">
        <f t="shared" si="70"/>
        <v>F</v>
      </c>
      <c r="L1028" s="231">
        <f>IF('Pricing + Order Summary'!$O$13&gt;=8000,14,
IF('Pricing + Order Summary'!$O$13&gt;=5500,15,
IF('Pricing + Order Summary'!$O$13&gt;=4000,16,
IF('Pricing + Order Summary'!$O$13&gt;=2000,23,
IF('Pricing + Order Summary'!$O$13&gt;=750,21,
2)))))</f>
        <v>2</v>
      </c>
      <c r="M1028" s="231" t="str">
        <f>"SPS20115"&amp;"-"&amp;D1028&amp;"-"&amp;'Order Form'!$O$3&amp;"-2"</f>
        <v>SPS20115-0-1-2</v>
      </c>
    </row>
    <row r="1029" spans="1:13">
      <c r="A1029" s="234">
        <f>'Order Form'!A512</f>
        <v>108347</v>
      </c>
      <c r="B1029" s="234">
        <f t="shared" si="68"/>
        <v>108347</v>
      </c>
      <c r="C1029" s="235">
        <f t="shared" si="69"/>
        <v>108347</v>
      </c>
      <c r="D1029" s="231">
        <f>'Order Form'!$M$2</f>
        <v>0</v>
      </c>
      <c r="E1029" s="232">
        <f>'Order Form'!$K$11</f>
        <v>0</v>
      </c>
      <c r="F1029" s="232" t="str">
        <f>IF(ISBLANK('Order Form'!$K$12),"",'Order Form'!$K$12)</f>
        <v/>
      </c>
      <c r="G1029" s="232">
        <f t="shared" ca="1" si="71"/>
        <v>41887</v>
      </c>
      <c r="H1029" s="233">
        <f>'Order Form'!$K$13</f>
        <v>0</v>
      </c>
      <c r="I1029" s="236">
        <f>'Order Form'!E512</f>
        <v>6</v>
      </c>
      <c r="J1029" s="231">
        <f>'Order Form'!K512</f>
        <v>0</v>
      </c>
      <c r="K1029" s="231" t="str">
        <f t="shared" si="70"/>
        <v>F</v>
      </c>
      <c r="L1029" s="231">
        <f>IF('Pricing + Order Summary'!$O$13&gt;=8000,14,
IF('Pricing + Order Summary'!$O$13&gt;=5500,15,
IF('Pricing + Order Summary'!$O$13&gt;=4000,16,
IF('Pricing + Order Summary'!$O$13&gt;=2000,23,
IF('Pricing + Order Summary'!$O$13&gt;=750,21,
2)))))</f>
        <v>2</v>
      </c>
      <c r="M1029" s="231" t="str">
        <f>"SPS20115"&amp;"-"&amp;D1029&amp;"-"&amp;'Order Form'!$O$3&amp;"-2"</f>
        <v>SPS20115-0-1-2</v>
      </c>
    </row>
    <row r="1030" spans="1:13">
      <c r="A1030" s="234">
        <f>'Order Form'!A513</f>
        <v>108348</v>
      </c>
      <c r="B1030" s="234">
        <f t="shared" si="68"/>
        <v>108348</v>
      </c>
      <c r="C1030" s="235">
        <f t="shared" si="69"/>
        <v>108348</v>
      </c>
      <c r="D1030" s="231">
        <f>'Order Form'!$M$2</f>
        <v>0</v>
      </c>
      <c r="E1030" s="232">
        <f>'Order Form'!$K$11</f>
        <v>0</v>
      </c>
      <c r="F1030" s="232" t="str">
        <f>IF(ISBLANK('Order Form'!$K$12),"",'Order Form'!$K$12)</f>
        <v/>
      </c>
      <c r="G1030" s="232">
        <f t="shared" ca="1" si="71"/>
        <v>41887</v>
      </c>
      <c r="H1030" s="233">
        <f>'Order Form'!$K$13</f>
        <v>0</v>
      </c>
      <c r="I1030" s="236">
        <f>'Order Form'!E513</f>
        <v>6</v>
      </c>
      <c r="J1030" s="231">
        <f>'Order Form'!K513</f>
        <v>0</v>
      </c>
      <c r="K1030" s="231" t="str">
        <f t="shared" si="70"/>
        <v>F</v>
      </c>
      <c r="L1030" s="231">
        <f>IF('Pricing + Order Summary'!$O$13&gt;=8000,14,
IF('Pricing + Order Summary'!$O$13&gt;=5500,15,
IF('Pricing + Order Summary'!$O$13&gt;=4000,16,
IF('Pricing + Order Summary'!$O$13&gt;=2000,23,
IF('Pricing + Order Summary'!$O$13&gt;=750,21,
2)))))</f>
        <v>2</v>
      </c>
      <c r="M1030" s="231" t="str">
        <f>"SPS20115"&amp;"-"&amp;D1030&amp;"-"&amp;'Order Form'!$O$3&amp;"-2"</f>
        <v>SPS20115-0-1-2</v>
      </c>
    </row>
    <row r="1031" spans="1:13">
      <c r="A1031" s="234">
        <f>'Order Form'!A514</f>
        <v>108349</v>
      </c>
      <c r="B1031" s="234">
        <f t="shared" si="68"/>
        <v>108349</v>
      </c>
      <c r="C1031" s="235">
        <f t="shared" si="69"/>
        <v>108349</v>
      </c>
      <c r="D1031" s="231">
        <f>'Order Form'!$M$2</f>
        <v>0</v>
      </c>
      <c r="E1031" s="232">
        <f>'Order Form'!$K$11</f>
        <v>0</v>
      </c>
      <c r="F1031" s="232" t="str">
        <f>IF(ISBLANK('Order Form'!$K$12),"",'Order Form'!$K$12)</f>
        <v/>
      </c>
      <c r="G1031" s="232">
        <f t="shared" ca="1" si="71"/>
        <v>41887</v>
      </c>
      <c r="H1031" s="233">
        <f>'Order Form'!$K$13</f>
        <v>0</v>
      </c>
      <c r="I1031" s="236">
        <f>'Order Form'!E514</f>
        <v>6</v>
      </c>
      <c r="J1031" s="231">
        <f>'Order Form'!K514</f>
        <v>0</v>
      </c>
      <c r="K1031" s="231" t="str">
        <f t="shared" si="70"/>
        <v>F</v>
      </c>
      <c r="L1031" s="231">
        <f>IF('Pricing + Order Summary'!$O$13&gt;=8000,14,
IF('Pricing + Order Summary'!$O$13&gt;=5500,15,
IF('Pricing + Order Summary'!$O$13&gt;=4000,16,
IF('Pricing + Order Summary'!$O$13&gt;=2000,23,
IF('Pricing + Order Summary'!$O$13&gt;=750,21,
2)))))</f>
        <v>2</v>
      </c>
      <c r="M1031" s="231" t="str">
        <f>"SPS20115"&amp;"-"&amp;D1031&amp;"-"&amp;'Order Form'!$O$3&amp;"-2"</f>
        <v>SPS20115-0-1-2</v>
      </c>
    </row>
    <row r="1032" spans="1:13">
      <c r="A1032" s="234">
        <f>'Order Form'!A515</f>
        <v>108350</v>
      </c>
      <c r="B1032" s="234">
        <f t="shared" si="68"/>
        <v>108350</v>
      </c>
      <c r="C1032" s="235">
        <f t="shared" si="69"/>
        <v>108350</v>
      </c>
      <c r="D1032" s="231">
        <f>'Order Form'!$M$2</f>
        <v>0</v>
      </c>
      <c r="E1032" s="232">
        <f>'Order Form'!$K$11</f>
        <v>0</v>
      </c>
      <c r="F1032" s="232" t="str">
        <f>IF(ISBLANK('Order Form'!$K$12),"",'Order Form'!$K$12)</f>
        <v/>
      </c>
      <c r="G1032" s="232">
        <f t="shared" ca="1" si="71"/>
        <v>41887</v>
      </c>
      <c r="H1032" s="233">
        <f>'Order Form'!$K$13</f>
        <v>0</v>
      </c>
      <c r="I1032" s="236">
        <f>'Order Form'!E515</f>
        <v>6</v>
      </c>
      <c r="J1032" s="231">
        <f>'Order Form'!K515</f>
        <v>0</v>
      </c>
      <c r="K1032" s="231" t="str">
        <f t="shared" si="70"/>
        <v>F</v>
      </c>
      <c r="L1032" s="231">
        <f>IF('Pricing + Order Summary'!$O$13&gt;=8000,14,
IF('Pricing + Order Summary'!$O$13&gt;=5500,15,
IF('Pricing + Order Summary'!$O$13&gt;=4000,16,
IF('Pricing + Order Summary'!$O$13&gt;=2000,23,
IF('Pricing + Order Summary'!$O$13&gt;=750,21,
2)))))</f>
        <v>2</v>
      </c>
      <c r="M1032" s="231" t="str">
        <f>"SPS20115"&amp;"-"&amp;D1032&amp;"-"&amp;'Order Form'!$O$3&amp;"-2"</f>
        <v>SPS20115-0-1-2</v>
      </c>
    </row>
    <row r="1033" spans="1:13">
      <c r="A1033" s="234">
        <f>'Order Form'!A516</f>
        <v>105777</v>
      </c>
      <c r="B1033" s="234">
        <f t="shared" si="68"/>
        <v>105777</v>
      </c>
      <c r="C1033" s="235">
        <f t="shared" si="69"/>
        <v>105777</v>
      </c>
      <c r="D1033" s="231">
        <f>'Order Form'!$M$2</f>
        <v>0</v>
      </c>
      <c r="E1033" s="232">
        <f>'Order Form'!$K$11</f>
        <v>0</v>
      </c>
      <c r="F1033" s="232" t="str">
        <f>IF(ISBLANK('Order Form'!$K$12),"",'Order Form'!$K$12)</f>
        <v/>
      </c>
      <c r="G1033" s="232">
        <f t="shared" ca="1" si="71"/>
        <v>41887</v>
      </c>
      <c r="H1033" s="233">
        <f>'Order Form'!$K$13</f>
        <v>0</v>
      </c>
      <c r="I1033" s="236">
        <f>'Order Form'!E516</f>
        <v>6</v>
      </c>
      <c r="J1033" s="231">
        <f>'Order Form'!K516</f>
        <v>0</v>
      </c>
      <c r="K1033" s="231" t="str">
        <f t="shared" si="70"/>
        <v>F</v>
      </c>
      <c r="L1033" s="231">
        <f>IF('Pricing + Order Summary'!$O$13&gt;=8000,14,
IF('Pricing + Order Summary'!$O$13&gt;=5500,15,
IF('Pricing + Order Summary'!$O$13&gt;=4000,16,
IF('Pricing + Order Summary'!$O$13&gt;=2000,23,
IF('Pricing + Order Summary'!$O$13&gt;=750,21,
2)))))</f>
        <v>2</v>
      </c>
      <c r="M1033" s="231" t="str">
        <f>"SPS20115"&amp;"-"&amp;D1033&amp;"-"&amp;'Order Form'!$O$3&amp;"-2"</f>
        <v>SPS20115-0-1-2</v>
      </c>
    </row>
    <row r="1034" spans="1:13">
      <c r="A1034" s="234">
        <f>'Order Form'!A517</f>
        <v>105778</v>
      </c>
      <c r="B1034" s="234">
        <f t="shared" si="68"/>
        <v>105778</v>
      </c>
      <c r="C1034" s="235">
        <f t="shared" si="69"/>
        <v>105778</v>
      </c>
      <c r="D1034" s="231">
        <f>'Order Form'!$M$2</f>
        <v>0</v>
      </c>
      <c r="E1034" s="232">
        <f>'Order Form'!$K$11</f>
        <v>0</v>
      </c>
      <c r="F1034" s="232" t="str">
        <f>IF(ISBLANK('Order Form'!$K$12),"",'Order Form'!$K$12)</f>
        <v/>
      </c>
      <c r="G1034" s="232">
        <f t="shared" ca="1" si="71"/>
        <v>41887</v>
      </c>
      <c r="H1034" s="233">
        <f>'Order Form'!$K$13</f>
        <v>0</v>
      </c>
      <c r="I1034" s="236">
        <f>'Order Form'!E517</f>
        <v>6</v>
      </c>
      <c r="J1034" s="231">
        <f>'Order Form'!K517</f>
        <v>0</v>
      </c>
      <c r="K1034" s="231" t="str">
        <f t="shared" si="70"/>
        <v>F</v>
      </c>
      <c r="L1034" s="231">
        <f>IF('Pricing + Order Summary'!$O$13&gt;=8000,14,
IF('Pricing + Order Summary'!$O$13&gt;=5500,15,
IF('Pricing + Order Summary'!$O$13&gt;=4000,16,
IF('Pricing + Order Summary'!$O$13&gt;=2000,23,
IF('Pricing + Order Summary'!$O$13&gt;=750,21,
2)))))</f>
        <v>2</v>
      </c>
      <c r="M1034" s="231" t="str">
        <f>"SPS20115"&amp;"-"&amp;D1034&amp;"-"&amp;'Order Form'!$O$3&amp;"-2"</f>
        <v>SPS20115-0-1-2</v>
      </c>
    </row>
    <row r="1035" spans="1:13">
      <c r="A1035" s="234">
        <f>'Order Form'!A518</f>
        <v>105775</v>
      </c>
      <c r="B1035" s="234">
        <f t="shared" si="68"/>
        <v>105775</v>
      </c>
      <c r="C1035" s="235">
        <f t="shared" si="69"/>
        <v>105775</v>
      </c>
      <c r="D1035" s="231">
        <f>'Order Form'!$M$2</f>
        <v>0</v>
      </c>
      <c r="E1035" s="232">
        <f>'Order Form'!$K$11</f>
        <v>0</v>
      </c>
      <c r="F1035" s="232" t="str">
        <f>IF(ISBLANK('Order Form'!$K$12),"",'Order Form'!$K$12)</f>
        <v/>
      </c>
      <c r="G1035" s="232">
        <f t="shared" ca="1" si="71"/>
        <v>41887</v>
      </c>
      <c r="H1035" s="233">
        <f>'Order Form'!$K$13</f>
        <v>0</v>
      </c>
      <c r="I1035" s="236">
        <f>'Order Form'!E518</f>
        <v>6</v>
      </c>
      <c r="J1035" s="231">
        <f>'Order Form'!K518</f>
        <v>0</v>
      </c>
      <c r="K1035" s="231" t="str">
        <f t="shared" si="70"/>
        <v>F</v>
      </c>
      <c r="L1035" s="231">
        <f>IF('Pricing + Order Summary'!$O$13&gt;=8000,14,
IF('Pricing + Order Summary'!$O$13&gt;=5500,15,
IF('Pricing + Order Summary'!$O$13&gt;=4000,16,
IF('Pricing + Order Summary'!$O$13&gt;=2000,23,
IF('Pricing + Order Summary'!$O$13&gt;=750,21,
2)))))</f>
        <v>2</v>
      </c>
      <c r="M1035" s="231" t="str">
        <f>"SPS20115"&amp;"-"&amp;D1035&amp;"-"&amp;'Order Form'!$O$3&amp;"-2"</f>
        <v>SPS20115-0-1-2</v>
      </c>
    </row>
    <row r="1036" spans="1:13">
      <c r="A1036" s="234">
        <f>'Order Form'!A519</f>
        <v>105776</v>
      </c>
      <c r="B1036" s="234">
        <f t="shared" si="68"/>
        <v>105776</v>
      </c>
      <c r="C1036" s="235">
        <f t="shared" si="69"/>
        <v>105776</v>
      </c>
      <c r="D1036" s="231">
        <f>'Order Form'!$M$2</f>
        <v>0</v>
      </c>
      <c r="E1036" s="232">
        <f>'Order Form'!$K$11</f>
        <v>0</v>
      </c>
      <c r="F1036" s="232" t="str">
        <f>IF(ISBLANK('Order Form'!$K$12),"",'Order Form'!$K$12)</f>
        <v/>
      </c>
      <c r="G1036" s="232">
        <f t="shared" ca="1" si="71"/>
        <v>41887</v>
      </c>
      <c r="H1036" s="233">
        <f>'Order Form'!$K$13</f>
        <v>0</v>
      </c>
      <c r="I1036" s="236">
        <f>'Order Form'!E519</f>
        <v>6</v>
      </c>
      <c r="J1036" s="231">
        <f>'Order Form'!K519</f>
        <v>0</v>
      </c>
      <c r="K1036" s="231" t="str">
        <f t="shared" si="70"/>
        <v>F</v>
      </c>
      <c r="L1036" s="231">
        <f>IF('Pricing + Order Summary'!$O$13&gt;=8000,14,
IF('Pricing + Order Summary'!$O$13&gt;=5500,15,
IF('Pricing + Order Summary'!$O$13&gt;=4000,16,
IF('Pricing + Order Summary'!$O$13&gt;=2000,23,
IF('Pricing + Order Summary'!$O$13&gt;=750,21,
2)))))</f>
        <v>2</v>
      </c>
      <c r="M1036" s="231" t="str">
        <f>"SPS20115"&amp;"-"&amp;D1036&amp;"-"&amp;'Order Form'!$O$3&amp;"-2"</f>
        <v>SPS20115-0-1-2</v>
      </c>
    </row>
    <row r="1037" spans="1:13">
      <c r="A1037" s="234">
        <f>'Order Form'!A520</f>
        <v>108351</v>
      </c>
      <c r="B1037" s="234">
        <f t="shared" si="68"/>
        <v>108351</v>
      </c>
      <c r="C1037" s="235">
        <f t="shared" si="69"/>
        <v>108351</v>
      </c>
      <c r="D1037" s="231">
        <f>'Order Form'!$M$2</f>
        <v>0</v>
      </c>
      <c r="E1037" s="232">
        <f>'Order Form'!$K$11</f>
        <v>0</v>
      </c>
      <c r="F1037" s="232" t="str">
        <f>IF(ISBLANK('Order Form'!$K$12),"",'Order Form'!$K$12)</f>
        <v/>
      </c>
      <c r="G1037" s="232">
        <f t="shared" ca="1" si="71"/>
        <v>41887</v>
      </c>
      <c r="H1037" s="233">
        <f>'Order Form'!$K$13</f>
        <v>0</v>
      </c>
      <c r="I1037" s="236">
        <f>'Order Form'!E520</f>
        <v>6</v>
      </c>
      <c r="J1037" s="231">
        <f>'Order Form'!K520</f>
        <v>0</v>
      </c>
      <c r="K1037" s="231" t="str">
        <f t="shared" si="70"/>
        <v>F</v>
      </c>
      <c r="L1037" s="231">
        <f>IF('Pricing + Order Summary'!$O$13&gt;=8000,14,
IF('Pricing + Order Summary'!$O$13&gt;=5500,15,
IF('Pricing + Order Summary'!$O$13&gt;=4000,16,
IF('Pricing + Order Summary'!$O$13&gt;=2000,23,
IF('Pricing + Order Summary'!$O$13&gt;=750,21,
2)))))</f>
        <v>2</v>
      </c>
      <c r="M1037" s="231" t="str">
        <f>"SPS20115"&amp;"-"&amp;D1037&amp;"-"&amp;'Order Form'!$O$3&amp;"-2"</f>
        <v>SPS20115-0-1-2</v>
      </c>
    </row>
    <row r="1038" spans="1:13">
      <c r="A1038" s="234">
        <f>'Order Form'!A521</f>
        <v>108352</v>
      </c>
      <c r="B1038" s="234">
        <f t="shared" si="68"/>
        <v>108352</v>
      </c>
      <c r="C1038" s="235">
        <f t="shared" si="69"/>
        <v>108352</v>
      </c>
      <c r="D1038" s="231">
        <f>'Order Form'!$M$2</f>
        <v>0</v>
      </c>
      <c r="E1038" s="232">
        <f>'Order Form'!$K$11</f>
        <v>0</v>
      </c>
      <c r="F1038" s="232" t="str">
        <f>IF(ISBLANK('Order Form'!$K$12),"",'Order Form'!$K$12)</f>
        <v/>
      </c>
      <c r="G1038" s="232">
        <f t="shared" ca="1" si="71"/>
        <v>41887</v>
      </c>
      <c r="H1038" s="233">
        <f>'Order Form'!$K$13</f>
        <v>0</v>
      </c>
      <c r="I1038" s="236">
        <f>'Order Form'!E521</f>
        <v>6</v>
      </c>
      <c r="J1038" s="231">
        <f>'Order Form'!K521</f>
        <v>0</v>
      </c>
      <c r="K1038" s="231" t="str">
        <f t="shared" si="70"/>
        <v>F</v>
      </c>
      <c r="L1038" s="231">
        <f>IF('Pricing + Order Summary'!$O$13&gt;=8000,14,
IF('Pricing + Order Summary'!$O$13&gt;=5500,15,
IF('Pricing + Order Summary'!$O$13&gt;=4000,16,
IF('Pricing + Order Summary'!$O$13&gt;=2000,23,
IF('Pricing + Order Summary'!$O$13&gt;=750,21,
2)))))</f>
        <v>2</v>
      </c>
      <c r="M1038" s="231" t="str">
        <f>"SPS20115"&amp;"-"&amp;D1038&amp;"-"&amp;'Order Form'!$O$3&amp;"-2"</f>
        <v>SPS20115-0-1-2</v>
      </c>
    </row>
    <row r="1039" spans="1:13">
      <c r="A1039" s="234">
        <f>'Order Form'!A522</f>
        <v>108355</v>
      </c>
      <c r="B1039" s="234">
        <f t="shared" si="68"/>
        <v>108355</v>
      </c>
      <c r="C1039" s="235">
        <f t="shared" si="69"/>
        <v>108355</v>
      </c>
      <c r="D1039" s="231">
        <f>'Order Form'!$M$2</f>
        <v>0</v>
      </c>
      <c r="E1039" s="232">
        <f>'Order Form'!$K$11</f>
        <v>0</v>
      </c>
      <c r="F1039" s="232" t="str">
        <f>IF(ISBLANK('Order Form'!$K$12),"",'Order Form'!$K$12)</f>
        <v/>
      </c>
      <c r="G1039" s="232">
        <f t="shared" ca="1" si="71"/>
        <v>41887</v>
      </c>
      <c r="H1039" s="233">
        <f>'Order Form'!$K$13</f>
        <v>0</v>
      </c>
      <c r="I1039" s="236">
        <f>'Order Form'!E522</f>
        <v>6</v>
      </c>
      <c r="J1039" s="231">
        <f>'Order Form'!K522</f>
        <v>0</v>
      </c>
      <c r="K1039" s="231" t="str">
        <f t="shared" si="70"/>
        <v>F</v>
      </c>
      <c r="L1039" s="231">
        <f>IF('Pricing + Order Summary'!$O$13&gt;=8000,14,
IF('Pricing + Order Summary'!$O$13&gt;=5500,15,
IF('Pricing + Order Summary'!$O$13&gt;=4000,16,
IF('Pricing + Order Summary'!$O$13&gt;=2000,23,
IF('Pricing + Order Summary'!$O$13&gt;=750,21,
2)))))</f>
        <v>2</v>
      </c>
      <c r="M1039" s="231" t="str">
        <f>"SPS20115"&amp;"-"&amp;D1039&amp;"-"&amp;'Order Form'!$O$3&amp;"-2"</f>
        <v>SPS20115-0-1-2</v>
      </c>
    </row>
    <row r="1040" spans="1:13">
      <c r="A1040" s="234">
        <f>'Order Form'!A523</f>
        <v>108356</v>
      </c>
      <c r="B1040" s="234">
        <f t="shared" si="68"/>
        <v>108356</v>
      </c>
      <c r="C1040" s="235">
        <f t="shared" si="69"/>
        <v>108356</v>
      </c>
      <c r="D1040" s="231">
        <f>'Order Form'!$M$2</f>
        <v>0</v>
      </c>
      <c r="E1040" s="232">
        <f>'Order Form'!$K$11</f>
        <v>0</v>
      </c>
      <c r="F1040" s="232" t="str">
        <f>IF(ISBLANK('Order Form'!$K$12),"",'Order Form'!$K$12)</f>
        <v/>
      </c>
      <c r="G1040" s="232">
        <f t="shared" ca="1" si="71"/>
        <v>41887</v>
      </c>
      <c r="H1040" s="233">
        <f>'Order Form'!$K$13</f>
        <v>0</v>
      </c>
      <c r="I1040" s="236">
        <f>'Order Form'!E523</f>
        <v>6</v>
      </c>
      <c r="J1040" s="231">
        <f>'Order Form'!K523</f>
        <v>0</v>
      </c>
      <c r="K1040" s="231" t="str">
        <f t="shared" si="70"/>
        <v>F</v>
      </c>
      <c r="L1040" s="231">
        <f>IF('Pricing + Order Summary'!$O$13&gt;=8000,14,
IF('Pricing + Order Summary'!$O$13&gt;=5500,15,
IF('Pricing + Order Summary'!$O$13&gt;=4000,16,
IF('Pricing + Order Summary'!$O$13&gt;=2000,23,
IF('Pricing + Order Summary'!$O$13&gt;=750,21,
2)))))</f>
        <v>2</v>
      </c>
      <c r="M1040" s="231" t="str">
        <f>"SPS20115"&amp;"-"&amp;D1040&amp;"-"&amp;'Order Form'!$O$3&amp;"-2"</f>
        <v>SPS20115-0-1-2</v>
      </c>
    </row>
    <row r="1041" spans="1:13">
      <c r="A1041" s="234">
        <f>'Order Form'!A524</f>
        <v>100286</v>
      </c>
      <c r="B1041" s="234">
        <f t="shared" si="68"/>
        <v>100286</v>
      </c>
      <c r="C1041" s="235">
        <f t="shared" si="69"/>
        <v>100286</v>
      </c>
      <c r="D1041" s="231">
        <f>'Order Form'!$M$2</f>
        <v>0</v>
      </c>
      <c r="E1041" s="232">
        <f>'Order Form'!$K$11</f>
        <v>0</v>
      </c>
      <c r="F1041" s="232" t="str">
        <f>IF(ISBLANK('Order Form'!$K$12),"",'Order Form'!$K$12)</f>
        <v/>
      </c>
      <c r="G1041" s="232">
        <f t="shared" ca="1" si="71"/>
        <v>41887</v>
      </c>
      <c r="H1041" s="233">
        <f>'Order Form'!$K$13</f>
        <v>0</v>
      </c>
      <c r="I1041" s="236">
        <f>'Order Form'!E524</f>
        <v>6</v>
      </c>
      <c r="J1041" s="231">
        <f>'Order Form'!K524</f>
        <v>0</v>
      </c>
      <c r="K1041" s="231" t="str">
        <f t="shared" si="70"/>
        <v>F</v>
      </c>
      <c r="L1041" s="231">
        <f>IF('Pricing + Order Summary'!$O$13&gt;=8000,14,
IF('Pricing + Order Summary'!$O$13&gt;=5500,15,
IF('Pricing + Order Summary'!$O$13&gt;=4000,16,
IF('Pricing + Order Summary'!$O$13&gt;=2000,23,
IF('Pricing + Order Summary'!$O$13&gt;=750,21,
2)))))</f>
        <v>2</v>
      </c>
      <c r="M1041" s="231" t="str">
        <f>"SPS20115"&amp;"-"&amp;D1041&amp;"-"&amp;'Order Form'!$O$3&amp;"-2"</f>
        <v>SPS20115-0-1-2</v>
      </c>
    </row>
    <row r="1042" spans="1:13">
      <c r="A1042" s="234">
        <f>'Order Form'!A525</f>
        <v>100287</v>
      </c>
      <c r="B1042" s="234">
        <f t="shared" si="68"/>
        <v>100287</v>
      </c>
      <c r="C1042" s="235">
        <f t="shared" si="69"/>
        <v>100287</v>
      </c>
      <c r="D1042" s="231">
        <f>'Order Form'!$M$2</f>
        <v>0</v>
      </c>
      <c r="E1042" s="232">
        <f>'Order Form'!$K$11</f>
        <v>0</v>
      </c>
      <c r="F1042" s="232" t="str">
        <f>IF(ISBLANK('Order Form'!$K$12),"",'Order Form'!$K$12)</f>
        <v/>
      </c>
      <c r="G1042" s="232">
        <f t="shared" ca="1" si="71"/>
        <v>41887</v>
      </c>
      <c r="H1042" s="233">
        <f>'Order Form'!$K$13</f>
        <v>0</v>
      </c>
      <c r="I1042" s="236">
        <f>'Order Form'!E525</f>
        <v>6</v>
      </c>
      <c r="J1042" s="231">
        <f>'Order Form'!K525</f>
        <v>0</v>
      </c>
      <c r="K1042" s="231" t="str">
        <f t="shared" si="70"/>
        <v>F</v>
      </c>
      <c r="L1042" s="231">
        <f>IF('Pricing + Order Summary'!$O$13&gt;=8000,14,
IF('Pricing + Order Summary'!$O$13&gt;=5500,15,
IF('Pricing + Order Summary'!$O$13&gt;=4000,16,
IF('Pricing + Order Summary'!$O$13&gt;=2000,23,
IF('Pricing + Order Summary'!$O$13&gt;=750,21,
2)))))</f>
        <v>2</v>
      </c>
      <c r="M1042" s="231" t="str">
        <f>"SPS20115"&amp;"-"&amp;D1042&amp;"-"&amp;'Order Form'!$O$3&amp;"-2"</f>
        <v>SPS20115-0-1-2</v>
      </c>
    </row>
    <row r="1043" spans="1:13">
      <c r="A1043" s="234">
        <f>'Order Form'!A526</f>
        <v>108341</v>
      </c>
      <c r="B1043" s="234">
        <f t="shared" si="68"/>
        <v>108341</v>
      </c>
      <c r="C1043" s="235">
        <f t="shared" si="69"/>
        <v>108341</v>
      </c>
      <c r="D1043" s="231">
        <f>'Order Form'!$M$2</f>
        <v>0</v>
      </c>
      <c r="E1043" s="232">
        <f>'Order Form'!$K$11</f>
        <v>0</v>
      </c>
      <c r="F1043" s="232" t="str">
        <f>IF(ISBLANK('Order Form'!$K$12),"",'Order Form'!$K$12)</f>
        <v/>
      </c>
      <c r="G1043" s="232">
        <f t="shared" ca="1" si="71"/>
        <v>41887</v>
      </c>
      <c r="H1043" s="233">
        <f>'Order Form'!$K$13</f>
        <v>0</v>
      </c>
      <c r="I1043" s="236">
        <f>'Order Form'!E526</f>
        <v>26</v>
      </c>
      <c r="J1043" s="231">
        <f>'Order Form'!K526</f>
        <v>0</v>
      </c>
      <c r="K1043" s="231" t="str">
        <f t="shared" si="70"/>
        <v>F</v>
      </c>
      <c r="L1043" s="231">
        <f>IF('Pricing + Order Summary'!$O$13&gt;=8000,14,
IF('Pricing + Order Summary'!$O$13&gt;=5500,15,
IF('Pricing + Order Summary'!$O$13&gt;=4000,16,
IF('Pricing + Order Summary'!$O$13&gt;=2000,23,
IF('Pricing + Order Summary'!$O$13&gt;=750,21,
2)))))</f>
        <v>2</v>
      </c>
      <c r="M1043" s="231" t="str">
        <f>"SPS20115"&amp;"-"&amp;D1043&amp;"-"&amp;'Order Form'!$O$3&amp;"-2"</f>
        <v>SPS20115-0-1-2</v>
      </c>
    </row>
    <row r="1044" spans="1:13">
      <c r="A1044" s="234">
        <f>'Order Form'!A527</f>
        <v>108342</v>
      </c>
      <c r="B1044" s="234">
        <f t="shared" si="68"/>
        <v>108342</v>
      </c>
      <c r="C1044" s="235">
        <f t="shared" si="69"/>
        <v>108342</v>
      </c>
      <c r="D1044" s="231">
        <f>'Order Form'!$M$2</f>
        <v>0</v>
      </c>
      <c r="E1044" s="232">
        <f>'Order Form'!$K$11</f>
        <v>0</v>
      </c>
      <c r="F1044" s="232" t="str">
        <f>IF(ISBLANK('Order Form'!$K$12),"",'Order Form'!$K$12)</f>
        <v/>
      </c>
      <c r="G1044" s="232">
        <f t="shared" ca="1" si="71"/>
        <v>41887</v>
      </c>
      <c r="H1044" s="233">
        <f>'Order Form'!$K$13</f>
        <v>0</v>
      </c>
      <c r="I1044" s="236">
        <f>'Order Form'!E527</f>
        <v>26</v>
      </c>
      <c r="J1044" s="231">
        <f>'Order Form'!K527</f>
        <v>0</v>
      </c>
      <c r="K1044" s="231" t="str">
        <f t="shared" si="70"/>
        <v>F</v>
      </c>
      <c r="L1044" s="231">
        <f>IF('Pricing + Order Summary'!$O$13&gt;=8000,14,
IF('Pricing + Order Summary'!$O$13&gt;=5500,15,
IF('Pricing + Order Summary'!$O$13&gt;=4000,16,
IF('Pricing + Order Summary'!$O$13&gt;=2000,23,
IF('Pricing + Order Summary'!$O$13&gt;=750,21,
2)))))</f>
        <v>2</v>
      </c>
      <c r="M1044" s="231" t="str">
        <f>"SPS20115"&amp;"-"&amp;D1044&amp;"-"&amp;'Order Form'!$O$3&amp;"-2"</f>
        <v>SPS20115-0-1-2</v>
      </c>
    </row>
    <row r="1045" spans="1:13">
      <c r="A1045" s="234">
        <f>'Order Form'!A528</f>
        <v>108016</v>
      </c>
      <c r="B1045" s="234">
        <f t="shared" si="68"/>
        <v>108016</v>
      </c>
      <c r="C1045" s="235">
        <f t="shared" si="69"/>
        <v>108016</v>
      </c>
      <c r="D1045" s="231">
        <f>'Order Form'!$M$2</f>
        <v>0</v>
      </c>
      <c r="E1045" s="232">
        <f>'Order Form'!$K$11</f>
        <v>0</v>
      </c>
      <c r="F1045" s="232" t="str">
        <f>IF(ISBLANK('Order Form'!$K$12),"",'Order Form'!$K$12)</f>
        <v/>
      </c>
      <c r="G1045" s="232">
        <f t="shared" ca="1" si="71"/>
        <v>41887</v>
      </c>
      <c r="H1045" s="233">
        <f>'Order Form'!$K$13</f>
        <v>0</v>
      </c>
      <c r="I1045" s="236">
        <f>'Order Form'!E528</f>
        <v>25</v>
      </c>
      <c r="J1045" s="231">
        <f>'Order Form'!K528</f>
        <v>0</v>
      </c>
      <c r="K1045" s="231" t="str">
        <f t="shared" si="70"/>
        <v>F</v>
      </c>
      <c r="L1045" s="231">
        <f>IF('Pricing + Order Summary'!$O$13&gt;=8000,14,
IF('Pricing + Order Summary'!$O$13&gt;=5500,15,
IF('Pricing + Order Summary'!$O$13&gt;=4000,16,
IF('Pricing + Order Summary'!$O$13&gt;=2000,23,
IF('Pricing + Order Summary'!$O$13&gt;=750,21,
2)))))</f>
        <v>2</v>
      </c>
      <c r="M1045" s="231" t="str">
        <f>"SPS20115"&amp;"-"&amp;D1045&amp;"-"&amp;'Order Form'!$O$3&amp;"-2"</f>
        <v>SPS20115-0-1-2</v>
      </c>
    </row>
    <row r="1046" spans="1:13">
      <c r="A1046" s="234">
        <f>'Order Form'!A529</f>
        <v>108340</v>
      </c>
      <c r="B1046" s="234">
        <f t="shared" si="68"/>
        <v>108340</v>
      </c>
      <c r="C1046" s="235">
        <f t="shared" si="69"/>
        <v>108340</v>
      </c>
      <c r="D1046" s="231">
        <f>'Order Form'!$M$2</f>
        <v>0</v>
      </c>
      <c r="E1046" s="232">
        <f>'Order Form'!$K$11</f>
        <v>0</v>
      </c>
      <c r="F1046" s="232" t="str">
        <f>IF(ISBLANK('Order Form'!$K$12),"",'Order Form'!$K$12)</f>
        <v/>
      </c>
      <c r="G1046" s="232">
        <f t="shared" ca="1" si="71"/>
        <v>41887</v>
      </c>
      <c r="H1046" s="233">
        <f>'Order Form'!$K$13</f>
        <v>0</v>
      </c>
      <c r="I1046" s="236">
        <f>'Order Form'!E529</f>
        <v>15</v>
      </c>
      <c r="J1046" s="231">
        <f>'Order Form'!K529</f>
        <v>0</v>
      </c>
      <c r="K1046" s="231" t="str">
        <f t="shared" si="70"/>
        <v>F</v>
      </c>
      <c r="L1046" s="231">
        <f>IF('Pricing + Order Summary'!$O$13&gt;=8000,14,
IF('Pricing + Order Summary'!$O$13&gt;=5500,15,
IF('Pricing + Order Summary'!$O$13&gt;=4000,16,
IF('Pricing + Order Summary'!$O$13&gt;=2000,23,
IF('Pricing + Order Summary'!$O$13&gt;=750,21,
2)))))</f>
        <v>2</v>
      </c>
      <c r="M1046" s="231" t="str">
        <f>"SPS20115"&amp;"-"&amp;D1046&amp;"-"&amp;'Order Form'!$O$3&amp;"-2"</f>
        <v>SPS20115-0-1-2</v>
      </c>
    </row>
    <row r="1047" spans="1:13">
      <c r="A1047" s="234">
        <f>'Order Form'!A530</f>
        <v>105574</v>
      </c>
      <c r="B1047" s="234">
        <f t="shared" ref="B1047:B1065" si="72">A1047</f>
        <v>105574</v>
      </c>
      <c r="C1047" s="235">
        <f t="shared" ref="C1047:C1066" si="73">IF(B1047=0,A1047,B1047)</f>
        <v>105574</v>
      </c>
      <c r="D1047" s="231">
        <f>'Order Form'!$M$2</f>
        <v>0</v>
      </c>
      <c r="E1047" s="232">
        <f>'Order Form'!$K$11</f>
        <v>0</v>
      </c>
      <c r="F1047" s="232" t="str">
        <f>IF(ISBLANK('Order Form'!$K$12),"",'Order Form'!$K$12)</f>
        <v/>
      </c>
      <c r="G1047" s="232">
        <f t="shared" ca="1" si="71"/>
        <v>41887</v>
      </c>
      <c r="H1047" s="233">
        <f>'Order Form'!$K$13</f>
        <v>0</v>
      </c>
      <c r="I1047" s="236">
        <f>'Order Form'!E530</f>
        <v>15</v>
      </c>
      <c r="J1047" s="231">
        <f>'Order Form'!K530</f>
        <v>0</v>
      </c>
      <c r="K1047" s="231" t="str">
        <f t="shared" ref="K1047:K1066" si="74">IF(J1047=0,"F","T")</f>
        <v>F</v>
      </c>
      <c r="L1047" s="231">
        <f>IF('Pricing + Order Summary'!$O$13&gt;=8000,14,
IF('Pricing + Order Summary'!$O$13&gt;=5500,15,
IF('Pricing + Order Summary'!$O$13&gt;=4000,16,
IF('Pricing + Order Summary'!$O$13&gt;=2000,23,
IF('Pricing + Order Summary'!$O$13&gt;=750,21,
2)))))</f>
        <v>2</v>
      </c>
      <c r="M1047" s="231" t="str">
        <f>"SPS20115"&amp;"-"&amp;D1047&amp;"-"&amp;'Order Form'!$O$3&amp;"-2"</f>
        <v>SPS20115-0-1-2</v>
      </c>
    </row>
    <row r="1048" spans="1:13">
      <c r="A1048" s="234">
        <f>'Order Form'!A531</f>
        <v>105579</v>
      </c>
      <c r="B1048" s="234">
        <f t="shared" si="72"/>
        <v>105579</v>
      </c>
      <c r="C1048" s="235">
        <f t="shared" si="73"/>
        <v>105579</v>
      </c>
      <c r="D1048" s="231">
        <f>'Order Form'!$M$2</f>
        <v>0</v>
      </c>
      <c r="E1048" s="232">
        <f>'Order Form'!$K$11</f>
        <v>0</v>
      </c>
      <c r="F1048" s="232" t="str">
        <f>IF(ISBLANK('Order Form'!$K$12),"",'Order Form'!$K$12)</f>
        <v/>
      </c>
      <c r="G1048" s="232">
        <f t="shared" ca="1" si="71"/>
        <v>41887</v>
      </c>
      <c r="H1048" s="233">
        <f>'Order Form'!$K$13</f>
        <v>0</v>
      </c>
      <c r="I1048" s="236">
        <f>'Order Form'!E531</f>
        <v>15</v>
      </c>
      <c r="J1048" s="231">
        <f>'Order Form'!K531</f>
        <v>0</v>
      </c>
      <c r="K1048" s="231" t="str">
        <f t="shared" si="74"/>
        <v>F</v>
      </c>
      <c r="L1048" s="231">
        <f>IF('Pricing + Order Summary'!$O$13&gt;=8000,14,
IF('Pricing + Order Summary'!$O$13&gt;=5500,15,
IF('Pricing + Order Summary'!$O$13&gt;=4000,16,
IF('Pricing + Order Summary'!$O$13&gt;=2000,23,
IF('Pricing + Order Summary'!$O$13&gt;=750,21,
2)))))</f>
        <v>2</v>
      </c>
      <c r="M1048" s="231" t="str">
        <f>"SPS20115"&amp;"-"&amp;D1048&amp;"-"&amp;'Order Form'!$O$3&amp;"-2"</f>
        <v>SPS20115-0-1-2</v>
      </c>
    </row>
    <row r="1049" spans="1:13">
      <c r="A1049" s="234">
        <f>'Order Form'!A532</f>
        <v>105781</v>
      </c>
      <c r="B1049" s="234">
        <f t="shared" si="72"/>
        <v>105781</v>
      </c>
      <c r="C1049" s="235">
        <f t="shared" si="73"/>
        <v>105781</v>
      </c>
      <c r="D1049" s="231">
        <f>'Order Form'!$M$2</f>
        <v>0</v>
      </c>
      <c r="E1049" s="232">
        <f>'Order Form'!$K$11</f>
        <v>0</v>
      </c>
      <c r="F1049" s="232" t="str">
        <f>IF(ISBLANK('Order Form'!$K$12),"",'Order Form'!$K$12)</f>
        <v/>
      </c>
      <c r="G1049" s="232">
        <f t="shared" ca="1" si="71"/>
        <v>41887</v>
      </c>
      <c r="H1049" s="233">
        <f>'Order Form'!$K$13</f>
        <v>0</v>
      </c>
      <c r="I1049" s="236">
        <f>'Order Form'!E532</f>
        <v>15</v>
      </c>
      <c r="J1049" s="231">
        <f>'Order Form'!K532</f>
        <v>0</v>
      </c>
      <c r="K1049" s="231" t="str">
        <f t="shared" si="74"/>
        <v>F</v>
      </c>
      <c r="L1049" s="231">
        <f>IF('Pricing + Order Summary'!$O$13&gt;=8000,14,
IF('Pricing + Order Summary'!$O$13&gt;=5500,15,
IF('Pricing + Order Summary'!$O$13&gt;=4000,16,
IF('Pricing + Order Summary'!$O$13&gt;=2000,23,
IF('Pricing + Order Summary'!$O$13&gt;=750,21,
2)))))</f>
        <v>2</v>
      </c>
      <c r="M1049" s="231" t="str">
        <f>"SPS20115"&amp;"-"&amp;D1049&amp;"-"&amp;'Order Form'!$O$3&amp;"-2"</f>
        <v>SPS20115-0-1-2</v>
      </c>
    </row>
    <row r="1050" spans="1:13">
      <c r="A1050" s="234">
        <f>'Order Form'!A533</f>
        <v>108076</v>
      </c>
      <c r="B1050" s="234">
        <f t="shared" si="72"/>
        <v>108076</v>
      </c>
      <c r="C1050" s="235">
        <f t="shared" si="73"/>
        <v>108076</v>
      </c>
      <c r="D1050" s="231">
        <f>'Order Form'!$M$2</f>
        <v>0</v>
      </c>
      <c r="E1050" s="232">
        <f>'Order Form'!$K$11</f>
        <v>0</v>
      </c>
      <c r="F1050" s="232" t="str">
        <f>IF(ISBLANK('Order Form'!$K$12),"",'Order Form'!$K$12)</f>
        <v/>
      </c>
      <c r="G1050" s="232">
        <f t="shared" ca="1" si="71"/>
        <v>41887</v>
      </c>
      <c r="H1050" s="233">
        <f>'Order Form'!$K$13</f>
        <v>0</v>
      </c>
      <c r="I1050" s="236">
        <f>'Order Form'!E533</f>
        <v>18.5</v>
      </c>
      <c r="J1050" s="231">
        <f>'Order Form'!K533</f>
        <v>0</v>
      </c>
      <c r="K1050" s="231" t="str">
        <f t="shared" si="74"/>
        <v>F</v>
      </c>
      <c r="L1050" s="231">
        <f>IF('Pricing + Order Summary'!$O$13&gt;=8000,14,
IF('Pricing + Order Summary'!$O$13&gt;=5500,15,
IF('Pricing + Order Summary'!$O$13&gt;=4000,16,
IF('Pricing + Order Summary'!$O$13&gt;=2000,23,
IF('Pricing + Order Summary'!$O$13&gt;=750,21,
2)))))</f>
        <v>2</v>
      </c>
      <c r="M1050" s="231" t="str">
        <f>"SPS20115"&amp;"-"&amp;D1050&amp;"-"&amp;'Order Form'!$O$3&amp;"-2"</f>
        <v>SPS20115-0-1-2</v>
      </c>
    </row>
    <row r="1051" spans="1:13">
      <c r="A1051" s="234">
        <f>'Order Form'!A534</f>
        <v>105580</v>
      </c>
      <c r="B1051" s="234">
        <f t="shared" si="72"/>
        <v>105580</v>
      </c>
      <c r="C1051" s="235">
        <f t="shared" si="73"/>
        <v>105580</v>
      </c>
      <c r="D1051" s="231">
        <f>'Order Form'!$M$2</f>
        <v>0</v>
      </c>
      <c r="E1051" s="232">
        <f>'Order Form'!$K$11</f>
        <v>0</v>
      </c>
      <c r="F1051" s="232" t="str">
        <f>IF(ISBLANK('Order Form'!$K$12),"",'Order Form'!$K$12)</f>
        <v/>
      </c>
      <c r="G1051" s="232">
        <f t="shared" ca="1" si="71"/>
        <v>41887</v>
      </c>
      <c r="H1051" s="233">
        <f>'Order Form'!$K$13</f>
        <v>0</v>
      </c>
      <c r="I1051" s="236">
        <f>'Order Form'!E534</f>
        <v>18.5</v>
      </c>
      <c r="J1051" s="231">
        <f>'Order Form'!K534</f>
        <v>0</v>
      </c>
      <c r="K1051" s="231" t="str">
        <f t="shared" si="74"/>
        <v>F</v>
      </c>
      <c r="L1051" s="231">
        <f>IF('Pricing + Order Summary'!$O$13&gt;=8000,14,
IF('Pricing + Order Summary'!$O$13&gt;=5500,15,
IF('Pricing + Order Summary'!$O$13&gt;=4000,16,
IF('Pricing + Order Summary'!$O$13&gt;=2000,23,
IF('Pricing + Order Summary'!$O$13&gt;=750,21,
2)))))</f>
        <v>2</v>
      </c>
      <c r="M1051" s="231" t="str">
        <f>"SPS20115"&amp;"-"&amp;D1051&amp;"-"&amp;'Order Form'!$O$3&amp;"-2"</f>
        <v>SPS20115-0-1-2</v>
      </c>
    </row>
    <row r="1052" spans="1:13">
      <c r="A1052" s="234">
        <f>'Order Form'!A535</f>
        <v>105581</v>
      </c>
      <c r="B1052" s="234">
        <f t="shared" si="72"/>
        <v>105581</v>
      </c>
      <c r="C1052" s="235">
        <f t="shared" si="73"/>
        <v>105581</v>
      </c>
      <c r="D1052" s="231">
        <f>'Order Form'!$M$2</f>
        <v>0</v>
      </c>
      <c r="E1052" s="232">
        <f>'Order Form'!$K$11</f>
        <v>0</v>
      </c>
      <c r="F1052" s="232" t="str">
        <f>IF(ISBLANK('Order Form'!$K$12),"",'Order Form'!$K$12)</f>
        <v/>
      </c>
      <c r="G1052" s="232">
        <f t="shared" ca="1" si="71"/>
        <v>41887</v>
      </c>
      <c r="H1052" s="233">
        <f>'Order Form'!$K$13</f>
        <v>0</v>
      </c>
      <c r="I1052" s="236">
        <f>'Order Form'!E535</f>
        <v>18.5</v>
      </c>
      <c r="J1052" s="231">
        <f>'Order Form'!K535</f>
        <v>0</v>
      </c>
      <c r="K1052" s="231" t="str">
        <f t="shared" si="74"/>
        <v>F</v>
      </c>
      <c r="L1052" s="231">
        <f>IF('Pricing + Order Summary'!$O$13&gt;=8000,14,
IF('Pricing + Order Summary'!$O$13&gt;=5500,15,
IF('Pricing + Order Summary'!$O$13&gt;=4000,16,
IF('Pricing + Order Summary'!$O$13&gt;=2000,23,
IF('Pricing + Order Summary'!$O$13&gt;=750,21,
2)))))</f>
        <v>2</v>
      </c>
      <c r="M1052" s="231" t="str">
        <f>"SPS20115"&amp;"-"&amp;D1052&amp;"-"&amp;'Order Form'!$O$3&amp;"-2"</f>
        <v>SPS20115-0-1-2</v>
      </c>
    </row>
    <row r="1053" spans="1:13">
      <c r="A1053" s="234">
        <f>'Order Form'!A536</f>
        <v>105540</v>
      </c>
      <c r="B1053" s="234">
        <f t="shared" si="72"/>
        <v>105540</v>
      </c>
      <c r="C1053" s="235">
        <f t="shared" si="73"/>
        <v>105540</v>
      </c>
      <c r="D1053" s="231">
        <f>'Order Form'!$M$2</f>
        <v>0</v>
      </c>
      <c r="E1053" s="232">
        <f>'Order Form'!$K$11</f>
        <v>0</v>
      </c>
      <c r="F1053" s="232" t="str">
        <f>IF(ISBLANK('Order Form'!$K$12),"",'Order Form'!$K$12)</f>
        <v/>
      </c>
      <c r="G1053" s="232">
        <f t="shared" ca="1" si="71"/>
        <v>41887</v>
      </c>
      <c r="H1053" s="233">
        <f>'Order Form'!$K$13</f>
        <v>0</v>
      </c>
      <c r="I1053" s="236">
        <f>'Order Form'!E536</f>
        <v>15</v>
      </c>
      <c r="J1053" s="231">
        <f>'Order Form'!K536</f>
        <v>0</v>
      </c>
      <c r="K1053" s="231" t="str">
        <f t="shared" si="74"/>
        <v>F</v>
      </c>
      <c r="L1053" s="231">
        <f>IF('Pricing + Order Summary'!$O$13&gt;=8000,14,
IF('Pricing + Order Summary'!$O$13&gt;=5500,15,
IF('Pricing + Order Summary'!$O$13&gt;=4000,16,
IF('Pricing + Order Summary'!$O$13&gt;=2000,23,
IF('Pricing + Order Summary'!$O$13&gt;=750,21,
2)))))</f>
        <v>2</v>
      </c>
      <c r="M1053" s="231" t="str">
        <f>"SPS20115"&amp;"-"&amp;D1053&amp;"-"&amp;'Order Form'!$O$3&amp;"-2"</f>
        <v>SPS20115-0-1-2</v>
      </c>
    </row>
    <row r="1054" spans="1:13">
      <c r="A1054" s="234">
        <f>'Order Form'!A537</f>
        <v>108371</v>
      </c>
      <c r="B1054" s="234">
        <f t="shared" si="72"/>
        <v>108371</v>
      </c>
      <c r="C1054" s="235">
        <f t="shared" si="73"/>
        <v>108371</v>
      </c>
      <c r="D1054" s="231">
        <f>'Order Form'!$M$2</f>
        <v>0</v>
      </c>
      <c r="E1054" s="232">
        <f>'Order Form'!$K$11</f>
        <v>0</v>
      </c>
      <c r="F1054" s="232" t="str">
        <f>IF(ISBLANK('Order Form'!$K$12),"",'Order Form'!$K$12)</f>
        <v/>
      </c>
      <c r="G1054" s="232">
        <f t="shared" ca="1" si="71"/>
        <v>41887</v>
      </c>
      <c r="H1054" s="233">
        <f>'Order Form'!$K$13</f>
        <v>0</v>
      </c>
      <c r="I1054" s="236">
        <f>'Order Form'!E537</f>
        <v>15</v>
      </c>
      <c r="J1054" s="231">
        <f>'Order Form'!K537</f>
        <v>0</v>
      </c>
      <c r="K1054" s="231" t="str">
        <f t="shared" si="74"/>
        <v>F</v>
      </c>
      <c r="L1054" s="231">
        <f>IF('Pricing + Order Summary'!$O$13&gt;=8000,14,
IF('Pricing + Order Summary'!$O$13&gt;=5500,15,
IF('Pricing + Order Summary'!$O$13&gt;=4000,16,
IF('Pricing + Order Summary'!$O$13&gt;=2000,23,
IF('Pricing + Order Summary'!$O$13&gt;=750,21,
2)))))</f>
        <v>2</v>
      </c>
      <c r="M1054" s="231" t="str">
        <f>"SPS20115"&amp;"-"&amp;D1054&amp;"-"&amp;'Order Form'!$O$3&amp;"-2"</f>
        <v>SPS20115-0-1-2</v>
      </c>
    </row>
    <row r="1055" spans="1:13">
      <c r="A1055" s="234">
        <f>'Order Form'!A538</f>
        <v>108375</v>
      </c>
      <c r="B1055" s="234">
        <f t="shared" si="72"/>
        <v>108375</v>
      </c>
      <c r="C1055" s="235">
        <f t="shared" si="73"/>
        <v>108375</v>
      </c>
      <c r="D1055" s="231">
        <f>'Order Form'!$M$2</f>
        <v>0</v>
      </c>
      <c r="E1055" s="232">
        <f>'Order Form'!$K$11</f>
        <v>0</v>
      </c>
      <c r="F1055" s="232" t="str">
        <f>IF(ISBLANK('Order Form'!$K$12),"",'Order Form'!$K$12)</f>
        <v/>
      </c>
      <c r="G1055" s="232">
        <f t="shared" ca="1" si="71"/>
        <v>41887</v>
      </c>
      <c r="H1055" s="233">
        <f>'Order Form'!$K$13</f>
        <v>0</v>
      </c>
      <c r="I1055" s="236">
        <f>'Order Form'!E538</f>
        <v>15</v>
      </c>
      <c r="J1055" s="231">
        <f>'Order Form'!K538</f>
        <v>0</v>
      </c>
      <c r="K1055" s="231" t="str">
        <f t="shared" si="74"/>
        <v>F</v>
      </c>
      <c r="L1055" s="231">
        <f>IF('Pricing + Order Summary'!$O$13&gt;=8000,14,
IF('Pricing + Order Summary'!$O$13&gt;=5500,15,
IF('Pricing + Order Summary'!$O$13&gt;=4000,16,
IF('Pricing + Order Summary'!$O$13&gt;=2000,23,
IF('Pricing + Order Summary'!$O$13&gt;=750,21,
2)))))</f>
        <v>2</v>
      </c>
      <c r="M1055" s="231" t="str">
        <f>"SPS20115"&amp;"-"&amp;D1055&amp;"-"&amp;'Order Form'!$O$3&amp;"-2"</f>
        <v>SPS20115-0-1-2</v>
      </c>
    </row>
    <row r="1056" spans="1:13">
      <c r="A1056" s="234">
        <f>'Order Form'!A539</f>
        <v>100471</v>
      </c>
      <c r="B1056" s="234">
        <f t="shared" si="72"/>
        <v>100471</v>
      </c>
      <c r="C1056" s="235">
        <f t="shared" si="73"/>
        <v>100471</v>
      </c>
      <c r="D1056" s="231">
        <f>'Order Form'!$M$2</f>
        <v>0</v>
      </c>
      <c r="E1056" s="232">
        <f>'Order Form'!$K$11</f>
        <v>0</v>
      </c>
      <c r="F1056" s="232" t="str">
        <f>IF(ISBLANK('Order Form'!$K$12),"",'Order Form'!$K$12)</f>
        <v/>
      </c>
      <c r="G1056" s="232">
        <f t="shared" ca="1" si="71"/>
        <v>41887</v>
      </c>
      <c r="H1056" s="233">
        <f>'Order Form'!$K$13</f>
        <v>0</v>
      </c>
      <c r="I1056" s="236">
        <f>'Order Form'!E539</f>
        <v>15</v>
      </c>
      <c r="J1056" s="231">
        <f>'Order Form'!K539</f>
        <v>0</v>
      </c>
      <c r="K1056" s="231" t="str">
        <f t="shared" si="74"/>
        <v>F</v>
      </c>
      <c r="L1056" s="231">
        <f>IF('Pricing + Order Summary'!$O$13&gt;=8000,14,
IF('Pricing + Order Summary'!$O$13&gt;=5500,15,
IF('Pricing + Order Summary'!$O$13&gt;=4000,16,
IF('Pricing + Order Summary'!$O$13&gt;=2000,23,
IF('Pricing + Order Summary'!$O$13&gt;=750,21,
2)))))</f>
        <v>2</v>
      </c>
      <c r="M1056" s="231" t="str">
        <f>"SPS20115"&amp;"-"&amp;D1056&amp;"-"&amp;'Order Form'!$O$3&amp;"-2"</f>
        <v>SPS20115-0-1-2</v>
      </c>
    </row>
    <row r="1057" spans="1:13">
      <c r="A1057" s="234">
        <f>'Order Form'!A540</f>
        <v>100472</v>
      </c>
      <c r="B1057" s="234">
        <f t="shared" si="72"/>
        <v>100472</v>
      </c>
      <c r="C1057" s="235">
        <f t="shared" si="73"/>
        <v>100472</v>
      </c>
      <c r="D1057" s="231">
        <f>'Order Form'!$M$2</f>
        <v>0</v>
      </c>
      <c r="E1057" s="232">
        <f>'Order Form'!$K$11</f>
        <v>0</v>
      </c>
      <c r="F1057" s="232" t="str">
        <f>IF(ISBLANK('Order Form'!$K$12),"",'Order Form'!$K$12)</f>
        <v/>
      </c>
      <c r="G1057" s="232">
        <f t="shared" ca="1" si="71"/>
        <v>41887</v>
      </c>
      <c r="H1057" s="233">
        <f>'Order Form'!$K$13</f>
        <v>0</v>
      </c>
      <c r="I1057" s="236">
        <f>'Order Form'!E540</f>
        <v>15</v>
      </c>
      <c r="J1057" s="231">
        <f>'Order Form'!K540</f>
        <v>0</v>
      </c>
      <c r="K1057" s="231" t="str">
        <f t="shared" si="74"/>
        <v>F</v>
      </c>
      <c r="L1057" s="231">
        <f>IF('Pricing + Order Summary'!$O$13&gt;=8000,14,
IF('Pricing + Order Summary'!$O$13&gt;=5500,15,
IF('Pricing + Order Summary'!$O$13&gt;=4000,16,
IF('Pricing + Order Summary'!$O$13&gt;=2000,23,
IF('Pricing + Order Summary'!$O$13&gt;=750,21,
2)))))</f>
        <v>2</v>
      </c>
      <c r="M1057" s="231" t="str">
        <f>"SPS20115"&amp;"-"&amp;D1057&amp;"-"&amp;'Order Form'!$O$3&amp;"-2"</f>
        <v>SPS20115-0-1-2</v>
      </c>
    </row>
    <row r="1058" spans="1:13">
      <c r="A1058" s="234">
        <f>'Order Form'!A541</f>
        <v>100473</v>
      </c>
      <c r="B1058" s="234">
        <f t="shared" si="72"/>
        <v>100473</v>
      </c>
      <c r="C1058" s="235">
        <f t="shared" si="73"/>
        <v>100473</v>
      </c>
      <c r="D1058" s="231">
        <f>'Order Form'!$M$2</f>
        <v>0</v>
      </c>
      <c r="E1058" s="232">
        <f>'Order Form'!$K$11</f>
        <v>0</v>
      </c>
      <c r="F1058" s="232" t="str">
        <f>IF(ISBLANK('Order Form'!$K$12),"",'Order Form'!$K$12)</f>
        <v/>
      </c>
      <c r="G1058" s="232">
        <f t="shared" ca="1" si="71"/>
        <v>41887</v>
      </c>
      <c r="H1058" s="233">
        <f>'Order Form'!$K$13</f>
        <v>0</v>
      </c>
      <c r="I1058" s="236">
        <f>'Order Form'!E541</f>
        <v>15</v>
      </c>
      <c r="J1058" s="231">
        <f>'Order Form'!K541</f>
        <v>0</v>
      </c>
      <c r="K1058" s="231" t="str">
        <f t="shared" si="74"/>
        <v>F</v>
      </c>
      <c r="L1058" s="231">
        <f>IF('Pricing + Order Summary'!$O$13&gt;=8000,14,
IF('Pricing + Order Summary'!$O$13&gt;=5500,15,
IF('Pricing + Order Summary'!$O$13&gt;=4000,16,
IF('Pricing + Order Summary'!$O$13&gt;=2000,23,
IF('Pricing + Order Summary'!$O$13&gt;=750,21,
2)))))</f>
        <v>2</v>
      </c>
      <c r="M1058" s="231" t="str">
        <f>"SPS20115"&amp;"-"&amp;D1058&amp;"-"&amp;'Order Form'!$O$3&amp;"-2"</f>
        <v>SPS20115-0-1-2</v>
      </c>
    </row>
    <row r="1059" spans="1:13">
      <c r="A1059" s="234">
        <f>'Order Form'!A542</f>
        <v>101070</v>
      </c>
      <c r="B1059" s="234">
        <f t="shared" si="72"/>
        <v>101070</v>
      </c>
      <c r="C1059" s="235">
        <f t="shared" si="73"/>
        <v>101070</v>
      </c>
      <c r="D1059" s="231">
        <f>'Order Form'!$M$2</f>
        <v>0</v>
      </c>
      <c r="E1059" s="232">
        <f>'Order Form'!$K$11</f>
        <v>0</v>
      </c>
      <c r="F1059" s="232" t="str">
        <f>IF(ISBLANK('Order Form'!$K$12),"",'Order Form'!$K$12)</f>
        <v/>
      </c>
      <c r="G1059" s="232">
        <f t="shared" ca="1" si="71"/>
        <v>41887</v>
      </c>
      <c r="H1059" s="233">
        <f>'Order Form'!$K$13</f>
        <v>0</v>
      </c>
      <c r="I1059" s="236">
        <f>'Order Form'!E542</f>
        <v>15</v>
      </c>
      <c r="J1059" s="231">
        <f>'Order Form'!K542</f>
        <v>0</v>
      </c>
      <c r="K1059" s="231" t="str">
        <f t="shared" si="74"/>
        <v>F</v>
      </c>
      <c r="L1059" s="231">
        <f>IF('Pricing + Order Summary'!$O$13&gt;=8000,14,
IF('Pricing + Order Summary'!$O$13&gt;=5500,15,
IF('Pricing + Order Summary'!$O$13&gt;=4000,16,
IF('Pricing + Order Summary'!$O$13&gt;=2000,23,
IF('Pricing + Order Summary'!$O$13&gt;=750,21,
2)))))</f>
        <v>2</v>
      </c>
      <c r="M1059" s="231" t="str">
        <f>"SPS20115"&amp;"-"&amp;D1059&amp;"-"&amp;'Order Form'!$O$3&amp;"-2"</f>
        <v>SPS20115-0-1-2</v>
      </c>
    </row>
    <row r="1060" spans="1:13">
      <c r="A1060" s="234">
        <f>'Order Form'!A543</f>
        <v>101080</v>
      </c>
      <c r="B1060" s="234">
        <f t="shared" si="72"/>
        <v>101080</v>
      </c>
      <c r="C1060" s="235">
        <f t="shared" si="73"/>
        <v>101080</v>
      </c>
      <c r="D1060" s="231">
        <f>'Order Form'!$M$2</f>
        <v>0</v>
      </c>
      <c r="E1060" s="232">
        <f>'Order Form'!$K$11</f>
        <v>0</v>
      </c>
      <c r="F1060" s="232" t="str">
        <f>IF(ISBLANK('Order Form'!$K$12),"",'Order Form'!$K$12)</f>
        <v/>
      </c>
      <c r="G1060" s="232">
        <f t="shared" ca="1" si="71"/>
        <v>41887</v>
      </c>
      <c r="H1060" s="233">
        <f>'Order Form'!$K$13</f>
        <v>0</v>
      </c>
      <c r="I1060" s="236">
        <f>'Order Form'!E543</f>
        <v>15</v>
      </c>
      <c r="J1060" s="231">
        <f>'Order Form'!K543</f>
        <v>0</v>
      </c>
      <c r="K1060" s="231" t="str">
        <f t="shared" si="74"/>
        <v>F</v>
      </c>
      <c r="L1060" s="231">
        <f>IF('Pricing + Order Summary'!$O$13&gt;=8000,14,
IF('Pricing + Order Summary'!$O$13&gt;=5500,15,
IF('Pricing + Order Summary'!$O$13&gt;=4000,16,
IF('Pricing + Order Summary'!$O$13&gt;=2000,23,
IF('Pricing + Order Summary'!$O$13&gt;=750,21,
2)))))</f>
        <v>2</v>
      </c>
      <c r="M1060" s="231" t="str">
        <f>"SPS20115"&amp;"-"&amp;D1060&amp;"-"&amp;'Order Form'!$O$3&amp;"-2"</f>
        <v>SPS20115-0-1-2</v>
      </c>
    </row>
    <row r="1061" spans="1:13">
      <c r="A1061" s="234">
        <f>'Order Form'!A544</f>
        <v>100467</v>
      </c>
      <c r="B1061" s="234">
        <f t="shared" si="72"/>
        <v>100467</v>
      </c>
      <c r="C1061" s="235">
        <f t="shared" si="73"/>
        <v>100467</v>
      </c>
      <c r="D1061" s="231">
        <f>'Order Form'!$M$2</f>
        <v>0</v>
      </c>
      <c r="E1061" s="232">
        <f>'Order Form'!$K$11</f>
        <v>0</v>
      </c>
      <c r="F1061" s="232" t="str">
        <f>IF(ISBLANK('Order Form'!$K$12),"",'Order Form'!$K$12)</f>
        <v/>
      </c>
      <c r="G1061" s="232">
        <f t="shared" ca="1" si="71"/>
        <v>41887</v>
      </c>
      <c r="H1061" s="233">
        <f>'Order Form'!$K$13</f>
        <v>0</v>
      </c>
      <c r="I1061" s="236">
        <f>'Order Form'!E544</f>
        <v>17</v>
      </c>
      <c r="J1061" s="231">
        <f>'Order Form'!K544</f>
        <v>0</v>
      </c>
      <c r="K1061" s="231" t="str">
        <f t="shared" si="74"/>
        <v>F</v>
      </c>
      <c r="L1061" s="231">
        <f>IF('Pricing + Order Summary'!$O$13&gt;=8000,14,
IF('Pricing + Order Summary'!$O$13&gt;=5500,15,
IF('Pricing + Order Summary'!$O$13&gt;=4000,16,
IF('Pricing + Order Summary'!$O$13&gt;=2000,23,
IF('Pricing + Order Summary'!$O$13&gt;=750,21,
2)))))</f>
        <v>2</v>
      </c>
      <c r="M1061" s="231" t="str">
        <f>"SPS20115"&amp;"-"&amp;D1061&amp;"-"&amp;'Order Form'!$O$3&amp;"-2"</f>
        <v>SPS20115-0-1-2</v>
      </c>
    </row>
    <row r="1062" spans="1:13">
      <c r="A1062" s="234">
        <f>'Order Form'!A545</f>
        <v>100469</v>
      </c>
      <c r="B1062" s="234">
        <f t="shared" si="72"/>
        <v>100469</v>
      </c>
      <c r="C1062" s="235">
        <f t="shared" si="73"/>
        <v>100469</v>
      </c>
      <c r="D1062" s="231">
        <f>'Order Form'!$M$2</f>
        <v>0</v>
      </c>
      <c r="E1062" s="232">
        <f>'Order Form'!$K$11</f>
        <v>0</v>
      </c>
      <c r="F1062" s="232" t="str">
        <f>IF(ISBLANK('Order Form'!$K$12),"",'Order Form'!$K$12)</f>
        <v/>
      </c>
      <c r="G1062" s="232">
        <f t="shared" ca="1" si="71"/>
        <v>41887</v>
      </c>
      <c r="H1062" s="233">
        <f>'Order Form'!$K$13</f>
        <v>0</v>
      </c>
      <c r="I1062" s="236">
        <f>'Order Form'!E545</f>
        <v>17</v>
      </c>
      <c r="J1062" s="231">
        <f>'Order Form'!K545</f>
        <v>0</v>
      </c>
      <c r="K1062" s="231" t="str">
        <f t="shared" si="74"/>
        <v>F</v>
      </c>
      <c r="L1062" s="231">
        <f>IF('Pricing + Order Summary'!$O$13&gt;=8000,14,
IF('Pricing + Order Summary'!$O$13&gt;=5500,15,
IF('Pricing + Order Summary'!$O$13&gt;=4000,16,
IF('Pricing + Order Summary'!$O$13&gt;=2000,23,
IF('Pricing + Order Summary'!$O$13&gt;=750,21,
2)))))</f>
        <v>2</v>
      </c>
      <c r="M1062" s="231" t="str">
        <f>"SPS20115"&amp;"-"&amp;D1062&amp;"-"&amp;'Order Form'!$O$3&amp;"-2"</f>
        <v>SPS20115-0-1-2</v>
      </c>
    </row>
    <row r="1063" spans="1:13">
      <c r="A1063" s="234">
        <f>'Order Form'!A546</f>
        <v>108373</v>
      </c>
      <c r="B1063" s="234">
        <f t="shared" si="72"/>
        <v>108373</v>
      </c>
      <c r="C1063" s="235">
        <f t="shared" si="73"/>
        <v>108373</v>
      </c>
      <c r="D1063" s="231">
        <f>'Order Form'!$M$2</f>
        <v>0</v>
      </c>
      <c r="E1063" s="232">
        <f>'Order Form'!$K$11</f>
        <v>0</v>
      </c>
      <c r="F1063" s="232" t="str">
        <f>IF(ISBLANK('Order Form'!$K$12),"",'Order Form'!$K$12)</f>
        <v/>
      </c>
      <c r="G1063" s="232">
        <f t="shared" ca="1" si="71"/>
        <v>41887</v>
      </c>
      <c r="H1063" s="233">
        <f>'Order Form'!$K$13</f>
        <v>0</v>
      </c>
      <c r="I1063" s="236">
        <f>'Order Form'!E546</f>
        <v>17</v>
      </c>
      <c r="J1063" s="231">
        <f>'Order Form'!K546</f>
        <v>0</v>
      </c>
      <c r="K1063" s="231" t="str">
        <f t="shared" si="74"/>
        <v>F</v>
      </c>
      <c r="L1063" s="231">
        <f>IF('Pricing + Order Summary'!$O$13&gt;=8000,14,
IF('Pricing + Order Summary'!$O$13&gt;=5500,15,
IF('Pricing + Order Summary'!$O$13&gt;=4000,16,
IF('Pricing + Order Summary'!$O$13&gt;=2000,23,
IF('Pricing + Order Summary'!$O$13&gt;=750,21,
2)))))</f>
        <v>2</v>
      </c>
      <c r="M1063" s="231" t="str">
        <f>"SPS20115"&amp;"-"&amp;D1063&amp;"-"&amp;'Order Form'!$O$3&amp;"-2"</f>
        <v>SPS20115-0-1-2</v>
      </c>
    </row>
    <row r="1064" spans="1:13">
      <c r="A1064" s="234">
        <f>'Order Form'!A547</f>
        <v>108372</v>
      </c>
      <c r="B1064" s="234">
        <f t="shared" si="72"/>
        <v>108372</v>
      </c>
      <c r="C1064" s="235">
        <f t="shared" si="73"/>
        <v>108372</v>
      </c>
      <c r="D1064" s="231">
        <f>'Order Form'!$M$2</f>
        <v>0</v>
      </c>
      <c r="E1064" s="232">
        <f>'Order Form'!$K$11</f>
        <v>0</v>
      </c>
      <c r="F1064" s="232" t="str">
        <f>IF(ISBLANK('Order Form'!$K$12),"",'Order Form'!$K$12)</f>
        <v/>
      </c>
      <c r="G1064" s="232">
        <f t="shared" ca="1" si="71"/>
        <v>41887</v>
      </c>
      <c r="H1064" s="233">
        <f>'Order Form'!$K$13</f>
        <v>0</v>
      </c>
      <c r="I1064" s="236">
        <f>'Order Form'!E547</f>
        <v>17</v>
      </c>
      <c r="J1064" s="231">
        <f>'Order Form'!K547</f>
        <v>0</v>
      </c>
      <c r="K1064" s="231" t="str">
        <f t="shared" si="74"/>
        <v>F</v>
      </c>
      <c r="L1064" s="231">
        <f>IF('Pricing + Order Summary'!$O$13&gt;=8000,14,
IF('Pricing + Order Summary'!$O$13&gt;=5500,15,
IF('Pricing + Order Summary'!$O$13&gt;=4000,16,
IF('Pricing + Order Summary'!$O$13&gt;=2000,23,
IF('Pricing + Order Summary'!$O$13&gt;=750,21,
2)))))</f>
        <v>2</v>
      </c>
      <c r="M1064" s="231" t="str">
        <f>"SPS20115"&amp;"-"&amp;D1064&amp;"-"&amp;'Order Form'!$O$3&amp;"-2"</f>
        <v>SPS20115-0-1-2</v>
      </c>
    </row>
    <row r="1065" spans="1:13">
      <c r="A1065" s="234">
        <f>'Order Form'!A548</f>
        <v>100475</v>
      </c>
      <c r="B1065" s="234">
        <f t="shared" si="72"/>
        <v>100475</v>
      </c>
      <c r="C1065" s="235">
        <f t="shared" si="73"/>
        <v>100475</v>
      </c>
      <c r="D1065" s="231">
        <f>'Order Form'!$M$2</f>
        <v>0</v>
      </c>
      <c r="E1065" s="232">
        <f>'Order Form'!$K$11</f>
        <v>0</v>
      </c>
      <c r="F1065" s="232" t="str">
        <f>IF(ISBLANK('Order Form'!$K$12),"",'Order Form'!$K$12)</f>
        <v/>
      </c>
      <c r="G1065" s="232">
        <f t="shared" ca="1" si="71"/>
        <v>41887</v>
      </c>
      <c r="H1065" s="233">
        <f>'Order Form'!$K$13</f>
        <v>0</v>
      </c>
      <c r="I1065" s="236">
        <f>'Order Form'!E548</f>
        <v>15</v>
      </c>
      <c r="J1065" s="231">
        <f>'Order Form'!K548</f>
        <v>0</v>
      </c>
      <c r="K1065" s="231" t="str">
        <f t="shared" si="74"/>
        <v>F</v>
      </c>
      <c r="L1065" s="231">
        <f>IF('Pricing + Order Summary'!$O$13&gt;=8000,14,
IF('Pricing + Order Summary'!$O$13&gt;=5500,15,
IF('Pricing + Order Summary'!$O$13&gt;=4000,16,
IF('Pricing + Order Summary'!$O$13&gt;=2000,23,
IF('Pricing + Order Summary'!$O$13&gt;=750,21,
2)))))</f>
        <v>2</v>
      </c>
      <c r="M1065" s="231" t="str">
        <f>"SPS20115"&amp;"-"&amp;D1065&amp;"-"&amp;'Order Form'!$O$3&amp;"-2"</f>
        <v>SPS20115-0-1-2</v>
      </c>
    </row>
    <row r="1066" spans="1:13">
      <c r="A1066" s="234">
        <f>'Order Form'!A17</f>
        <v>107672</v>
      </c>
      <c r="B1066" s="234">
        <f>A1066</f>
        <v>107672</v>
      </c>
      <c r="C1066" s="235">
        <f t="shared" si="73"/>
        <v>107672</v>
      </c>
      <c r="D1066" s="231">
        <f>'Order Form'!$M$2</f>
        <v>0</v>
      </c>
      <c r="E1066" s="232">
        <f>'Order Form'!$L$11</f>
        <v>0</v>
      </c>
      <c r="F1066" s="232" t="str">
        <f>IF(ISBLANK('Order Form'!$L$12),"",'Order Form'!$L$12)</f>
        <v/>
      </c>
      <c r="G1066" s="232">
        <f t="shared" ca="1" si="71"/>
        <v>41887</v>
      </c>
      <c r="H1066" s="233">
        <f>'Order Form'!$L$13</f>
        <v>0</v>
      </c>
      <c r="I1066" s="236">
        <f>'Order Form'!E17</f>
        <v>17.5</v>
      </c>
      <c r="J1066" s="231">
        <f>'Order Form'!L17</f>
        <v>0</v>
      </c>
      <c r="K1066" s="231" t="str">
        <f t="shared" si="74"/>
        <v>F</v>
      </c>
      <c r="L1066" s="231">
        <f>IF('Pricing + Order Summary'!$O$13&gt;=8000,14,
IF('Pricing + Order Summary'!$O$13&gt;=5500,15,
IF('Pricing + Order Summary'!$O$13&gt;=4000,16,
IF('Pricing + Order Summary'!$O$13&gt;=2000,23,
IF('Pricing + Order Summary'!$O$13&gt;=750,21,
2)))))</f>
        <v>2</v>
      </c>
      <c r="M1066" s="231" t="str">
        <f>"SPS20115"&amp;"-"&amp;D1066&amp;"-"&amp;'Order Form'!$O$3&amp;"-3"</f>
        <v>SPS20115-0-1-3</v>
      </c>
    </row>
    <row r="1067" spans="1:13">
      <c r="A1067" s="234">
        <f>'Order Form'!A18</f>
        <v>108659</v>
      </c>
      <c r="B1067" s="234">
        <f t="shared" ref="B1067:B1130" si="75">A1067</f>
        <v>108659</v>
      </c>
      <c r="C1067" s="235">
        <f t="shared" ref="C1067:C1130" si="76">IF(B1067=0,A1067,B1067)</f>
        <v>108659</v>
      </c>
      <c r="D1067" s="231">
        <f>'Order Form'!$M$2</f>
        <v>0</v>
      </c>
      <c r="E1067" s="232">
        <f>'Order Form'!$L$11</f>
        <v>0</v>
      </c>
      <c r="F1067" s="232" t="str">
        <f>IF(ISBLANK('Order Form'!$L$12),"",'Order Form'!$L$12)</f>
        <v/>
      </c>
      <c r="G1067" s="232">
        <f t="shared" ca="1" si="71"/>
        <v>41887</v>
      </c>
      <c r="H1067" s="233">
        <f>'Order Form'!$L$13</f>
        <v>0</v>
      </c>
      <c r="I1067" s="236">
        <f>'Order Form'!E18</f>
        <v>17.5</v>
      </c>
      <c r="J1067" s="231">
        <f>'Order Form'!L18</f>
        <v>0</v>
      </c>
      <c r="K1067" s="231" t="str">
        <f t="shared" ref="K1067:K1130" si="77">IF(J1067=0,"F","T")</f>
        <v>F</v>
      </c>
      <c r="L1067" s="231">
        <f>IF('Pricing + Order Summary'!$O$13&gt;=8000,14,
IF('Pricing + Order Summary'!$O$13&gt;=5500,15,
IF('Pricing + Order Summary'!$O$13&gt;=4000,16,
IF('Pricing + Order Summary'!$O$13&gt;=2000,23,
IF('Pricing + Order Summary'!$O$13&gt;=750,21,
2)))))</f>
        <v>2</v>
      </c>
      <c r="M1067" s="231" t="str">
        <f>"SPS20115"&amp;"-"&amp;D1067&amp;"-"&amp;'Order Form'!$O$3&amp;"-3"</f>
        <v>SPS20115-0-1-3</v>
      </c>
    </row>
    <row r="1068" spans="1:13">
      <c r="A1068" s="234">
        <f>'Order Form'!A19</f>
        <v>107673</v>
      </c>
      <c r="B1068" s="234">
        <f t="shared" si="75"/>
        <v>107673</v>
      </c>
      <c r="C1068" s="235">
        <f t="shared" si="76"/>
        <v>107673</v>
      </c>
      <c r="D1068" s="231">
        <f>'Order Form'!$M$2</f>
        <v>0</v>
      </c>
      <c r="E1068" s="232">
        <f>'Order Form'!$L$11</f>
        <v>0</v>
      </c>
      <c r="F1068" s="232" t="str">
        <f>IF(ISBLANK('Order Form'!$L$12),"",'Order Form'!$L$12)</f>
        <v/>
      </c>
      <c r="G1068" s="232">
        <f t="shared" ca="1" si="71"/>
        <v>41887</v>
      </c>
      <c r="H1068" s="233">
        <f>'Order Form'!$L$13</f>
        <v>0</v>
      </c>
      <c r="I1068" s="236">
        <f>'Order Form'!E19</f>
        <v>17.5</v>
      </c>
      <c r="J1068" s="231">
        <f>'Order Form'!L19</f>
        <v>0</v>
      </c>
      <c r="K1068" s="231" t="str">
        <f t="shared" si="77"/>
        <v>F</v>
      </c>
      <c r="L1068" s="231">
        <f>IF('Pricing + Order Summary'!$O$13&gt;=8000,14,
IF('Pricing + Order Summary'!$O$13&gt;=5500,15,
IF('Pricing + Order Summary'!$O$13&gt;=4000,16,
IF('Pricing + Order Summary'!$O$13&gt;=2000,23,
IF('Pricing + Order Summary'!$O$13&gt;=750,21,
2)))))</f>
        <v>2</v>
      </c>
      <c r="M1068" s="231" t="str">
        <f>"SPS20115"&amp;"-"&amp;D1068&amp;"-"&amp;'Order Form'!$O$3&amp;"-3"</f>
        <v>SPS20115-0-1-3</v>
      </c>
    </row>
    <row r="1069" spans="1:13">
      <c r="A1069" s="234">
        <f>'Order Form'!A20</f>
        <v>107675</v>
      </c>
      <c r="B1069" s="234">
        <f t="shared" si="75"/>
        <v>107675</v>
      </c>
      <c r="C1069" s="235">
        <f t="shared" si="76"/>
        <v>107675</v>
      </c>
      <c r="D1069" s="231">
        <f>'Order Form'!$M$2</f>
        <v>0</v>
      </c>
      <c r="E1069" s="232">
        <f>'Order Form'!$L$11</f>
        <v>0</v>
      </c>
      <c r="F1069" s="232" t="str">
        <f>IF(ISBLANK('Order Form'!$L$12),"",'Order Form'!$L$12)</f>
        <v/>
      </c>
      <c r="G1069" s="232">
        <f t="shared" ca="1" si="71"/>
        <v>41887</v>
      </c>
      <c r="H1069" s="233">
        <f>'Order Form'!$L$13</f>
        <v>0</v>
      </c>
      <c r="I1069" s="236">
        <f>'Order Form'!E20</f>
        <v>17.5</v>
      </c>
      <c r="J1069" s="231">
        <f>'Order Form'!L20</f>
        <v>0</v>
      </c>
      <c r="K1069" s="231" t="str">
        <f t="shared" si="77"/>
        <v>F</v>
      </c>
      <c r="L1069" s="231">
        <f>IF('Pricing + Order Summary'!$O$13&gt;=8000,14,
IF('Pricing + Order Summary'!$O$13&gt;=5500,15,
IF('Pricing + Order Summary'!$O$13&gt;=4000,16,
IF('Pricing + Order Summary'!$O$13&gt;=2000,23,
IF('Pricing + Order Summary'!$O$13&gt;=750,21,
2)))))</f>
        <v>2</v>
      </c>
      <c r="M1069" s="231" t="str">
        <f>"SPS20115"&amp;"-"&amp;D1069&amp;"-"&amp;'Order Form'!$O$3&amp;"-3"</f>
        <v>SPS20115-0-1-3</v>
      </c>
    </row>
    <row r="1070" spans="1:13">
      <c r="A1070" s="234">
        <f>'Order Form'!A21</f>
        <v>107674</v>
      </c>
      <c r="B1070" s="234">
        <f t="shared" si="75"/>
        <v>107674</v>
      </c>
      <c r="C1070" s="235">
        <f t="shared" si="76"/>
        <v>107674</v>
      </c>
      <c r="D1070" s="231">
        <f>'Order Form'!$M$2</f>
        <v>0</v>
      </c>
      <c r="E1070" s="232">
        <f>'Order Form'!$L$11</f>
        <v>0</v>
      </c>
      <c r="F1070" s="232" t="str">
        <f>IF(ISBLANK('Order Form'!$L$12),"",'Order Form'!$L$12)</f>
        <v/>
      </c>
      <c r="G1070" s="232">
        <f t="shared" ca="1" si="71"/>
        <v>41887</v>
      </c>
      <c r="H1070" s="233">
        <f>'Order Form'!$L$13</f>
        <v>0</v>
      </c>
      <c r="I1070" s="236">
        <f>'Order Form'!E21</f>
        <v>17.5</v>
      </c>
      <c r="J1070" s="231">
        <f>'Order Form'!L21</f>
        <v>0</v>
      </c>
      <c r="K1070" s="231" t="str">
        <f t="shared" si="77"/>
        <v>F</v>
      </c>
      <c r="L1070" s="231">
        <f>IF('Pricing + Order Summary'!$O$13&gt;=8000,14,
IF('Pricing + Order Summary'!$O$13&gt;=5500,15,
IF('Pricing + Order Summary'!$O$13&gt;=4000,16,
IF('Pricing + Order Summary'!$O$13&gt;=2000,23,
IF('Pricing + Order Summary'!$O$13&gt;=750,21,
2)))))</f>
        <v>2</v>
      </c>
      <c r="M1070" s="231" t="str">
        <f>"SPS20115"&amp;"-"&amp;D1070&amp;"-"&amp;'Order Form'!$O$3&amp;"-3"</f>
        <v>SPS20115-0-1-3</v>
      </c>
    </row>
    <row r="1071" spans="1:13">
      <c r="A1071" s="234">
        <f>'Order Form'!A22</f>
        <v>108657</v>
      </c>
      <c r="B1071" s="234">
        <f t="shared" si="75"/>
        <v>108657</v>
      </c>
      <c r="C1071" s="235">
        <f t="shared" si="76"/>
        <v>108657</v>
      </c>
      <c r="D1071" s="231">
        <f>'Order Form'!$M$2</f>
        <v>0</v>
      </c>
      <c r="E1071" s="232">
        <f>'Order Form'!$L$11</f>
        <v>0</v>
      </c>
      <c r="F1071" s="232" t="str">
        <f>IF(ISBLANK('Order Form'!$L$12),"",'Order Form'!$L$12)</f>
        <v/>
      </c>
      <c r="G1071" s="232">
        <f t="shared" ca="1" si="71"/>
        <v>41887</v>
      </c>
      <c r="H1071" s="233">
        <f>'Order Form'!$L$13</f>
        <v>0</v>
      </c>
      <c r="I1071" s="236">
        <f>'Order Form'!E22</f>
        <v>22.5</v>
      </c>
      <c r="J1071" s="231">
        <f>'Order Form'!L22</f>
        <v>0</v>
      </c>
      <c r="K1071" s="231" t="str">
        <f t="shared" si="77"/>
        <v>F</v>
      </c>
      <c r="L1071" s="231">
        <f>IF('Pricing + Order Summary'!$O$13&gt;=8000,14,
IF('Pricing + Order Summary'!$O$13&gt;=5500,15,
IF('Pricing + Order Summary'!$O$13&gt;=4000,16,
IF('Pricing + Order Summary'!$O$13&gt;=2000,23,
IF('Pricing + Order Summary'!$O$13&gt;=750,21,
2)))))</f>
        <v>2</v>
      </c>
      <c r="M1071" s="231" t="str">
        <f>"SPS20115"&amp;"-"&amp;D1071&amp;"-"&amp;'Order Form'!$O$3&amp;"-3"</f>
        <v>SPS20115-0-1-3</v>
      </c>
    </row>
    <row r="1072" spans="1:13">
      <c r="A1072" s="234">
        <f>'Order Form'!A23</f>
        <v>108656</v>
      </c>
      <c r="B1072" s="234">
        <f t="shared" si="75"/>
        <v>108656</v>
      </c>
      <c r="C1072" s="235">
        <f t="shared" si="76"/>
        <v>108656</v>
      </c>
      <c r="D1072" s="231">
        <f>'Order Form'!$M$2</f>
        <v>0</v>
      </c>
      <c r="E1072" s="232">
        <f>'Order Form'!$L$11</f>
        <v>0</v>
      </c>
      <c r="F1072" s="232" t="str">
        <f>IF(ISBLANK('Order Form'!$L$12),"",'Order Form'!$L$12)</f>
        <v/>
      </c>
      <c r="G1072" s="232">
        <f t="shared" ca="1" si="71"/>
        <v>41887</v>
      </c>
      <c r="H1072" s="233">
        <f>'Order Form'!$L$13</f>
        <v>0</v>
      </c>
      <c r="I1072" s="236">
        <f>'Order Form'!E23</f>
        <v>22.5</v>
      </c>
      <c r="J1072" s="231">
        <f>'Order Form'!L23</f>
        <v>0</v>
      </c>
      <c r="K1072" s="231" t="str">
        <f t="shared" si="77"/>
        <v>F</v>
      </c>
      <c r="L1072" s="231">
        <f>IF('Pricing + Order Summary'!$O$13&gt;=8000,14,
IF('Pricing + Order Summary'!$O$13&gt;=5500,15,
IF('Pricing + Order Summary'!$O$13&gt;=4000,16,
IF('Pricing + Order Summary'!$O$13&gt;=2000,23,
IF('Pricing + Order Summary'!$O$13&gt;=750,21,
2)))))</f>
        <v>2</v>
      </c>
      <c r="M1072" s="231" t="str">
        <f>"SPS20115"&amp;"-"&amp;D1072&amp;"-"&amp;'Order Form'!$O$3&amp;"-3"</f>
        <v>SPS20115-0-1-3</v>
      </c>
    </row>
    <row r="1073" spans="1:13">
      <c r="A1073" s="234">
        <f>'Order Form'!A24</f>
        <v>108658</v>
      </c>
      <c r="B1073" s="234">
        <f t="shared" si="75"/>
        <v>108658</v>
      </c>
      <c r="C1073" s="235">
        <f t="shared" si="76"/>
        <v>108658</v>
      </c>
      <c r="D1073" s="231">
        <f>'Order Form'!$M$2</f>
        <v>0</v>
      </c>
      <c r="E1073" s="232">
        <f>'Order Form'!$L$11</f>
        <v>0</v>
      </c>
      <c r="F1073" s="232" t="str">
        <f>IF(ISBLANK('Order Form'!$L$12),"",'Order Form'!$L$12)</f>
        <v/>
      </c>
      <c r="G1073" s="232">
        <f t="shared" ca="1" si="71"/>
        <v>41887</v>
      </c>
      <c r="H1073" s="233">
        <f>'Order Form'!$L$13</f>
        <v>0</v>
      </c>
      <c r="I1073" s="236">
        <f>'Order Form'!E24</f>
        <v>19.5</v>
      </c>
      <c r="J1073" s="231">
        <f>'Order Form'!L24</f>
        <v>0</v>
      </c>
      <c r="K1073" s="231" t="str">
        <f t="shared" si="77"/>
        <v>F</v>
      </c>
      <c r="L1073" s="231">
        <f>IF('Pricing + Order Summary'!$O$13&gt;=8000,14,
IF('Pricing + Order Summary'!$O$13&gt;=5500,15,
IF('Pricing + Order Summary'!$O$13&gt;=4000,16,
IF('Pricing + Order Summary'!$O$13&gt;=2000,23,
IF('Pricing + Order Summary'!$O$13&gt;=750,21,
2)))))</f>
        <v>2</v>
      </c>
      <c r="M1073" s="231" t="str">
        <f>"SPS20115"&amp;"-"&amp;D1073&amp;"-"&amp;'Order Form'!$O$3&amp;"-3"</f>
        <v>SPS20115-0-1-3</v>
      </c>
    </row>
    <row r="1074" spans="1:13">
      <c r="A1074" s="234">
        <f>'Order Form'!A25</f>
        <v>107670</v>
      </c>
      <c r="B1074" s="234">
        <f t="shared" si="75"/>
        <v>107670</v>
      </c>
      <c r="C1074" s="235">
        <f t="shared" si="76"/>
        <v>107670</v>
      </c>
      <c r="D1074" s="231">
        <f>'Order Form'!$M$2</f>
        <v>0</v>
      </c>
      <c r="E1074" s="232">
        <f>'Order Form'!$L$11</f>
        <v>0</v>
      </c>
      <c r="F1074" s="232" t="str">
        <f>IF(ISBLANK('Order Form'!$L$12),"",'Order Form'!$L$12)</f>
        <v/>
      </c>
      <c r="G1074" s="232">
        <f t="shared" ca="1" si="71"/>
        <v>41887</v>
      </c>
      <c r="H1074" s="233">
        <f>'Order Form'!$L$13</f>
        <v>0</v>
      </c>
      <c r="I1074" s="236">
        <f>'Order Form'!E25</f>
        <v>19.5</v>
      </c>
      <c r="J1074" s="231">
        <f>'Order Form'!L25</f>
        <v>0</v>
      </c>
      <c r="K1074" s="231" t="str">
        <f t="shared" si="77"/>
        <v>F</v>
      </c>
      <c r="L1074" s="231">
        <f>IF('Pricing + Order Summary'!$O$13&gt;=8000,14,
IF('Pricing + Order Summary'!$O$13&gt;=5500,15,
IF('Pricing + Order Summary'!$O$13&gt;=4000,16,
IF('Pricing + Order Summary'!$O$13&gt;=2000,23,
IF('Pricing + Order Summary'!$O$13&gt;=750,21,
2)))))</f>
        <v>2</v>
      </c>
      <c r="M1074" s="231" t="str">
        <f>"SPS20115"&amp;"-"&amp;D1074&amp;"-"&amp;'Order Form'!$O$3&amp;"-3"</f>
        <v>SPS20115-0-1-3</v>
      </c>
    </row>
    <row r="1075" spans="1:13">
      <c r="A1075" s="234">
        <f>'Order Form'!A26</f>
        <v>107669</v>
      </c>
      <c r="B1075" s="234">
        <f t="shared" si="75"/>
        <v>107669</v>
      </c>
      <c r="C1075" s="235">
        <f t="shared" si="76"/>
        <v>107669</v>
      </c>
      <c r="D1075" s="231">
        <f>'Order Form'!$M$2</f>
        <v>0</v>
      </c>
      <c r="E1075" s="232">
        <f>'Order Form'!$L$11</f>
        <v>0</v>
      </c>
      <c r="F1075" s="232" t="str">
        <f>IF(ISBLANK('Order Form'!$L$12),"",'Order Form'!$L$12)</f>
        <v/>
      </c>
      <c r="G1075" s="232">
        <f t="shared" ca="1" si="71"/>
        <v>41887</v>
      </c>
      <c r="H1075" s="233">
        <f>'Order Form'!$L$13</f>
        <v>0</v>
      </c>
      <c r="I1075" s="236">
        <f>'Order Form'!E26</f>
        <v>19.5</v>
      </c>
      <c r="J1075" s="231">
        <f>'Order Form'!L26</f>
        <v>0</v>
      </c>
      <c r="K1075" s="231" t="str">
        <f t="shared" si="77"/>
        <v>F</v>
      </c>
      <c r="L1075" s="231">
        <f>IF('Pricing + Order Summary'!$O$13&gt;=8000,14,
IF('Pricing + Order Summary'!$O$13&gt;=5500,15,
IF('Pricing + Order Summary'!$O$13&gt;=4000,16,
IF('Pricing + Order Summary'!$O$13&gt;=2000,23,
IF('Pricing + Order Summary'!$O$13&gt;=750,21,
2)))))</f>
        <v>2</v>
      </c>
      <c r="M1075" s="231" t="str">
        <f>"SPS20115"&amp;"-"&amp;D1075&amp;"-"&amp;'Order Form'!$O$3&amp;"-3"</f>
        <v>SPS20115-0-1-3</v>
      </c>
    </row>
    <row r="1076" spans="1:13">
      <c r="A1076" s="234">
        <f>'Order Form'!A27</f>
        <v>108556</v>
      </c>
      <c r="B1076" s="234">
        <f t="shared" si="75"/>
        <v>108556</v>
      </c>
      <c r="C1076" s="235">
        <f t="shared" si="76"/>
        <v>108556</v>
      </c>
      <c r="D1076" s="231">
        <f>'Order Form'!$M$2</f>
        <v>0</v>
      </c>
      <c r="E1076" s="232">
        <f>'Order Form'!$L$11</f>
        <v>0</v>
      </c>
      <c r="F1076" s="232" t="str">
        <f>IF(ISBLANK('Order Form'!$L$12),"",'Order Form'!$L$12)</f>
        <v/>
      </c>
      <c r="G1076" s="232">
        <f t="shared" ca="1" si="71"/>
        <v>41887</v>
      </c>
      <c r="H1076" s="233">
        <f>'Order Form'!$L$13</f>
        <v>0</v>
      </c>
      <c r="I1076" s="236">
        <f>'Order Form'!E27</f>
        <v>12.5</v>
      </c>
      <c r="J1076" s="231">
        <f>'Order Form'!L27</f>
        <v>0</v>
      </c>
      <c r="K1076" s="231" t="str">
        <f t="shared" si="77"/>
        <v>F</v>
      </c>
      <c r="L1076" s="231">
        <f>IF('Pricing + Order Summary'!$O$13&gt;=8000,14,
IF('Pricing + Order Summary'!$O$13&gt;=5500,15,
IF('Pricing + Order Summary'!$O$13&gt;=4000,16,
IF('Pricing + Order Summary'!$O$13&gt;=2000,23,
IF('Pricing + Order Summary'!$O$13&gt;=750,21,
2)))))</f>
        <v>2</v>
      </c>
      <c r="M1076" s="231" t="str">
        <f>"SPS20115"&amp;"-"&amp;D1076&amp;"-"&amp;'Order Form'!$O$3&amp;"-3"</f>
        <v>SPS20115-0-1-3</v>
      </c>
    </row>
    <row r="1077" spans="1:13">
      <c r="A1077" s="234">
        <f>'Order Form'!A28</f>
        <v>108555</v>
      </c>
      <c r="B1077" s="234">
        <f t="shared" si="75"/>
        <v>108555</v>
      </c>
      <c r="C1077" s="235">
        <f t="shared" si="76"/>
        <v>108555</v>
      </c>
      <c r="D1077" s="231">
        <f>'Order Form'!$M$2</f>
        <v>0</v>
      </c>
      <c r="E1077" s="232">
        <f>'Order Form'!$L$11</f>
        <v>0</v>
      </c>
      <c r="F1077" s="232" t="str">
        <f>IF(ISBLANK('Order Form'!$L$12),"",'Order Form'!$L$12)</f>
        <v/>
      </c>
      <c r="G1077" s="232">
        <f t="shared" ca="1" si="71"/>
        <v>41887</v>
      </c>
      <c r="H1077" s="233">
        <f>'Order Form'!$L$13</f>
        <v>0</v>
      </c>
      <c r="I1077" s="236">
        <f>'Order Form'!E28</f>
        <v>12.5</v>
      </c>
      <c r="J1077" s="231">
        <f>'Order Form'!L28</f>
        <v>0</v>
      </c>
      <c r="K1077" s="231" t="str">
        <f t="shared" si="77"/>
        <v>F</v>
      </c>
      <c r="L1077" s="231">
        <f>IF('Pricing + Order Summary'!$O$13&gt;=8000,14,
IF('Pricing + Order Summary'!$O$13&gt;=5500,15,
IF('Pricing + Order Summary'!$O$13&gt;=4000,16,
IF('Pricing + Order Summary'!$O$13&gt;=2000,23,
IF('Pricing + Order Summary'!$O$13&gt;=750,21,
2)))))</f>
        <v>2</v>
      </c>
      <c r="M1077" s="231" t="str">
        <f>"SPS20115"&amp;"-"&amp;D1077&amp;"-"&amp;'Order Form'!$O$3&amp;"-3"</f>
        <v>SPS20115-0-1-3</v>
      </c>
    </row>
    <row r="1078" spans="1:13">
      <c r="A1078" s="234">
        <f>'Order Form'!A29</f>
        <v>108678</v>
      </c>
      <c r="B1078" s="234">
        <f t="shared" si="75"/>
        <v>108678</v>
      </c>
      <c r="C1078" s="235">
        <f t="shared" si="76"/>
        <v>108678</v>
      </c>
      <c r="D1078" s="231">
        <f>'Order Form'!$M$2</f>
        <v>0</v>
      </c>
      <c r="E1078" s="232">
        <f>'Order Form'!$L$11</f>
        <v>0</v>
      </c>
      <c r="F1078" s="232" t="str">
        <f>IF(ISBLANK('Order Form'!$L$12),"",'Order Form'!$L$12)</f>
        <v/>
      </c>
      <c r="G1078" s="232">
        <f t="shared" ca="1" si="71"/>
        <v>41887</v>
      </c>
      <c r="H1078" s="233">
        <f>'Order Form'!$L$13</f>
        <v>0</v>
      </c>
      <c r="I1078" s="236">
        <f>'Order Form'!E29</f>
        <v>12.5</v>
      </c>
      <c r="J1078" s="231">
        <f>'Order Form'!L29</f>
        <v>0</v>
      </c>
      <c r="K1078" s="231" t="str">
        <f t="shared" si="77"/>
        <v>F</v>
      </c>
      <c r="L1078" s="231">
        <f>IF('Pricing + Order Summary'!$O$13&gt;=8000,14,
IF('Pricing + Order Summary'!$O$13&gt;=5500,15,
IF('Pricing + Order Summary'!$O$13&gt;=4000,16,
IF('Pricing + Order Summary'!$O$13&gt;=2000,23,
IF('Pricing + Order Summary'!$O$13&gt;=750,21,
2)))))</f>
        <v>2</v>
      </c>
      <c r="M1078" s="231" t="str">
        <f>"SPS20115"&amp;"-"&amp;D1078&amp;"-"&amp;'Order Form'!$O$3&amp;"-3"</f>
        <v>SPS20115-0-1-3</v>
      </c>
    </row>
    <row r="1079" spans="1:13">
      <c r="A1079" s="234">
        <f>'Order Form'!A30</f>
        <v>100137</v>
      </c>
      <c r="B1079" s="234">
        <f t="shared" si="75"/>
        <v>100137</v>
      </c>
      <c r="C1079" s="235">
        <f t="shared" si="76"/>
        <v>100137</v>
      </c>
      <c r="D1079" s="231">
        <f>'Order Form'!$M$2</f>
        <v>0</v>
      </c>
      <c r="E1079" s="232">
        <f>'Order Form'!$L$11</f>
        <v>0</v>
      </c>
      <c r="F1079" s="232" t="str">
        <f>IF(ISBLANK('Order Form'!$L$12),"",'Order Form'!$L$12)</f>
        <v/>
      </c>
      <c r="G1079" s="232">
        <f t="shared" ca="1" si="71"/>
        <v>41887</v>
      </c>
      <c r="H1079" s="233">
        <f>'Order Form'!$L$13</f>
        <v>0</v>
      </c>
      <c r="I1079" s="236">
        <f>'Order Form'!E30</f>
        <v>12.5</v>
      </c>
      <c r="J1079" s="231">
        <f>'Order Form'!L30</f>
        <v>0</v>
      </c>
      <c r="K1079" s="231" t="str">
        <f t="shared" si="77"/>
        <v>F</v>
      </c>
      <c r="L1079" s="231">
        <f>IF('Pricing + Order Summary'!$O$13&gt;=8000,14,
IF('Pricing + Order Summary'!$O$13&gt;=5500,15,
IF('Pricing + Order Summary'!$O$13&gt;=4000,16,
IF('Pricing + Order Summary'!$O$13&gt;=2000,23,
IF('Pricing + Order Summary'!$O$13&gt;=750,21,
2)))))</f>
        <v>2</v>
      </c>
      <c r="M1079" s="231" t="str">
        <f>"SPS20115"&amp;"-"&amp;D1079&amp;"-"&amp;'Order Form'!$O$3&amp;"-3"</f>
        <v>SPS20115-0-1-3</v>
      </c>
    </row>
    <row r="1080" spans="1:13">
      <c r="A1080" s="234">
        <f>'Order Form'!A31</f>
        <v>100138</v>
      </c>
      <c r="B1080" s="234">
        <f t="shared" si="75"/>
        <v>100138</v>
      </c>
      <c r="C1080" s="235">
        <f t="shared" si="76"/>
        <v>100138</v>
      </c>
      <c r="D1080" s="231">
        <f>'Order Form'!$M$2</f>
        <v>0</v>
      </c>
      <c r="E1080" s="232">
        <f>'Order Form'!$L$11</f>
        <v>0</v>
      </c>
      <c r="F1080" s="232" t="str">
        <f>IF(ISBLANK('Order Form'!$L$12),"",'Order Form'!$L$12)</f>
        <v/>
      </c>
      <c r="G1080" s="232">
        <f t="shared" ca="1" si="71"/>
        <v>41887</v>
      </c>
      <c r="H1080" s="233">
        <f>'Order Form'!$L$13</f>
        <v>0</v>
      </c>
      <c r="I1080" s="236">
        <f>'Order Form'!E31</f>
        <v>12.5</v>
      </c>
      <c r="J1080" s="231">
        <f>'Order Form'!L31</f>
        <v>0</v>
      </c>
      <c r="K1080" s="231" t="str">
        <f t="shared" si="77"/>
        <v>F</v>
      </c>
      <c r="L1080" s="231">
        <f>IF('Pricing + Order Summary'!$O$13&gt;=8000,14,
IF('Pricing + Order Summary'!$O$13&gt;=5500,15,
IF('Pricing + Order Summary'!$O$13&gt;=4000,16,
IF('Pricing + Order Summary'!$O$13&gt;=2000,23,
IF('Pricing + Order Summary'!$O$13&gt;=750,21,
2)))))</f>
        <v>2</v>
      </c>
      <c r="M1080" s="231" t="str">
        <f>"SPS20115"&amp;"-"&amp;D1080&amp;"-"&amp;'Order Form'!$O$3&amp;"-3"</f>
        <v>SPS20115-0-1-3</v>
      </c>
    </row>
    <row r="1081" spans="1:13">
      <c r="A1081" s="234">
        <f>'Order Form'!A32</f>
        <v>100505</v>
      </c>
      <c r="B1081" s="234">
        <f t="shared" si="75"/>
        <v>100505</v>
      </c>
      <c r="C1081" s="235">
        <f t="shared" si="76"/>
        <v>100505</v>
      </c>
      <c r="D1081" s="231">
        <f>'Order Form'!$M$2</f>
        <v>0</v>
      </c>
      <c r="E1081" s="232">
        <f>'Order Form'!$L$11</f>
        <v>0</v>
      </c>
      <c r="F1081" s="232" t="str">
        <f>IF(ISBLANK('Order Form'!$L$12),"",'Order Form'!$L$12)</f>
        <v/>
      </c>
      <c r="G1081" s="232">
        <f t="shared" ca="1" si="71"/>
        <v>41887</v>
      </c>
      <c r="H1081" s="233">
        <f>'Order Form'!$L$13</f>
        <v>0</v>
      </c>
      <c r="I1081" s="236">
        <f>'Order Form'!E32</f>
        <v>12.5</v>
      </c>
      <c r="J1081" s="231">
        <f>'Order Form'!L32</f>
        <v>0</v>
      </c>
      <c r="K1081" s="231" t="str">
        <f t="shared" si="77"/>
        <v>F</v>
      </c>
      <c r="L1081" s="231">
        <f>IF('Pricing + Order Summary'!$O$13&gt;=8000,14,
IF('Pricing + Order Summary'!$O$13&gt;=5500,15,
IF('Pricing + Order Summary'!$O$13&gt;=4000,16,
IF('Pricing + Order Summary'!$O$13&gt;=2000,23,
IF('Pricing + Order Summary'!$O$13&gt;=750,21,
2)))))</f>
        <v>2</v>
      </c>
      <c r="M1081" s="231" t="str">
        <f>"SPS20115"&amp;"-"&amp;D1081&amp;"-"&amp;'Order Form'!$O$3&amp;"-3"</f>
        <v>SPS20115-0-1-3</v>
      </c>
    </row>
    <row r="1082" spans="1:13">
      <c r="A1082" s="234">
        <f>'Order Form'!A33</f>
        <v>100139</v>
      </c>
      <c r="B1082" s="234">
        <f t="shared" si="75"/>
        <v>100139</v>
      </c>
      <c r="C1082" s="235">
        <f t="shared" si="76"/>
        <v>100139</v>
      </c>
      <c r="D1082" s="231">
        <f>'Order Form'!$M$2</f>
        <v>0</v>
      </c>
      <c r="E1082" s="232">
        <f>'Order Form'!$L$11</f>
        <v>0</v>
      </c>
      <c r="F1082" s="232" t="str">
        <f>IF(ISBLANK('Order Form'!$L$12),"",'Order Form'!$L$12)</f>
        <v/>
      </c>
      <c r="G1082" s="232">
        <f t="shared" ca="1" si="71"/>
        <v>41887</v>
      </c>
      <c r="H1082" s="233">
        <f>'Order Form'!$L$13</f>
        <v>0</v>
      </c>
      <c r="I1082" s="236">
        <f>'Order Form'!E33</f>
        <v>12.5</v>
      </c>
      <c r="J1082" s="231">
        <f>'Order Form'!L33</f>
        <v>0</v>
      </c>
      <c r="K1082" s="231" t="str">
        <f t="shared" si="77"/>
        <v>F</v>
      </c>
      <c r="L1082" s="231">
        <f>IF('Pricing + Order Summary'!$O$13&gt;=8000,14,
IF('Pricing + Order Summary'!$O$13&gt;=5500,15,
IF('Pricing + Order Summary'!$O$13&gt;=4000,16,
IF('Pricing + Order Summary'!$O$13&gt;=2000,23,
IF('Pricing + Order Summary'!$O$13&gt;=750,21,
2)))))</f>
        <v>2</v>
      </c>
      <c r="M1082" s="231" t="str">
        <f>"SPS20115"&amp;"-"&amp;D1082&amp;"-"&amp;'Order Form'!$O$3&amp;"-3"</f>
        <v>SPS20115-0-1-3</v>
      </c>
    </row>
    <row r="1083" spans="1:13">
      <c r="A1083" s="234">
        <f>'Order Form'!A34</f>
        <v>100549</v>
      </c>
      <c r="B1083" s="234">
        <f t="shared" si="75"/>
        <v>100549</v>
      </c>
      <c r="C1083" s="235">
        <f t="shared" si="76"/>
        <v>100549</v>
      </c>
      <c r="D1083" s="231">
        <f>'Order Form'!$M$2</f>
        <v>0</v>
      </c>
      <c r="E1083" s="232">
        <f>'Order Form'!$L$11</f>
        <v>0</v>
      </c>
      <c r="F1083" s="232" t="str">
        <f>IF(ISBLANK('Order Form'!$L$12),"",'Order Form'!$L$12)</f>
        <v/>
      </c>
      <c r="G1083" s="232">
        <f t="shared" ca="1" si="71"/>
        <v>41887</v>
      </c>
      <c r="H1083" s="233">
        <f>'Order Form'!$L$13</f>
        <v>0</v>
      </c>
      <c r="I1083" s="236">
        <f>'Order Form'!E34</f>
        <v>12.5</v>
      </c>
      <c r="J1083" s="231">
        <f>'Order Form'!L34</f>
        <v>0</v>
      </c>
      <c r="K1083" s="231" t="str">
        <f t="shared" si="77"/>
        <v>F</v>
      </c>
      <c r="L1083" s="231">
        <f>IF('Pricing + Order Summary'!$O$13&gt;=8000,14,
IF('Pricing + Order Summary'!$O$13&gt;=5500,15,
IF('Pricing + Order Summary'!$O$13&gt;=4000,16,
IF('Pricing + Order Summary'!$O$13&gt;=2000,23,
IF('Pricing + Order Summary'!$O$13&gt;=750,21,
2)))))</f>
        <v>2</v>
      </c>
      <c r="M1083" s="231" t="str">
        <f>"SPS20115"&amp;"-"&amp;D1083&amp;"-"&amp;'Order Form'!$O$3&amp;"-3"</f>
        <v>SPS20115-0-1-3</v>
      </c>
    </row>
    <row r="1084" spans="1:13">
      <c r="A1084" s="234">
        <f>'Order Form'!A35</f>
        <v>108673</v>
      </c>
      <c r="B1084" s="234">
        <f t="shared" si="75"/>
        <v>108673</v>
      </c>
      <c r="C1084" s="235">
        <f t="shared" si="76"/>
        <v>108673</v>
      </c>
      <c r="D1084" s="231">
        <f>'Order Form'!$M$2</f>
        <v>0</v>
      </c>
      <c r="E1084" s="232">
        <f>'Order Form'!$L$11</f>
        <v>0</v>
      </c>
      <c r="F1084" s="232" t="str">
        <f>IF(ISBLANK('Order Form'!$L$12),"",'Order Form'!$L$12)</f>
        <v/>
      </c>
      <c r="G1084" s="232">
        <f t="shared" ca="1" si="71"/>
        <v>41887</v>
      </c>
      <c r="H1084" s="233">
        <f>'Order Form'!$L$13</f>
        <v>0</v>
      </c>
      <c r="I1084" s="236">
        <f>'Order Form'!E35</f>
        <v>12.5</v>
      </c>
      <c r="J1084" s="231">
        <f>'Order Form'!L35</f>
        <v>0</v>
      </c>
      <c r="K1084" s="231" t="str">
        <f t="shared" si="77"/>
        <v>F</v>
      </c>
      <c r="L1084" s="231">
        <f>IF('Pricing + Order Summary'!$O$13&gt;=8000,14,
IF('Pricing + Order Summary'!$O$13&gt;=5500,15,
IF('Pricing + Order Summary'!$O$13&gt;=4000,16,
IF('Pricing + Order Summary'!$O$13&gt;=2000,23,
IF('Pricing + Order Summary'!$O$13&gt;=750,21,
2)))))</f>
        <v>2</v>
      </c>
      <c r="M1084" s="231" t="str">
        <f>"SPS20115"&amp;"-"&amp;D1084&amp;"-"&amp;'Order Form'!$O$3&amp;"-3"</f>
        <v>SPS20115-0-1-3</v>
      </c>
    </row>
    <row r="1085" spans="1:13">
      <c r="A1085" s="234">
        <f>'Order Form'!A36</f>
        <v>107692</v>
      </c>
      <c r="B1085" s="234">
        <f t="shared" si="75"/>
        <v>107692</v>
      </c>
      <c r="C1085" s="235">
        <f t="shared" si="76"/>
        <v>107692</v>
      </c>
      <c r="D1085" s="231">
        <f>'Order Form'!$M$2</f>
        <v>0</v>
      </c>
      <c r="E1085" s="232">
        <f>'Order Form'!$L$11</f>
        <v>0</v>
      </c>
      <c r="F1085" s="232" t="str">
        <f>IF(ISBLANK('Order Form'!$L$12),"",'Order Form'!$L$12)</f>
        <v/>
      </c>
      <c r="G1085" s="232">
        <f t="shared" ca="1" si="71"/>
        <v>41887</v>
      </c>
      <c r="H1085" s="233">
        <f>'Order Form'!$L$13</f>
        <v>0</v>
      </c>
      <c r="I1085" s="236">
        <f>'Order Form'!E36</f>
        <v>12.5</v>
      </c>
      <c r="J1085" s="231">
        <f>'Order Form'!L36</f>
        <v>0</v>
      </c>
      <c r="K1085" s="231" t="str">
        <f t="shared" si="77"/>
        <v>F</v>
      </c>
      <c r="L1085" s="231">
        <f>IF('Pricing + Order Summary'!$O$13&gt;=8000,14,
IF('Pricing + Order Summary'!$O$13&gt;=5500,15,
IF('Pricing + Order Summary'!$O$13&gt;=4000,16,
IF('Pricing + Order Summary'!$O$13&gt;=2000,23,
IF('Pricing + Order Summary'!$O$13&gt;=750,21,
2)))))</f>
        <v>2</v>
      </c>
      <c r="M1085" s="231" t="str">
        <f>"SPS20115"&amp;"-"&amp;D1085&amp;"-"&amp;'Order Form'!$O$3&amp;"-3"</f>
        <v>SPS20115-0-1-3</v>
      </c>
    </row>
    <row r="1086" spans="1:13">
      <c r="A1086" s="234">
        <f>'Order Form'!A37</f>
        <v>107694</v>
      </c>
      <c r="B1086" s="234">
        <f t="shared" si="75"/>
        <v>107694</v>
      </c>
      <c r="C1086" s="235">
        <f t="shared" si="76"/>
        <v>107694</v>
      </c>
      <c r="D1086" s="231">
        <f>'Order Form'!$M$2</f>
        <v>0</v>
      </c>
      <c r="E1086" s="232">
        <f>'Order Form'!$L$11</f>
        <v>0</v>
      </c>
      <c r="F1086" s="232" t="str">
        <f>IF(ISBLANK('Order Form'!$L$12),"",'Order Form'!$L$12)</f>
        <v/>
      </c>
      <c r="G1086" s="232">
        <f t="shared" ca="1" si="71"/>
        <v>41887</v>
      </c>
      <c r="H1086" s="233">
        <f>'Order Form'!$L$13</f>
        <v>0</v>
      </c>
      <c r="I1086" s="236">
        <f>'Order Form'!E37</f>
        <v>12.5</v>
      </c>
      <c r="J1086" s="231">
        <f>'Order Form'!L37</f>
        <v>0</v>
      </c>
      <c r="K1086" s="231" t="str">
        <f t="shared" si="77"/>
        <v>F</v>
      </c>
      <c r="L1086" s="231">
        <f>IF('Pricing + Order Summary'!$O$13&gt;=8000,14,
IF('Pricing + Order Summary'!$O$13&gt;=5500,15,
IF('Pricing + Order Summary'!$O$13&gt;=4000,16,
IF('Pricing + Order Summary'!$O$13&gt;=2000,23,
IF('Pricing + Order Summary'!$O$13&gt;=750,21,
2)))))</f>
        <v>2</v>
      </c>
      <c r="M1086" s="231" t="str">
        <f>"SPS20115"&amp;"-"&amp;D1086&amp;"-"&amp;'Order Form'!$O$3&amp;"-3"</f>
        <v>SPS20115-0-1-3</v>
      </c>
    </row>
    <row r="1087" spans="1:13">
      <c r="A1087" s="234">
        <f>'Order Form'!A38</f>
        <v>107693</v>
      </c>
      <c r="B1087" s="234">
        <f t="shared" si="75"/>
        <v>107693</v>
      </c>
      <c r="C1087" s="235">
        <f t="shared" si="76"/>
        <v>107693</v>
      </c>
      <c r="D1087" s="231">
        <f>'Order Form'!$M$2</f>
        <v>0</v>
      </c>
      <c r="E1087" s="232">
        <f>'Order Form'!$L$11</f>
        <v>0</v>
      </c>
      <c r="F1087" s="232" t="str">
        <f>IF(ISBLANK('Order Form'!$L$12),"",'Order Form'!$L$12)</f>
        <v/>
      </c>
      <c r="G1087" s="232">
        <f t="shared" ca="1" si="71"/>
        <v>41887</v>
      </c>
      <c r="H1087" s="233">
        <f>'Order Form'!$L$13</f>
        <v>0</v>
      </c>
      <c r="I1087" s="236">
        <f>'Order Form'!E38</f>
        <v>12.5</v>
      </c>
      <c r="J1087" s="231">
        <f>'Order Form'!L38</f>
        <v>0</v>
      </c>
      <c r="K1087" s="231" t="str">
        <f t="shared" si="77"/>
        <v>F</v>
      </c>
      <c r="L1087" s="231">
        <f>IF('Pricing + Order Summary'!$O$13&gt;=8000,14,
IF('Pricing + Order Summary'!$O$13&gt;=5500,15,
IF('Pricing + Order Summary'!$O$13&gt;=4000,16,
IF('Pricing + Order Summary'!$O$13&gt;=2000,23,
IF('Pricing + Order Summary'!$O$13&gt;=750,21,
2)))))</f>
        <v>2</v>
      </c>
      <c r="M1087" s="231" t="str">
        <f>"SPS20115"&amp;"-"&amp;D1087&amp;"-"&amp;'Order Form'!$O$3&amp;"-3"</f>
        <v>SPS20115-0-1-3</v>
      </c>
    </row>
    <row r="1088" spans="1:13">
      <c r="A1088" s="234">
        <f>'Order Form'!A39</f>
        <v>107696</v>
      </c>
      <c r="B1088" s="234">
        <f t="shared" si="75"/>
        <v>107696</v>
      </c>
      <c r="C1088" s="235">
        <f t="shared" si="76"/>
        <v>107696</v>
      </c>
      <c r="D1088" s="231">
        <f>'Order Form'!$M$2</f>
        <v>0</v>
      </c>
      <c r="E1088" s="232">
        <f>'Order Form'!$L$11</f>
        <v>0</v>
      </c>
      <c r="F1088" s="232" t="str">
        <f>IF(ISBLANK('Order Form'!$L$12),"",'Order Form'!$L$12)</f>
        <v/>
      </c>
      <c r="G1088" s="232">
        <f t="shared" ca="1" si="71"/>
        <v>41887</v>
      </c>
      <c r="H1088" s="233">
        <f>'Order Form'!$L$13</f>
        <v>0</v>
      </c>
      <c r="I1088" s="236">
        <f>'Order Form'!E39</f>
        <v>12.5</v>
      </c>
      <c r="J1088" s="231">
        <f>'Order Form'!L39</f>
        <v>0</v>
      </c>
      <c r="K1088" s="231" t="str">
        <f t="shared" si="77"/>
        <v>F</v>
      </c>
      <c r="L1088" s="231">
        <f>IF('Pricing + Order Summary'!$O$13&gt;=8000,14,
IF('Pricing + Order Summary'!$O$13&gt;=5500,15,
IF('Pricing + Order Summary'!$O$13&gt;=4000,16,
IF('Pricing + Order Summary'!$O$13&gt;=2000,23,
IF('Pricing + Order Summary'!$O$13&gt;=750,21,
2)))))</f>
        <v>2</v>
      </c>
      <c r="M1088" s="231" t="str">
        <f>"SPS20115"&amp;"-"&amp;D1088&amp;"-"&amp;'Order Form'!$O$3&amp;"-3"</f>
        <v>SPS20115-0-1-3</v>
      </c>
    </row>
    <row r="1089" spans="1:13">
      <c r="A1089" s="234">
        <f>'Order Form'!A40</f>
        <v>107698</v>
      </c>
      <c r="B1089" s="234">
        <f t="shared" si="75"/>
        <v>107698</v>
      </c>
      <c r="C1089" s="235">
        <f t="shared" si="76"/>
        <v>107698</v>
      </c>
      <c r="D1089" s="231">
        <f>'Order Form'!$M$2</f>
        <v>0</v>
      </c>
      <c r="E1089" s="232">
        <f>'Order Form'!$L$11</f>
        <v>0</v>
      </c>
      <c r="F1089" s="232" t="str">
        <f>IF(ISBLANK('Order Form'!$L$12),"",'Order Form'!$L$12)</f>
        <v/>
      </c>
      <c r="G1089" s="232">
        <f t="shared" ref="G1089:G1152" ca="1" si="78">TODAY()</f>
        <v>41887</v>
      </c>
      <c r="H1089" s="233">
        <f>'Order Form'!$L$13</f>
        <v>0</v>
      </c>
      <c r="I1089" s="236">
        <f>'Order Form'!E40</f>
        <v>12.5</v>
      </c>
      <c r="J1089" s="231">
        <f>'Order Form'!L40</f>
        <v>0</v>
      </c>
      <c r="K1089" s="231" t="str">
        <f t="shared" si="77"/>
        <v>F</v>
      </c>
      <c r="L1089" s="231">
        <f>IF('Pricing + Order Summary'!$O$13&gt;=8000,14,
IF('Pricing + Order Summary'!$O$13&gt;=5500,15,
IF('Pricing + Order Summary'!$O$13&gt;=4000,16,
IF('Pricing + Order Summary'!$O$13&gt;=2000,23,
IF('Pricing + Order Summary'!$O$13&gt;=750,21,
2)))))</f>
        <v>2</v>
      </c>
      <c r="M1089" s="231" t="str">
        <f>"SPS20115"&amp;"-"&amp;D1089&amp;"-"&amp;'Order Form'!$O$3&amp;"-3"</f>
        <v>SPS20115-0-1-3</v>
      </c>
    </row>
    <row r="1090" spans="1:13">
      <c r="A1090" s="234">
        <f>'Order Form'!A41</f>
        <v>107695</v>
      </c>
      <c r="B1090" s="234">
        <f t="shared" si="75"/>
        <v>107695</v>
      </c>
      <c r="C1090" s="235">
        <f t="shared" si="76"/>
        <v>107695</v>
      </c>
      <c r="D1090" s="231">
        <f>'Order Form'!$M$2</f>
        <v>0</v>
      </c>
      <c r="E1090" s="232">
        <f>'Order Form'!$L$11</f>
        <v>0</v>
      </c>
      <c r="F1090" s="232" t="str">
        <f>IF(ISBLANK('Order Form'!$L$12),"",'Order Form'!$L$12)</f>
        <v/>
      </c>
      <c r="G1090" s="232">
        <f t="shared" ca="1" si="78"/>
        <v>41887</v>
      </c>
      <c r="H1090" s="233">
        <f>'Order Form'!$L$13</f>
        <v>0</v>
      </c>
      <c r="I1090" s="236">
        <f>'Order Form'!E41</f>
        <v>12.5</v>
      </c>
      <c r="J1090" s="231">
        <f>'Order Form'!L41</f>
        <v>0</v>
      </c>
      <c r="K1090" s="231" t="str">
        <f t="shared" si="77"/>
        <v>F</v>
      </c>
      <c r="L1090" s="231">
        <f>IF('Pricing + Order Summary'!$O$13&gt;=8000,14,
IF('Pricing + Order Summary'!$O$13&gt;=5500,15,
IF('Pricing + Order Summary'!$O$13&gt;=4000,16,
IF('Pricing + Order Summary'!$O$13&gt;=2000,23,
IF('Pricing + Order Summary'!$O$13&gt;=750,21,
2)))))</f>
        <v>2</v>
      </c>
      <c r="M1090" s="231" t="str">
        <f>"SPS20115"&amp;"-"&amp;D1090&amp;"-"&amp;'Order Form'!$O$3&amp;"-3"</f>
        <v>SPS20115-0-1-3</v>
      </c>
    </row>
    <row r="1091" spans="1:13">
      <c r="A1091" s="234">
        <f>'Order Form'!A42</f>
        <v>107697</v>
      </c>
      <c r="B1091" s="234">
        <f t="shared" si="75"/>
        <v>107697</v>
      </c>
      <c r="C1091" s="235">
        <f t="shared" si="76"/>
        <v>107697</v>
      </c>
      <c r="D1091" s="231">
        <f>'Order Form'!$M$2</f>
        <v>0</v>
      </c>
      <c r="E1091" s="232">
        <f>'Order Form'!$L$11</f>
        <v>0</v>
      </c>
      <c r="F1091" s="232" t="str">
        <f>IF(ISBLANK('Order Form'!$L$12),"",'Order Form'!$L$12)</f>
        <v/>
      </c>
      <c r="G1091" s="232">
        <f t="shared" ca="1" si="78"/>
        <v>41887</v>
      </c>
      <c r="H1091" s="233">
        <f>'Order Form'!$L$13</f>
        <v>0</v>
      </c>
      <c r="I1091" s="236">
        <f>'Order Form'!E42</f>
        <v>12.5</v>
      </c>
      <c r="J1091" s="231">
        <f>'Order Form'!L42</f>
        <v>0</v>
      </c>
      <c r="K1091" s="231" t="str">
        <f t="shared" si="77"/>
        <v>F</v>
      </c>
      <c r="L1091" s="231">
        <f>IF('Pricing + Order Summary'!$O$13&gt;=8000,14,
IF('Pricing + Order Summary'!$O$13&gt;=5500,15,
IF('Pricing + Order Summary'!$O$13&gt;=4000,16,
IF('Pricing + Order Summary'!$O$13&gt;=2000,23,
IF('Pricing + Order Summary'!$O$13&gt;=750,21,
2)))))</f>
        <v>2</v>
      </c>
      <c r="M1091" s="231" t="str">
        <f>"SPS20115"&amp;"-"&amp;D1091&amp;"-"&amp;'Order Form'!$O$3&amp;"-3"</f>
        <v>SPS20115-0-1-3</v>
      </c>
    </row>
    <row r="1092" spans="1:13">
      <c r="A1092" s="234">
        <f>'Order Form'!A43</f>
        <v>100208</v>
      </c>
      <c r="B1092" s="234">
        <f t="shared" si="75"/>
        <v>100208</v>
      </c>
      <c r="C1092" s="235">
        <f t="shared" si="76"/>
        <v>100208</v>
      </c>
      <c r="D1092" s="231">
        <f>'Order Form'!$M$2</f>
        <v>0</v>
      </c>
      <c r="E1092" s="232">
        <f>'Order Form'!$L$11</f>
        <v>0</v>
      </c>
      <c r="F1092" s="232" t="str">
        <f>IF(ISBLANK('Order Form'!$L$12),"",'Order Form'!$L$12)</f>
        <v/>
      </c>
      <c r="G1092" s="232">
        <f t="shared" ca="1" si="78"/>
        <v>41887</v>
      </c>
      <c r="H1092" s="233">
        <f>'Order Form'!$L$13</f>
        <v>0</v>
      </c>
      <c r="I1092" s="236">
        <f>'Order Form'!E43</f>
        <v>12.5</v>
      </c>
      <c r="J1092" s="231">
        <f>'Order Form'!L43</f>
        <v>0</v>
      </c>
      <c r="K1092" s="231" t="str">
        <f t="shared" si="77"/>
        <v>F</v>
      </c>
      <c r="L1092" s="231">
        <f>IF('Pricing + Order Summary'!$O$13&gt;=8000,14,
IF('Pricing + Order Summary'!$O$13&gt;=5500,15,
IF('Pricing + Order Summary'!$O$13&gt;=4000,16,
IF('Pricing + Order Summary'!$O$13&gt;=2000,23,
IF('Pricing + Order Summary'!$O$13&gt;=750,21,
2)))))</f>
        <v>2</v>
      </c>
      <c r="M1092" s="231" t="str">
        <f>"SPS20115"&amp;"-"&amp;D1092&amp;"-"&amp;'Order Form'!$O$3&amp;"-3"</f>
        <v>SPS20115-0-1-3</v>
      </c>
    </row>
    <row r="1093" spans="1:13">
      <c r="A1093" s="234">
        <f>'Order Form'!A44</f>
        <v>100210</v>
      </c>
      <c r="B1093" s="234">
        <f t="shared" si="75"/>
        <v>100210</v>
      </c>
      <c r="C1093" s="235">
        <f t="shared" si="76"/>
        <v>100210</v>
      </c>
      <c r="D1093" s="231">
        <f>'Order Form'!$M$2</f>
        <v>0</v>
      </c>
      <c r="E1093" s="232">
        <f>'Order Form'!$L$11</f>
        <v>0</v>
      </c>
      <c r="F1093" s="232" t="str">
        <f>IF(ISBLANK('Order Form'!$L$12),"",'Order Form'!$L$12)</f>
        <v/>
      </c>
      <c r="G1093" s="232">
        <f t="shared" ca="1" si="78"/>
        <v>41887</v>
      </c>
      <c r="H1093" s="233">
        <f>'Order Form'!$L$13</f>
        <v>0</v>
      </c>
      <c r="I1093" s="236">
        <f>'Order Form'!E44</f>
        <v>12.5</v>
      </c>
      <c r="J1093" s="231">
        <f>'Order Form'!L44</f>
        <v>0</v>
      </c>
      <c r="K1093" s="231" t="str">
        <f t="shared" si="77"/>
        <v>F</v>
      </c>
      <c r="L1093" s="231">
        <f>IF('Pricing + Order Summary'!$O$13&gt;=8000,14,
IF('Pricing + Order Summary'!$O$13&gt;=5500,15,
IF('Pricing + Order Summary'!$O$13&gt;=4000,16,
IF('Pricing + Order Summary'!$O$13&gt;=2000,23,
IF('Pricing + Order Summary'!$O$13&gt;=750,21,
2)))))</f>
        <v>2</v>
      </c>
      <c r="M1093" s="231" t="str">
        <f>"SPS20115"&amp;"-"&amp;D1093&amp;"-"&amp;'Order Form'!$O$3&amp;"-3"</f>
        <v>SPS20115-0-1-3</v>
      </c>
    </row>
    <row r="1094" spans="1:13">
      <c r="A1094" s="234">
        <f>'Order Form'!A45</f>
        <v>100211</v>
      </c>
      <c r="B1094" s="234">
        <f t="shared" si="75"/>
        <v>100211</v>
      </c>
      <c r="C1094" s="235">
        <f t="shared" si="76"/>
        <v>100211</v>
      </c>
      <c r="D1094" s="231">
        <f>'Order Form'!$M$2</f>
        <v>0</v>
      </c>
      <c r="E1094" s="232">
        <f>'Order Form'!$L$11</f>
        <v>0</v>
      </c>
      <c r="F1094" s="232" t="str">
        <f>IF(ISBLANK('Order Form'!$L$12),"",'Order Form'!$L$12)</f>
        <v/>
      </c>
      <c r="G1094" s="232">
        <f t="shared" ca="1" si="78"/>
        <v>41887</v>
      </c>
      <c r="H1094" s="233">
        <f>'Order Form'!$L$13</f>
        <v>0</v>
      </c>
      <c r="I1094" s="236">
        <f>'Order Form'!E45</f>
        <v>12.5</v>
      </c>
      <c r="J1094" s="231">
        <f>'Order Form'!L45</f>
        <v>0</v>
      </c>
      <c r="K1094" s="231" t="str">
        <f t="shared" si="77"/>
        <v>F</v>
      </c>
      <c r="L1094" s="231">
        <f>IF('Pricing + Order Summary'!$O$13&gt;=8000,14,
IF('Pricing + Order Summary'!$O$13&gt;=5500,15,
IF('Pricing + Order Summary'!$O$13&gt;=4000,16,
IF('Pricing + Order Summary'!$O$13&gt;=2000,23,
IF('Pricing + Order Summary'!$O$13&gt;=750,21,
2)))))</f>
        <v>2</v>
      </c>
      <c r="M1094" s="231" t="str">
        <f>"SPS20115"&amp;"-"&amp;D1094&amp;"-"&amp;'Order Form'!$O$3&amp;"-3"</f>
        <v>SPS20115-0-1-3</v>
      </c>
    </row>
    <row r="1095" spans="1:13">
      <c r="A1095" s="234">
        <f>'Order Form'!A46</f>
        <v>108675</v>
      </c>
      <c r="B1095" s="234">
        <f t="shared" si="75"/>
        <v>108675</v>
      </c>
      <c r="C1095" s="235">
        <f t="shared" si="76"/>
        <v>108675</v>
      </c>
      <c r="D1095" s="231">
        <f>'Order Form'!$M$2</f>
        <v>0</v>
      </c>
      <c r="E1095" s="232">
        <f>'Order Form'!$L$11</f>
        <v>0</v>
      </c>
      <c r="F1095" s="232" t="str">
        <f>IF(ISBLANK('Order Form'!$L$12),"",'Order Form'!$L$12)</f>
        <v/>
      </c>
      <c r="G1095" s="232">
        <f t="shared" ca="1" si="78"/>
        <v>41887</v>
      </c>
      <c r="H1095" s="233">
        <f>'Order Form'!$L$13</f>
        <v>0</v>
      </c>
      <c r="I1095" s="236">
        <f>'Order Form'!E46</f>
        <v>12.5</v>
      </c>
      <c r="J1095" s="231">
        <f>'Order Form'!L46</f>
        <v>0</v>
      </c>
      <c r="K1095" s="231" t="str">
        <f t="shared" si="77"/>
        <v>F</v>
      </c>
      <c r="L1095" s="231">
        <f>IF('Pricing + Order Summary'!$O$13&gt;=8000,14,
IF('Pricing + Order Summary'!$O$13&gt;=5500,15,
IF('Pricing + Order Summary'!$O$13&gt;=4000,16,
IF('Pricing + Order Summary'!$O$13&gt;=2000,23,
IF('Pricing + Order Summary'!$O$13&gt;=750,21,
2)))))</f>
        <v>2</v>
      </c>
      <c r="M1095" s="231" t="str">
        <f>"SPS20115"&amp;"-"&amp;D1095&amp;"-"&amp;'Order Form'!$O$3&amp;"-3"</f>
        <v>SPS20115-0-1-3</v>
      </c>
    </row>
    <row r="1096" spans="1:13">
      <c r="A1096" s="234">
        <f>'Order Form'!A47</f>
        <v>108674</v>
      </c>
      <c r="B1096" s="234">
        <f t="shared" si="75"/>
        <v>108674</v>
      </c>
      <c r="C1096" s="235">
        <f t="shared" si="76"/>
        <v>108674</v>
      </c>
      <c r="D1096" s="231">
        <f>'Order Form'!$M$2</f>
        <v>0</v>
      </c>
      <c r="E1096" s="232">
        <f>'Order Form'!$L$11</f>
        <v>0</v>
      </c>
      <c r="F1096" s="232" t="str">
        <f>IF(ISBLANK('Order Form'!$L$12),"",'Order Form'!$L$12)</f>
        <v/>
      </c>
      <c r="G1096" s="232">
        <f t="shared" ca="1" si="78"/>
        <v>41887</v>
      </c>
      <c r="H1096" s="233">
        <f>'Order Form'!$L$13</f>
        <v>0</v>
      </c>
      <c r="I1096" s="236">
        <f>'Order Form'!E47</f>
        <v>12.5</v>
      </c>
      <c r="J1096" s="231">
        <f>'Order Form'!L47</f>
        <v>0</v>
      </c>
      <c r="K1096" s="231" t="str">
        <f t="shared" si="77"/>
        <v>F</v>
      </c>
      <c r="L1096" s="231">
        <f>IF('Pricing + Order Summary'!$O$13&gt;=8000,14,
IF('Pricing + Order Summary'!$O$13&gt;=5500,15,
IF('Pricing + Order Summary'!$O$13&gt;=4000,16,
IF('Pricing + Order Summary'!$O$13&gt;=2000,23,
IF('Pricing + Order Summary'!$O$13&gt;=750,21,
2)))))</f>
        <v>2</v>
      </c>
      <c r="M1096" s="231" t="str">
        <f>"SPS20115"&amp;"-"&amp;D1096&amp;"-"&amp;'Order Form'!$O$3&amp;"-3"</f>
        <v>SPS20115-0-1-3</v>
      </c>
    </row>
    <row r="1097" spans="1:13">
      <c r="A1097" s="234">
        <f>'Order Form'!A48</f>
        <v>100488</v>
      </c>
      <c r="B1097" s="234">
        <f t="shared" si="75"/>
        <v>100488</v>
      </c>
      <c r="C1097" s="235">
        <f t="shared" si="76"/>
        <v>100488</v>
      </c>
      <c r="D1097" s="231">
        <f>'Order Form'!$M$2</f>
        <v>0</v>
      </c>
      <c r="E1097" s="232">
        <f>'Order Form'!$L$11</f>
        <v>0</v>
      </c>
      <c r="F1097" s="232" t="str">
        <f>IF(ISBLANK('Order Form'!$L$12),"",'Order Form'!$L$12)</f>
        <v/>
      </c>
      <c r="G1097" s="232">
        <f t="shared" ca="1" si="78"/>
        <v>41887</v>
      </c>
      <c r="H1097" s="233">
        <f>'Order Form'!$L$13</f>
        <v>0</v>
      </c>
      <c r="I1097" s="236">
        <f>'Order Form'!E48</f>
        <v>12.5</v>
      </c>
      <c r="J1097" s="231">
        <f>'Order Form'!L48</f>
        <v>0</v>
      </c>
      <c r="K1097" s="231" t="str">
        <f t="shared" si="77"/>
        <v>F</v>
      </c>
      <c r="L1097" s="231">
        <f>IF('Pricing + Order Summary'!$O$13&gt;=8000,14,
IF('Pricing + Order Summary'!$O$13&gt;=5500,15,
IF('Pricing + Order Summary'!$O$13&gt;=4000,16,
IF('Pricing + Order Summary'!$O$13&gt;=2000,23,
IF('Pricing + Order Summary'!$O$13&gt;=750,21,
2)))))</f>
        <v>2</v>
      </c>
      <c r="M1097" s="231" t="str">
        <f>"SPS20115"&amp;"-"&amp;D1097&amp;"-"&amp;'Order Form'!$O$3&amp;"-3"</f>
        <v>SPS20115-0-1-3</v>
      </c>
    </row>
    <row r="1098" spans="1:13">
      <c r="A1098" s="234">
        <f>'Order Form'!A49</f>
        <v>100486</v>
      </c>
      <c r="B1098" s="234">
        <f t="shared" si="75"/>
        <v>100486</v>
      </c>
      <c r="C1098" s="235">
        <f t="shared" si="76"/>
        <v>100486</v>
      </c>
      <c r="D1098" s="231">
        <f>'Order Form'!$M$2</f>
        <v>0</v>
      </c>
      <c r="E1098" s="232">
        <f>'Order Form'!$L$11</f>
        <v>0</v>
      </c>
      <c r="F1098" s="232" t="str">
        <f>IF(ISBLANK('Order Form'!$L$12),"",'Order Form'!$L$12)</f>
        <v/>
      </c>
      <c r="G1098" s="232">
        <f t="shared" ca="1" si="78"/>
        <v>41887</v>
      </c>
      <c r="H1098" s="233">
        <f>'Order Form'!$L$13</f>
        <v>0</v>
      </c>
      <c r="I1098" s="236">
        <f>'Order Form'!E49</f>
        <v>12.5</v>
      </c>
      <c r="J1098" s="231">
        <f>'Order Form'!L49</f>
        <v>0</v>
      </c>
      <c r="K1098" s="231" t="str">
        <f t="shared" si="77"/>
        <v>F</v>
      </c>
      <c r="L1098" s="231">
        <f>IF('Pricing + Order Summary'!$O$13&gt;=8000,14,
IF('Pricing + Order Summary'!$O$13&gt;=5500,15,
IF('Pricing + Order Summary'!$O$13&gt;=4000,16,
IF('Pricing + Order Summary'!$O$13&gt;=2000,23,
IF('Pricing + Order Summary'!$O$13&gt;=750,21,
2)))))</f>
        <v>2</v>
      </c>
      <c r="M1098" s="231" t="str">
        <f>"SPS20115"&amp;"-"&amp;D1098&amp;"-"&amp;'Order Form'!$O$3&amp;"-3"</f>
        <v>SPS20115-0-1-3</v>
      </c>
    </row>
    <row r="1099" spans="1:13">
      <c r="A1099" s="234">
        <f>'Order Form'!A50</f>
        <v>100487</v>
      </c>
      <c r="B1099" s="234">
        <f t="shared" si="75"/>
        <v>100487</v>
      </c>
      <c r="C1099" s="235">
        <f t="shared" si="76"/>
        <v>100487</v>
      </c>
      <c r="D1099" s="231">
        <f>'Order Form'!$M$2</f>
        <v>0</v>
      </c>
      <c r="E1099" s="232">
        <f>'Order Form'!$L$11</f>
        <v>0</v>
      </c>
      <c r="F1099" s="232" t="str">
        <f>IF(ISBLANK('Order Form'!$L$12),"",'Order Form'!$L$12)</f>
        <v/>
      </c>
      <c r="G1099" s="232">
        <f t="shared" ca="1" si="78"/>
        <v>41887</v>
      </c>
      <c r="H1099" s="233">
        <f>'Order Form'!$L$13</f>
        <v>0</v>
      </c>
      <c r="I1099" s="236">
        <f>'Order Form'!E50</f>
        <v>12.5</v>
      </c>
      <c r="J1099" s="231">
        <f>'Order Form'!L50</f>
        <v>0</v>
      </c>
      <c r="K1099" s="231" t="str">
        <f t="shared" si="77"/>
        <v>F</v>
      </c>
      <c r="L1099" s="231">
        <f>IF('Pricing + Order Summary'!$O$13&gt;=8000,14,
IF('Pricing + Order Summary'!$O$13&gt;=5500,15,
IF('Pricing + Order Summary'!$O$13&gt;=4000,16,
IF('Pricing + Order Summary'!$O$13&gt;=2000,23,
IF('Pricing + Order Summary'!$O$13&gt;=750,21,
2)))))</f>
        <v>2</v>
      </c>
      <c r="M1099" s="231" t="str">
        <f>"SPS20115"&amp;"-"&amp;D1099&amp;"-"&amp;'Order Form'!$O$3&amp;"-3"</f>
        <v>SPS20115-0-1-3</v>
      </c>
    </row>
    <row r="1100" spans="1:13">
      <c r="A1100" s="234">
        <f>'Order Form'!A51</f>
        <v>100212</v>
      </c>
      <c r="B1100" s="234">
        <f t="shared" si="75"/>
        <v>100212</v>
      </c>
      <c r="C1100" s="235">
        <f t="shared" si="76"/>
        <v>100212</v>
      </c>
      <c r="D1100" s="231">
        <f>'Order Form'!$M$2</f>
        <v>0</v>
      </c>
      <c r="E1100" s="232">
        <f>'Order Form'!$L$11</f>
        <v>0</v>
      </c>
      <c r="F1100" s="232" t="str">
        <f>IF(ISBLANK('Order Form'!$L$12),"",'Order Form'!$L$12)</f>
        <v/>
      </c>
      <c r="G1100" s="232">
        <f t="shared" ca="1" si="78"/>
        <v>41887</v>
      </c>
      <c r="H1100" s="233">
        <f>'Order Form'!$L$13</f>
        <v>0</v>
      </c>
      <c r="I1100" s="236">
        <f>'Order Form'!E51</f>
        <v>12.5</v>
      </c>
      <c r="J1100" s="231">
        <f>'Order Form'!L51</f>
        <v>0</v>
      </c>
      <c r="K1100" s="231" t="str">
        <f t="shared" si="77"/>
        <v>F</v>
      </c>
      <c r="L1100" s="231">
        <f>IF('Pricing + Order Summary'!$O$13&gt;=8000,14,
IF('Pricing + Order Summary'!$O$13&gt;=5500,15,
IF('Pricing + Order Summary'!$O$13&gt;=4000,16,
IF('Pricing + Order Summary'!$O$13&gt;=2000,23,
IF('Pricing + Order Summary'!$O$13&gt;=750,21,
2)))))</f>
        <v>2</v>
      </c>
      <c r="M1100" s="231" t="str">
        <f>"SPS20115"&amp;"-"&amp;D1100&amp;"-"&amp;'Order Form'!$O$3&amp;"-3"</f>
        <v>SPS20115-0-1-3</v>
      </c>
    </row>
    <row r="1101" spans="1:13">
      <c r="A1101" s="234">
        <f>'Order Form'!A52</f>
        <v>100213</v>
      </c>
      <c r="B1101" s="234">
        <f t="shared" si="75"/>
        <v>100213</v>
      </c>
      <c r="C1101" s="235">
        <f t="shared" si="76"/>
        <v>100213</v>
      </c>
      <c r="D1101" s="231">
        <f>'Order Form'!$M$2</f>
        <v>0</v>
      </c>
      <c r="E1101" s="232">
        <f>'Order Form'!$L$11</f>
        <v>0</v>
      </c>
      <c r="F1101" s="232" t="str">
        <f>IF(ISBLANK('Order Form'!$L$12),"",'Order Form'!$L$12)</f>
        <v/>
      </c>
      <c r="G1101" s="232">
        <f t="shared" ca="1" si="78"/>
        <v>41887</v>
      </c>
      <c r="H1101" s="233">
        <f>'Order Form'!$L$13</f>
        <v>0</v>
      </c>
      <c r="I1101" s="236">
        <f>'Order Form'!E52</f>
        <v>12.5</v>
      </c>
      <c r="J1101" s="231">
        <f>'Order Form'!L52</f>
        <v>0</v>
      </c>
      <c r="K1101" s="231" t="str">
        <f t="shared" si="77"/>
        <v>F</v>
      </c>
      <c r="L1101" s="231">
        <f>IF('Pricing + Order Summary'!$O$13&gt;=8000,14,
IF('Pricing + Order Summary'!$O$13&gt;=5500,15,
IF('Pricing + Order Summary'!$O$13&gt;=4000,16,
IF('Pricing + Order Summary'!$O$13&gt;=2000,23,
IF('Pricing + Order Summary'!$O$13&gt;=750,21,
2)))))</f>
        <v>2</v>
      </c>
      <c r="M1101" s="231" t="str">
        <f>"SPS20115"&amp;"-"&amp;D1101&amp;"-"&amp;'Order Form'!$O$3&amp;"-3"</f>
        <v>SPS20115-0-1-3</v>
      </c>
    </row>
    <row r="1102" spans="1:13">
      <c r="A1102" s="234">
        <f>'Order Form'!A53</f>
        <v>100485</v>
      </c>
      <c r="B1102" s="234">
        <f t="shared" si="75"/>
        <v>100485</v>
      </c>
      <c r="C1102" s="235">
        <f t="shared" si="76"/>
        <v>100485</v>
      </c>
      <c r="D1102" s="231">
        <f>'Order Form'!$M$2</f>
        <v>0</v>
      </c>
      <c r="E1102" s="232">
        <f>'Order Form'!$L$11</f>
        <v>0</v>
      </c>
      <c r="F1102" s="232" t="str">
        <f>IF(ISBLANK('Order Form'!$L$12),"",'Order Form'!$L$12)</f>
        <v/>
      </c>
      <c r="G1102" s="232">
        <f t="shared" ca="1" si="78"/>
        <v>41887</v>
      </c>
      <c r="H1102" s="233">
        <f>'Order Form'!$L$13</f>
        <v>0</v>
      </c>
      <c r="I1102" s="236">
        <f>'Order Form'!E53</f>
        <v>12.5</v>
      </c>
      <c r="J1102" s="231">
        <f>'Order Form'!L53</f>
        <v>0</v>
      </c>
      <c r="K1102" s="231" t="str">
        <f t="shared" si="77"/>
        <v>F</v>
      </c>
      <c r="L1102" s="231">
        <f>IF('Pricing + Order Summary'!$O$13&gt;=8000,14,
IF('Pricing + Order Summary'!$O$13&gt;=5500,15,
IF('Pricing + Order Summary'!$O$13&gt;=4000,16,
IF('Pricing + Order Summary'!$O$13&gt;=2000,23,
IF('Pricing + Order Summary'!$O$13&gt;=750,21,
2)))))</f>
        <v>2</v>
      </c>
      <c r="M1102" s="231" t="str">
        <f>"SPS20115"&amp;"-"&amp;D1102&amp;"-"&amp;'Order Form'!$O$3&amp;"-3"</f>
        <v>SPS20115-0-1-3</v>
      </c>
    </row>
    <row r="1103" spans="1:13">
      <c r="A1103" s="234">
        <f>'Order Form'!A54</f>
        <v>107701</v>
      </c>
      <c r="B1103" s="234">
        <f t="shared" si="75"/>
        <v>107701</v>
      </c>
      <c r="C1103" s="235">
        <f t="shared" si="76"/>
        <v>107701</v>
      </c>
      <c r="D1103" s="231">
        <f>'Order Form'!$M$2</f>
        <v>0</v>
      </c>
      <c r="E1103" s="232">
        <f>'Order Form'!$L$11</f>
        <v>0</v>
      </c>
      <c r="F1103" s="232" t="str">
        <f>IF(ISBLANK('Order Form'!$L$12),"",'Order Form'!$L$12)</f>
        <v/>
      </c>
      <c r="G1103" s="232">
        <f t="shared" ca="1" si="78"/>
        <v>41887</v>
      </c>
      <c r="H1103" s="233">
        <f>'Order Form'!$L$13</f>
        <v>0</v>
      </c>
      <c r="I1103" s="236">
        <f>'Order Form'!E54</f>
        <v>12.5</v>
      </c>
      <c r="J1103" s="231">
        <f>'Order Form'!L54</f>
        <v>0</v>
      </c>
      <c r="K1103" s="231" t="str">
        <f t="shared" si="77"/>
        <v>F</v>
      </c>
      <c r="L1103" s="231">
        <f>IF('Pricing + Order Summary'!$O$13&gt;=8000,14,
IF('Pricing + Order Summary'!$O$13&gt;=5500,15,
IF('Pricing + Order Summary'!$O$13&gt;=4000,16,
IF('Pricing + Order Summary'!$O$13&gt;=2000,23,
IF('Pricing + Order Summary'!$O$13&gt;=750,21,
2)))))</f>
        <v>2</v>
      </c>
      <c r="M1103" s="231" t="str">
        <f>"SPS20115"&amp;"-"&amp;D1103&amp;"-"&amp;'Order Form'!$O$3&amp;"-3"</f>
        <v>SPS20115-0-1-3</v>
      </c>
    </row>
    <row r="1104" spans="1:13">
      <c r="A1104" s="234">
        <f>'Order Form'!A55</f>
        <v>107702</v>
      </c>
      <c r="B1104" s="234">
        <f t="shared" si="75"/>
        <v>107702</v>
      </c>
      <c r="C1104" s="235">
        <f t="shared" si="76"/>
        <v>107702</v>
      </c>
      <c r="D1104" s="231">
        <f>'Order Form'!$M$2</f>
        <v>0</v>
      </c>
      <c r="E1104" s="232">
        <f>'Order Form'!$L$11</f>
        <v>0</v>
      </c>
      <c r="F1104" s="232" t="str">
        <f>IF(ISBLANK('Order Form'!$L$12),"",'Order Form'!$L$12)</f>
        <v/>
      </c>
      <c r="G1104" s="232">
        <f t="shared" ca="1" si="78"/>
        <v>41887</v>
      </c>
      <c r="H1104" s="233">
        <f>'Order Form'!$L$13</f>
        <v>0</v>
      </c>
      <c r="I1104" s="236">
        <f>'Order Form'!E55</f>
        <v>12.5</v>
      </c>
      <c r="J1104" s="231">
        <f>'Order Form'!L55</f>
        <v>0</v>
      </c>
      <c r="K1104" s="231" t="str">
        <f t="shared" si="77"/>
        <v>F</v>
      </c>
      <c r="L1104" s="231">
        <f>IF('Pricing + Order Summary'!$O$13&gt;=8000,14,
IF('Pricing + Order Summary'!$O$13&gt;=5500,15,
IF('Pricing + Order Summary'!$O$13&gt;=4000,16,
IF('Pricing + Order Summary'!$O$13&gt;=2000,23,
IF('Pricing + Order Summary'!$O$13&gt;=750,21,
2)))))</f>
        <v>2</v>
      </c>
      <c r="M1104" s="231" t="str">
        <f>"SPS20115"&amp;"-"&amp;D1104&amp;"-"&amp;'Order Form'!$O$3&amp;"-3"</f>
        <v>SPS20115-0-1-3</v>
      </c>
    </row>
    <row r="1105" spans="1:13">
      <c r="A1105" s="234">
        <f>'Order Form'!A56</f>
        <v>107703</v>
      </c>
      <c r="B1105" s="234">
        <f t="shared" si="75"/>
        <v>107703</v>
      </c>
      <c r="C1105" s="235">
        <f t="shared" si="76"/>
        <v>107703</v>
      </c>
      <c r="D1105" s="231">
        <f>'Order Form'!$M$2</f>
        <v>0</v>
      </c>
      <c r="E1105" s="232">
        <f>'Order Form'!$L$11</f>
        <v>0</v>
      </c>
      <c r="F1105" s="232" t="str">
        <f>IF(ISBLANK('Order Form'!$L$12),"",'Order Form'!$L$12)</f>
        <v/>
      </c>
      <c r="G1105" s="232">
        <f t="shared" ca="1" si="78"/>
        <v>41887</v>
      </c>
      <c r="H1105" s="233">
        <f>'Order Form'!$L$13</f>
        <v>0</v>
      </c>
      <c r="I1105" s="236">
        <f>'Order Form'!E56</f>
        <v>12.5</v>
      </c>
      <c r="J1105" s="231">
        <f>'Order Form'!L56</f>
        <v>0</v>
      </c>
      <c r="K1105" s="231" t="str">
        <f t="shared" si="77"/>
        <v>F</v>
      </c>
      <c r="L1105" s="231">
        <f>IF('Pricing + Order Summary'!$O$13&gt;=8000,14,
IF('Pricing + Order Summary'!$O$13&gt;=5500,15,
IF('Pricing + Order Summary'!$O$13&gt;=4000,16,
IF('Pricing + Order Summary'!$O$13&gt;=2000,23,
IF('Pricing + Order Summary'!$O$13&gt;=750,21,
2)))))</f>
        <v>2</v>
      </c>
      <c r="M1105" s="231" t="str">
        <f>"SPS20115"&amp;"-"&amp;D1105&amp;"-"&amp;'Order Form'!$O$3&amp;"-3"</f>
        <v>SPS20115-0-1-3</v>
      </c>
    </row>
    <row r="1106" spans="1:13">
      <c r="A1106" s="234">
        <f>'Order Form'!A57</f>
        <v>107700</v>
      </c>
      <c r="B1106" s="234">
        <f t="shared" si="75"/>
        <v>107700</v>
      </c>
      <c r="C1106" s="235">
        <f t="shared" si="76"/>
        <v>107700</v>
      </c>
      <c r="D1106" s="231">
        <f>'Order Form'!$M$2</f>
        <v>0</v>
      </c>
      <c r="E1106" s="232">
        <f>'Order Form'!$L$11</f>
        <v>0</v>
      </c>
      <c r="F1106" s="232" t="str">
        <f>IF(ISBLANK('Order Form'!$L$12),"",'Order Form'!$L$12)</f>
        <v/>
      </c>
      <c r="G1106" s="232">
        <f t="shared" ca="1" si="78"/>
        <v>41887</v>
      </c>
      <c r="H1106" s="233">
        <f>'Order Form'!$L$13</f>
        <v>0</v>
      </c>
      <c r="I1106" s="236">
        <f>'Order Form'!E57</f>
        <v>12.5</v>
      </c>
      <c r="J1106" s="231">
        <f>'Order Form'!L57</f>
        <v>0</v>
      </c>
      <c r="K1106" s="231" t="str">
        <f t="shared" si="77"/>
        <v>F</v>
      </c>
      <c r="L1106" s="231">
        <f>IF('Pricing + Order Summary'!$O$13&gt;=8000,14,
IF('Pricing + Order Summary'!$O$13&gt;=5500,15,
IF('Pricing + Order Summary'!$O$13&gt;=4000,16,
IF('Pricing + Order Summary'!$O$13&gt;=2000,23,
IF('Pricing + Order Summary'!$O$13&gt;=750,21,
2)))))</f>
        <v>2</v>
      </c>
      <c r="M1106" s="231" t="str">
        <f>"SPS20115"&amp;"-"&amp;D1106&amp;"-"&amp;'Order Form'!$O$3&amp;"-3"</f>
        <v>SPS20115-0-1-3</v>
      </c>
    </row>
    <row r="1107" spans="1:13">
      <c r="A1107" s="234">
        <f>'Order Form'!A58</f>
        <v>100489</v>
      </c>
      <c r="B1107" s="234">
        <f t="shared" si="75"/>
        <v>100489</v>
      </c>
      <c r="C1107" s="235">
        <f t="shared" si="76"/>
        <v>100489</v>
      </c>
      <c r="D1107" s="231">
        <f>'Order Form'!$M$2</f>
        <v>0</v>
      </c>
      <c r="E1107" s="232">
        <f>'Order Form'!$L$11</f>
        <v>0</v>
      </c>
      <c r="F1107" s="232" t="str">
        <f>IF(ISBLANK('Order Form'!$L$12),"",'Order Form'!$L$12)</f>
        <v/>
      </c>
      <c r="G1107" s="232">
        <f t="shared" ca="1" si="78"/>
        <v>41887</v>
      </c>
      <c r="H1107" s="233">
        <f>'Order Form'!$L$13</f>
        <v>0</v>
      </c>
      <c r="I1107" s="236">
        <f>'Order Form'!E58</f>
        <v>12.5</v>
      </c>
      <c r="J1107" s="231">
        <f>'Order Form'!L58</f>
        <v>0</v>
      </c>
      <c r="K1107" s="231" t="str">
        <f t="shared" si="77"/>
        <v>F</v>
      </c>
      <c r="L1107" s="231">
        <f>IF('Pricing + Order Summary'!$O$13&gt;=8000,14,
IF('Pricing + Order Summary'!$O$13&gt;=5500,15,
IF('Pricing + Order Summary'!$O$13&gt;=4000,16,
IF('Pricing + Order Summary'!$O$13&gt;=2000,23,
IF('Pricing + Order Summary'!$O$13&gt;=750,21,
2)))))</f>
        <v>2</v>
      </c>
      <c r="M1107" s="231" t="str">
        <f>"SPS20115"&amp;"-"&amp;D1107&amp;"-"&amp;'Order Form'!$O$3&amp;"-3"</f>
        <v>SPS20115-0-1-3</v>
      </c>
    </row>
    <row r="1108" spans="1:13">
      <c r="A1108" s="234">
        <f>'Order Form'!A59</f>
        <v>107699</v>
      </c>
      <c r="B1108" s="234">
        <f t="shared" si="75"/>
        <v>107699</v>
      </c>
      <c r="C1108" s="235">
        <f t="shared" si="76"/>
        <v>107699</v>
      </c>
      <c r="D1108" s="231">
        <f>'Order Form'!$M$2</f>
        <v>0</v>
      </c>
      <c r="E1108" s="232">
        <f>'Order Form'!$L$11</f>
        <v>0</v>
      </c>
      <c r="F1108" s="232" t="str">
        <f>IF(ISBLANK('Order Form'!$L$12),"",'Order Form'!$L$12)</f>
        <v/>
      </c>
      <c r="G1108" s="232">
        <f t="shared" ca="1" si="78"/>
        <v>41887</v>
      </c>
      <c r="H1108" s="233">
        <f>'Order Form'!$L$13</f>
        <v>0</v>
      </c>
      <c r="I1108" s="236">
        <f>'Order Form'!E59</f>
        <v>12.5</v>
      </c>
      <c r="J1108" s="231">
        <f>'Order Form'!L59</f>
        <v>0</v>
      </c>
      <c r="K1108" s="231" t="str">
        <f t="shared" si="77"/>
        <v>F</v>
      </c>
      <c r="L1108" s="231">
        <f>IF('Pricing + Order Summary'!$O$13&gt;=8000,14,
IF('Pricing + Order Summary'!$O$13&gt;=5500,15,
IF('Pricing + Order Summary'!$O$13&gt;=4000,16,
IF('Pricing + Order Summary'!$O$13&gt;=2000,23,
IF('Pricing + Order Summary'!$O$13&gt;=750,21,
2)))))</f>
        <v>2</v>
      </c>
      <c r="M1108" s="231" t="str">
        <f>"SPS20115"&amp;"-"&amp;D1108&amp;"-"&amp;'Order Form'!$O$3&amp;"-3"</f>
        <v>SPS20115-0-1-3</v>
      </c>
    </row>
    <row r="1109" spans="1:13">
      <c r="A1109" s="234">
        <f>'Order Form'!A60</f>
        <v>100241</v>
      </c>
      <c r="B1109" s="234">
        <f t="shared" si="75"/>
        <v>100241</v>
      </c>
      <c r="C1109" s="235">
        <f t="shared" si="76"/>
        <v>100241</v>
      </c>
      <c r="D1109" s="231">
        <f>'Order Form'!$M$2</f>
        <v>0</v>
      </c>
      <c r="E1109" s="232">
        <f>'Order Form'!$L$11</f>
        <v>0</v>
      </c>
      <c r="F1109" s="232" t="str">
        <f>IF(ISBLANK('Order Form'!$L$12),"",'Order Form'!$L$12)</f>
        <v/>
      </c>
      <c r="G1109" s="232">
        <f t="shared" ca="1" si="78"/>
        <v>41887</v>
      </c>
      <c r="H1109" s="233">
        <f>'Order Form'!$L$13</f>
        <v>0</v>
      </c>
      <c r="I1109" s="236">
        <f>'Order Form'!E60</f>
        <v>12.5</v>
      </c>
      <c r="J1109" s="231">
        <f>'Order Form'!L60</f>
        <v>0</v>
      </c>
      <c r="K1109" s="231" t="str">
        <f t="shared" si="77"/>
        <v>F</v>
      </c>
      <c r="L1109" s="231">
        <f>IF('Pricing + Order Summary'!$O$13&gt;=8000,14,
IF('Pricing + Order Summary'!$O$13&gt;=5500,15,
IF('Pricing + Order Summary'!$O$13&gt;=4000,16,
IF('Pricing + Order Summary'!$O$13&gt;=2000,23,
IF('Pricing + Order Summary'!$O$13&gt;=750,21,
2)))))</f>
        <v>2</v>
      </c>
      <c r="M1109" s="231" t="str">
        <f>"SPS20115"&amp;"-"&amp;D1109&amp;"-"&amp;'Order Form'!$O$3&amp;"-3"</f>
        <v>SPS20115-0-1-3</v>
      </c>
    </row>
    <row r="1110" spans="1:13">
      <c r="A1110" s="234">
        <f>'Order Form'!A61</f>
        <v>100538</v>
      </c>
      <c r="B1110" s="234">
        <f t="shared" si="75"/>
        <v>100538</v>
      </c>
      <c r="C1110" s="235">
        <f t="shared" si="76"/>
        <v>100538</v>
      </c>
      <c r="D1110" s="231">
        <f>'Order Form'!$M$2</f>
        <v>0</v>
      </c>
      <c r="E1110" s="232">
        <f>'Order Form'!$L$11</f>
        <v>0</v>
      </c>
      <c r="F1110" s="232" t="str">
        <f>IF(ISBLANK('Order Form'!$L$12),"",'Order Form'!$L$12)</f>
        <v/>
      </c>
      <c r="G1110" s="232">
        <f t="shared" ca="1" si="78"/>
        <v>41887</v>
      </c>
      <c r="H1110" s="233">
        <f>'Order Form'!$L$13</f>
        <v>0</v>
      </c>
      <c r="I1110" s="236">
        <f>'Order Form'!E61</f>
        <v>12.5</v>
      </c>
      <c r="J1110" s="231">
        <f>'Order Form'!L61</f>
        <v>0</v>
      </c>
      <c r="K1110" s="231" t="str">
        <f t="shared" si="77"/>
        <v>F</v>
      </c>
      <c r="L1110" s="231">
        <f>IF('Pricing + Order Summary'!$O$13&gt;=8000,14,
IF('Pricing + Order Summary'!$O$13&gt;=5500,15,
IF('Pricing + Order Summary'!$O$13&gt;=4000,16,
IF('Pricing + Order Summary'!$O$13&gt;=2000,23,
IF('Pricing + Order Summary'!$O$13&gt;=750,21,
2)))))</f>
        <v>2</v>
      </c>
      <c r="M1110" s="231" t="str">
        <f>"SPS20115"&amp;"-"&amp;D1110&amp;"-"&amp;'Order Form'!$O$3&amp;"-3"</f>
        <v>SPS20115-0-1-3</v>
      </c>
    </row>
    <row r="1111" spans="1:13">
      <c r="A1111" s="234">
        <f>'Order Form'!A62</f>
        <v>100539</v>
      </c>
      <c r="B1111" s="234">
        <f t="shared" si="75"/>
        <v>100539</v>
      </c>
      <c r="C1111" s="235">
        <f t="shared" si="76"/>
        <v>100539</v>
      </c>
      <c r="D1111" s="231">
        <f>'Order Form'!$M$2</f>
        <v>0</v>
      </c>
      <c r="E1111" s="232">
        <f>'Order Form'!$L$11</f>
        <v>0</v>
      </c>
      <c r="F1111" s="232" t="str">
        <f>IF(ISBLANK('Order Form'!$L$12),"",'Order Form'!$L$12)</f>
        <v/>
      </c>
      <c r="G1111" s="232">
        <f t="shared" ca="1" si="78"/>
        <v>41887</v>
      </c>
      <c r="H1111" s="233">
        <f>'Order Form'!$L$13</f>
        <v>0</v>
      </c>
      <c r="I1111" s="236">
        <f>'Order Form'!E62</f>
        <v>12.5</v>
      </c>
      <c r="J1111" s="231">
        <f>'Order Form'!L62</f>
        <v>0</v>
      </c>
      <c r="K1111" s="231" t="str">
        <f t="shared" si="77"/>
        <v>F</v>
      </c>
      <c r="L1111" s="231">
        <f>IF('Pricing + Order Summary'!$O$13&gt;=8000,14,
IF('Pricing + Order Summary'!$O$13&gt;=5500,15,
IF('Pricing + Order Summary'!$O$13&gt;=4000,16,
IF('Pricing + Order Summary'!$O$13&gt;=2000,23,
IF('Pricing + Order Summary'!$O$13&gt;=750,21,
2)))))</f>
        <v>2</v>
      </c>
      <c r="M1111" s="231" t="str">
        <f>"SPS20115"&amp;"-"&amp;D1111&amp;"-"&amp;'Order Form'!$O$3&amp;"-3"</f>
        <v>SPS20115-0-1-3</v>
      </c>
    </row>
    <row r="1112" spans="1:13">
      <c r="A1112" s="234">
        <f>'Order Form'!A63</f>
        <v>100206</v>
      </c>
      <c r="B1112" s="234">
        <f t="shared" si="75"/>
        <v>100206</v>
      </c>
      <c r="C1112" s="235">
        <f t="shared" si="76"/>
        <v>100206</v>
      </c>
      <c r="D1112" s="231">
        <f>'Order Form'!$M$2</f>
        <v>0</v>
      </c>
      <c r="E1112" s="232">
        <f>'Order Form'!$L$11</f>
        <v>0</v>
      </c>
      <c r="F1112" s="232" t="str">
        <f>IF(ISBLANK('Order Form'!$L$12),"",'Order Form'!$L$12)</f>
        <v/>
      </c>
      <c r="G1112" s="232">
        <f t="shared" ca="1" si="78"/>
        <v>41887</v>
      </c>
      <c r="H1112" s="233">
        <f>'Order Form'!$L$13</f>
        <v>0</v>
      </c>
      <c r="I1112" s="236">
        <f>'Order Form'!E63</f>
        <v>12.5</v>
      </c>
      <c r="J1112" s="231">
        <f>'Order Form'!L63</f>
        <v>0</v>
      </c>
      <c r="K1112" s="231" t="str">
        <f t="shared" si="77"/>
        <v>F</v>
      </c>
      <c r="L1112" s="231">
        <f>IF('Pricing + Order Summary'!$O$13&gt;=8000,14,
IF('Pricing + Order Summary'!$O$13&gt;=5500,15,
IF('Pricing + Order Summary'!$O$13&gt;=4000,16,
IF('Pricing + Order Summary'!$O$13&gt;=2000,23,
IF('Pricing + Order Summary'!$O$13&gt;=750,21,
2)))))</f>
        <v>2</v>
      </c>
      <c r="M1112" s="231" t="str">
        <f>"SPS20115"&amp;"-"&amp;D1112&amp;"-"&amp;'Order Form'!$O$3&amp;"-3"</f>
        <v>SPS20115-0-1-3</v>
      </c>
    </row>
    <row r="1113" spans="1:13">
      <c r="A1113" s="234">
        <f>'Order Form'!A64</f>
        <v>100541</v>
      </c>
      <c r="B1113" s="234">
        <f t="shared" si="75"/>
        <v>100541</v>
      </c>
      <c r="C1113" s="235">
        <f t="shared" si="76"/>
        <v>100541</v>
      </c>
      <c r="D1113" s="231">
        <f>'Order Form'!$M$2</f>
        <v>0</v>
      </c>
      <c r="E1113" s="232">
        <f>'Order Form'!$L$11</f>
        <v>0</v>
      </c>
      <c r="F1113" s="232" t="str">
        <f>IF(ISBLANK('Order Form'!$L$12),"",'Order Form'!$L$12)</f>
        <v/>
      </c>
      <c r="G1113" s="232">
        <f t="shared" ca="1" si="78"/>
        <v>41887</v>
      </c>
      <c r="H1113" s="233">
        <f>'Order Form'!$L$13</f>
        <v>0</v>
      </c>
      <c r="I1113" s="236">
        <f>'Order Form'!E64</f>
        <v>12.5</v>
      </c>
      <c r="J1113" s="231">
        <f>'Order Form'!L64</f>
        <v>0</v>
      </c>
      <c r="K1113" s="231" t="str">
        <f t="shared" si="77"/>
        <v>F</v>
      </c>
      <c r="L1113" s="231">
        <f>IF('Pricing + Order Summary'!$O$13&gt;=8000,14,
IF('Pricing + Order Summary'!$O$13&gt;=5500,15,
IF('Pricing + Order Summary'!$O$13&gt;=4000,16,
IF('Pricing + Order Summary'!$O$13&gt;=2000,23,
IF('Pricing + Order Summary'!$O$13&gt;=750,21,
2)))))</f>
        <v>2</v>
      </c>
      <c r="M1113" s="231" t="str">
        <f>"SPS20115"&amp;"-"&amp;D1113&amp;"-"&amp;'Order Form'!$O$3&amp;"-3"</f>
        <v>SPS20115-0-1-3</v>
      </c>
    </row>
    <row r="1114" spans="1:13">
      <c r="A1114" s="234">
        <f>'Order Form'!A65</f>
        <v>100535</v>
      </c>
      <c r="B1114" s="234">
        <f t="shared" si="75"/>
        <v>100535</v>
      </c>
      <c r="C1114" s="235">
        <f t="shared" si="76"/>
        <v>100535</v>
      </c>
      <c r="D1114" s="231">
        <f>'Order Form'!$M$2</f>
        <v>0</v>
      </c>
      <c r="E1114" s="232">
        <f>'Order Form'!$L$11</f>
        <v>0</v>
      </c>
      <c r="F1114" s="232" t="str">
        <f>IF(ISBLANK('Order Form'!$L$12),"",'Order Form'!$L$12)</f>
        <v/>
      </c>
      <c r="G1114" s="232">
        <f t="shared" ca="1" si="78"/>
        <v>41887</v>
      </c>
      <c r="H1114" s="233">
        <f>'Order Form'!$L$13</f>
        <v>0</v>
      </c>
      <c r="I1114" s="236">
        <f>'Order Form'!E65</f>
        <v>12.5</v>
      </c>
      <c r="J1114" s="231">
        <f>'Order Form'!L65</f>
        <v>0</v>
      </c>
      <c r="K1114" s="231" t="str">
        <f t="shared" si="77"/>
        <v>F</v>
      </c>
      <c r="L1114" s="231">
        <f>IF('Pricing + Order Summary'!$O$13&gt;=8000,14,
IF('Pricing + Order Summary'!$O$13&gt;=5500,15,
IF('Pricing + Order Summary'!$O$13&gt;=4000,16,
IF('Pricing + Order Summary'!$O$13&gt;=2000,23,
IF('Pricing + Order Summary'!$O$13&gt;=750,21,
2)))))</f>
        <v>2</v>
      </c>
      <c r="M1114" s="231" t="str">
        <f>"SPS20115"&amp;"-"&amp;D1114&amp;"-"&amp;'Order Form'!$O$3&amp;"-3"</f>
        <v>SPS20115-0-1-3</v>
      </c>
    </row>
    <row r="1115" spans="1:13">
      <c r="A1115" s="234">
        <f>'Order Form'!A66</f>
        <v>100166</v>
      </c>
      <c r="B1115" s="234">
        <f t="shared" si="75"/>
        <v>100166</v>
      </c>
      <c r="C1115" s="235">
        <f t="shared" si="76"/>
        <v>100166</v>
      </c>
      <c r="D1115" s="231">
        <f>'Order Form'!$M$2</f>
        <v>0</v>
      </c>
      <c r="E1115" s="232">
        <f>'Order Form'!$L$11</f>
        <v>0</v>
      </c>
      <c r="F1115" s="232" t="str">
        <f>IF(ISBLANK('Order Form'!$L$12),"",'Order Form'!$L$12)</f>
        <v/>
      </c>
      <c r="G1115" s="232">
        <f t="shared" ca="1" si="78"/>
        <v>41887</v>
      </c>
      <c r="H1115" s="233">
        <f>'Order Form'!$L$13</f>
        <v>0</v>
      </c>
      <c r="I1115" s="236">
        <f>'Order Form'!E66</f>
        <v>12.5</v>
      </c>
      <c r="J1115" s="231">
        <f>'Order Form'!L66</f>
        <v>0</v>
      </c>
      <c r="K1115" s="231" t="str">
        <f t="shared" si="77"/>
        <v>F</v>
      </c>
      <c r="L1115" s="231">
        <f>IF('Pricing + Order Summary'!$O$13&gt;=8000,14,
IF('Pricing + Order Summary'!$O$13&gt;=5500,15,
IF('Pricing + Order Summary'!$O$13&gt;=4000,16,
IF('Pricing + Order Summary'!$O$13&gt;=2000,23,
IF('Pricing + Order Summary'!$O$13&gt;=750,21,
2)))))</f>
        <v>2</v>
      </c>
      <c r="M1115" s="231" t="str">
        <f>"SPS20115"&amp;"-"&amp;D1115&amp;"-"&amp;'Order Form'!$O$3&amp;"-3"</f>
        <v>SPS20115-0-1-3</v>
      </c>
    </row>
    <row r="1116" spans="1:13">
      <c r="A1116" s="234">
        <f>'Order Form'!A67</f>
        <v>100167</v>
      </c>
      <c r="B1116" s="234">
        <f t="shared" si="75"/>
        <v>100167</v>
      </c>
      <c r="C1116" s="235">
        <f t="shared" si="76"/>
        <v>100167</v>
      </c>
      <c r="D1116" s="231">
        <f>'Order Form'!$M$2</f>
        <v>0</v>
      </c>
      <c r="E1116" s="232">
        <f>'Order Form'!$L$11</f>
        <v>0</v>
      </c>
      <c r="F1116" s="232" t="str">
        <f>IF(ISBLANK('Order Form'!$L$12),"",'Order Form'!$L$12)</f>
        <v/>
      </c>
      <c r="G1116" s="232">
        <f t="shared" ca="1" si="78"/>
        <v>41887</v>
      </c>
      <c r="H1116" s="233">
        <f>'Order Form'!$L$13</f>
        <v>0</v>
      </c>
      <c r="I1116" s="236">
        <f>'Order Form'!E67</f>
        <v>12.5</v>
      </c>
      <c r="J1116" s="231">
        <f>'Order Form'!L67</f>
        <v>0</v>
      </c>
      <c r="K1116" s="231" t="str">
        <f t="shared" si="77"/>
        <v>F</v>
      </c>
      <c r="L1116" s="231">
        <f>IF('Pricing + Order Summary'!$O$13&gt;=8000,14,
IF('Pricing + Order Summary'!$O$13&gt;=5500,15,
IF('Pricing + Order Summary'!$O$13&gt;=4000,16,
IF('Pricing + Order Summary'!$O$13&gt;=2000,23,
IF('Pricing + Order Summary'!$O$13&gt;=750,21,
2)))))</f>
        <v>2</v>
      </c>
      <c r="M1116" s="231" t="str">
        <f>"SPS20115"&amp;"-"&amp;D1116&amp;"-"&amp;'Order Form'!$O$3&amp;"-3"</f>
        <v>SPS20115-0-1-3</v>
      </c>
    </row>
    <row r="1117" spans="1:13">
      <c r="A1117" s="234">
        <f>'Order Form'!A68</f>
        <v>100530</v>
      </c>
      <c r="B1117" s="234">
        <f t="shared" si="75"/>
        <v>100530</v>
      </c>
      <c r="C1117" s="235">
        <f t="shared" si="76"/>
        <v>100530</v>
      </c>
      <c r="D1117" s="231">
        <f>'Order Form'!$M$2</f>
        <v>0</v>
      </c>
      <c r="E1117" s="232">
        <f>'Order Form'!$L$11</f>
        <v>0</v>
      </c>
      <c r="F1117" s="232" t="str">
        <f>IF(ISBLANK('Order Form'!$L$12),"",'Order Form'!$L$12)</f>
        <v/>
      </c>
      <c r="G1117" s="232">
        <f t="shared" ca="1" si="78"/>
        <v>41887</v>
      </c>
      <c r="H1117" s="233">
        <f>'Order Form'!$L$13</f>
        <v>0</v>
      </c>
      <c r="I1117" s="236">
        <f>'Order Form'!E68</f>
        <v>12.5</v>
      </c>
      <c r="J1117" s="231">
        <f>'Order Form'!L68</f>
        <v>0</v>
      </c>
      <c r="K1117" s="231" t="str">
        <f t="shared" si="77"/>
        <v>F</v>
      </c>
      <c r="L1117" s="231">
        <f>IF('Pricing + Order Summary'!$O$13&gt;=8000,14,
IF('Pricing + Order Summary'!$O$13&gt;=5500,15,
IF('Pricing + Order Summary'!$O$13&gt;=4000,16,
IF('Pricing + Order Summary'!$O$13&gt;=2000,23,
IF('Pricing + Order Summary'!$O$13&gt;=750,21,
2)))))</f>
        <v>2</v>
      </c>
      <c r="M1117" s="231" t="str">
        <f>"SPS20115"&amp;"-"&amp;D1117&amp;"-"&amp;'Order Form'!$O$3&amp;"-3"</f>
        <v>SPS20115-0-1-3</v>
      </c>
    </row>
    <row r="1118" spans="1:13">
      <c r="A1118" s="234">
        <f>'Order Form'!A69</f>
        <v>100207</v>
      </c>
      <c r="B1118" s="234">
        <f t="shared" si="75"/>
        <v>100207</v>
      </c>
      <c r="C1118" s="235">
        <f t="shared" si="76"/>
        <v>100207</v>
      </c>
      <c r="D1118" s="231">
        <f>'Order Form'!$M$2</f>
        <v>0</v>
      </c>
      <c r="E1118" s="232">
        <f>'Order Form'!$L$11</f>
        <v>0</v>
      </c>
      <c r="F1118" s="232" t="str">
        <f>IF(ISBLANK('Order Form'!$L$12),"",'Order Form'!$L$12)</f>
        <v/>
      </c>
      <c r="G1118" s="232">
        <f t="shared" ca="1" si="78"/>
        <v>41887</v>
      </c>
      <c r="H1118" s="233">
        <f>'Order Form'!$L$13</f>
        <v>0</v>
      </c>
      <c r="I1118" s="236">
        <f>'Order Form'!E69</f>
        <v>12.5</v>
      </c>
      <c r="J1118" s="231">
        <f>'Order Form'!L69</f>
        <v>0</v>
      </c>
      <c r="K1118" s="231" t="str">
        <f t="shared" si="77"/>
        <v>F</v>
      </c>
      <c r="L1118" s="231">
        <f>IF('Pricing + Order Summary'!$O$13&gt;=8000,14,
IF('Pricing + Order Summary'!$O$13&gt;=5500,15,
IF('Pricing + Order Summary'!$O$13&gt;=4000,16,
IF('Pricing + Order Summary'!$O$13&gt;=2000,23,
IF('Pricing + Order Summary'!$O$13&gt;=750,21,
2)))))</f>
        <v>2</v>
      </c>
      <c r="M1118" s="231" t="str">
        <f>"SPS20115"&amp;"-"&amp;D1118&amp;"-"&amp;'Order Form'!$O$3&amp;"-3"</f>
        <v>SPS20115-0-1-3</v>
      </c>
    </row>
    <row r="1119" spans="1:13">
      <c r="A1119" s="234">
        <f>'Order Form'!A70</f>
        <v>100536</v>
      </c>
      <c r="B1119" s="234">
        <f t="shared" si="75"/>
        <v>100536</v>
      </c>
      <c r="C1119" s="235">
        <f t="shared" si="76"/>
        <v>100536</v>
      </c>
      <c r="D1119" s="231">
        <f>'Order Form'!$M$2</f>
        <v>0</v>
      </c>
      <c r="E1119" s="232">
        <f>'Order Form'!$L$11</f>
        <v>0</v>
      </c>
      <c r="F1119" s="232" t="str">
        <f>IF(ISBLANK('Order Form'!$L$12),"",'Order Form'!$L$12)</f>
        <v/>
      </c>
      <c r="G1119" s="232">
        <f t="shared" ca="1" si="78"/>
        <v>41887</v>
      </c>
      <c r="H1119" s="233">
        <f>'Order Form'!$L$13</f>
        <v>0</v>
      </c>
      <c r="I1119" s="236">
        <f>'Order Form'!E70</f>
        <v>12.5</v>
      </c>
      <c r="J1119" s="231">
        <f>'Order Form'!L70</f>
        <v>0</v>
      </c>
      <c r="K1119" s="231" t="str">
        <f t="shared" si="77"/>
        <v>F</v>
      </c>
      <c r="L1119" s="231">
        <f>IF('Pricing + Order Summary'!$O$13&gt;=8000,14,
IF('Pricing + Order Summary'!$O$13&gt;=5500,15,
IF('Pricing + Order Summary'!$O$13&gt;=4000,16,
IF('Pricing + Order Summary'!$O$13&gt;=2000,23,
IF('Pricing + Order Summary'!$O$13&gt;=750,21,
2)))))</f>
        <v>2</v>
      </c>
      <c r="M1119" s="231" t="str">
        <f>"SPS20115"&amp;"-"&amp;D1119&amp;"-"&amp;'Order Form'!$O$3&amp;"-3"</f>
        <v>SPS20115-0-1-3</v>
      </c>
    </row>
    <row r="1120" spans="1:13">
      <c r="A1120" s="234">
        <f>'Order Form'!A71</f>
        <v>100542</v>
      </c>
      <c r="B1120" s="234">
        <f t="shared" si="75"/>
        <v>100542</v>
      </c>
      <c r="C1120" s="235">
        <f t="shared" si="76"/>
        <v>100542</v>
      </c>
      <c r="D1120" s="231">
        <f>'Order Form'!$M$2</f>
        <v>0</v>
      </c>
      <c r="E1120" s="232">
        <f>'Order Form'!$L$11</f>
        <v>0</v>
      </c>
      <c r="F1120" s="232" t="str">
        <f>IF(ISBLANK('Order Form'!$L$12),"",'Order Form'!$L$12)</f>
        <v/>
      </c>
      <c r="G1120" s="232">
        <f t="shared" ca="1" si="78"/>
        <v>41887</v>
      </c>
      <c r="H1120" s="233">
        <f>'Order Form'!$L$13</f>
        <v>0</v>
      </c>
      <c r="I1120" s="236">
        <f>'Order Form'!E71</f>
        <v>12.5</v>
      </c>
      <c r="J1120" s="231">
        <f>'Order Form'!L71</f>
        <v>0</v>
      </c>
      <c r="K1120" s="231" t="str">
        <f t="shared" si="77"/>
        <v>F</v>
      </c>
      <c r="L1120" s="231">
        <f>IF('Pricing + Order Summary'!$O$13&gt;=8000,14,
IF('Pricing + Order Summary'!$O$13&gt;=5500,15,
IF('Pricing + Order Summary'!$O$13&gt;=4000,16,
IF('Pricing + Order Summary'!$O$13&gt;=2000,23,
IF('Pricing + Order Summary'!$O$13&gt;=750,21,
2)))))</f>
        <v>2</v>
      </c>
      <c r="M1120" s="231" t="str">
        <f>"SPS20115"&amp;"-"&amp;D1120&amp;"-"&amp;'Order Form'!$O$3&amp;"-3"</f>
        <v>SPS20115-0-1-3</v>
      </c>
    </row>
    <row r="1121" spans="1:13">
      <c r="A1121" s="234">
        <f>'Order Form'!A72</f>
        <v>108686</v>
      </c>
      <c r="B1121" s="234">
        <f t="shared" si="75"/>
        <v>108686</v>
      </c>
      <c r="C1121" s="235">
        <f t="shared" si="76"/>
        <v>108686</v>
      </c>
      <c r="D1121" s="231">
        <f>'Order Form'!$M$2</f>
        <v>0</v>
      </c>
      <c r="E1121" s="232">
        <f>'Order Form'!$L$11</f>
        <v>0</v>
      </c>
      <c r="F1121" s="232" t="str">
        <f>IF(ISBLANK('Order Form'!$L$12),"",'Order Form'!$L$12)</f>
        <v/>
      </c>
      <c r="G1121" s="232">
        <f t="shared" ca="1" si="78"/>
        <v>41887</v>
      </c>
      <c r="H1121" s="233">
        <f>'Order Form'!$L$13</f>
        <v>0</v>
      </c>
      <c r="I1121" s="236">
        <f>'Order Form'!E72</f>
        <v>12.5</v>
      </c>
      <c r="J1121" s="231">
        <f>'Order Form'!L72</f>
        <v>0</v>
      </c>
      <c r="K1121" s="231" t="str">
        <f t="shared" si="77"/>
        <v>F</v>
      </c>
      <c r="L1121" s="231">
        <f>IF('Pricing + Order Summary'!$O$13&gt;=8000,14,
IF('Pricing + Order Summary'!$O$13&gt;=5500,15,
IF('Pricing + Order Summary'!$O$13&gt;=4000,16,
IF('Pricing + Order Summary'!$O$13&gt;=2000,23,
IF('Pricing + Order Summary'!$O$13&gt;=750,21,
2)))))</f>
        <v>2</v>
      </c>
      <c r="M1121" s="231" t="str">
        <f>"SPS20115"&amp;"-"&amp;D1121&amp;"-"&amp;'Order Form'!$O$3&amp;"-3"</f>
        <v>SPS20115-0-1-3</v>
      </c>
    </row>
    <row r="1122" spans="1:13">
      <c r="A1122" s="234">
        <f>'Order Form'!A73</f>
        <v>100482</v>
      </c>
      <c r="B1122" s="234">
        <f t="shared" si="75"/>
        <v>100482</v>
      </c>
      <c r="C1122" s="235">
        <f t="shared" si="76"/>
        <v>100482</v>
      </c>
      <c r="D1122" s="231">
        <f>'Order Form'!$M$2</f>
        <v>0</v>
      </c>
      <c r="E1122" s="232">
        <f>'Order Form'!$L$11</f>
        <v>0</v>
      </c>
      <c r="F1122" s="232" t="str">
        <f>IF(ISBLANK('Order Form'!$L$12),"",'Order Form'!$L$12)</f>
        <v/>
      </c>
      <c r="G1122" s="232">
        <f t="shared" ca="1" si="78"/>
        <v>41887</v>
      </c>
      <c r="H1122" s="233">
        <f>'Order Form'!$L$13</f>
        <v>0</v>
      </c>
      <c r="I1122" s="236">
        <f>'Order Form'!E73</f>
        <v>12.5</v>
      </c>
      <c r="J1122" s="231">
        <f>'Order Form'!L73</f>
        <v>0</v>
      </c>
      <c r="K1122" s="231" t="str">
        <f t="shared" si="77"/>
        <v>F</v>
      </c>
      <c r="L1122" s="231">
        <f>IF('Pricing + Order Summary'!$O$13&gt;=8000,14,
IF('Pricing + Order Summary'!$O$13&gt;=5500,15,
IF('Pricing + Order Summary'!$O$13&gt;=4000,16,
IF('Pricing + Order Summary'!$O$13&gt;=2000,23,
IF('Pricing + Order Summary'!$O$13&gt;=750,21,
2)))))</f>
        <v>2</v>
      </c>
      <c r="M1122" s="231" t="str">
        <f>"SPS20115"&amp;"-"&amp;D1122&amp;"-"&amp;'Order Form'!$O$3&amp;"-3"</f>
        <v>SPS20115-0-1-3</v>
      </c>
    </row>
    <row r="1123" spans="1:13">
      <c r="A1123" s="234">
        <f>'Order Form'!A74</f>
        <v>100483</v>
      </c>
      <c r="B1123" s="234">
        <f t="shared" si="75"/>
        <v>100483</v>
      </c>
      <c r="C1123" s="235">
        <f t="shared" si="76"/>
        <v>100483</v>
      </c>
      <c r="D1123" s="231">
        <f>'Order Form'!$M$2</f>
        <v>0</v>
      </c>
      <c r="E1123" s="232">
        <f>'Order Form'!$L$11</f>
        <v>0</v>
      </c>
      <c r="F1123" s="232" t="str">
        <f>IF(ISBLANK('Order Form'!$L$12),"",'Order Form'!$L$12)</f>
        <v/>
      </c>
      <c r="G1123" s="232">
        <f t="shared" ca="1" si="78"/>
        <v>41887</v>
      </c>
      <c r="H1123" s="233">
        <f>'Order Form'!$L$13</f>
        <v>0</v>
      </c>
      <c r="I1123" s="236">
        <f>'Order Form'!E74</f>
        <v>12.5</v>
      </c>
      <c r="J1123" s="231">
        <f>'Order Form'!L74</f>
        <v>0</v>
      </c>
      <c r="K1123" s="231" t="str">
        <f t="shared" si="77"/>
        <v>F</v>
      </c>
      <c r="L1123" s="231">
        <f>IF('Pricing + Order Summary'!$O$13&gt;=8000,14,
IF('Pricing + Order Summary'!$O$13&gt;=5500,15,
IF('Pricing + Order Summary'!$O$13&gt;=4000,16,
IF('Pricing + Order Summary'!$O$13&gt;=2000,23,
IF('Pricing + Order Summary'!$O$13&gt;=750,21,
2)))))</f>
        <v>2</v>
      </c>
      <c r="M1123" s="231" t="str">
        <f>"SPS20115"&amp;"-"&amp;D1123&amp;"-"&amp;'Order Form'!$O$3&amp;"-3"</f>
        <v>SPS20115-0-1-3</v>
      </c>
    </row>
    <row r="1124" spans="1:13">
      <c r="A1124" s="234">
        <f>'Order Form'!A75</f>
        <v>100481</v>
      </c>
      <c r="B1124" s="234">
        <f t="shared" si="75"/>
        <v>100481</v>
      </c>
      <c r="C1124" s="235">
        <f t="shared" si="76"/>
        <v>100481</v>
      </c>
      <c r="D1124" s="231">
        <f>'Order Form'!$M$2</f>
        <v>0</v>
      </c>
      <c r="E1124" s="232">
        <f>'Order Form'!$L$11</f>
        <v>0</v>
      </c>
      <c r="F1124" s="232" t="str">
        <f>IF(ISBLANK('Order Form'!$L$12),"",'Order Form'!$L$12)</f>
        <v/>
      </c>
      <c r="G1124" s="232">
        <f t="shared" ca="1" si="78"/>
        <v>41887</v>
      </c>
      <c r="H1124" s="233">
        <f>'Order Form'!$L$13</f>
        <v>0</v>
      </c>
      <c r="I1124" s="236">
        <f>'Order Form'!E75</f>
        <v>12.5</v>
      </c>
      <c r="J1124" s="231">
        <f>'Order Form'!L75</f>
        <v>0</v>
      </c>
      <c r="K1124" s="231" t="str">
        <f t="shared" si="77"/>
        <v>F</v>
      </c>
      <c r="L1124" s="231">
        <f>IF('Pricing + Order Summary'!$O$13&gt;=8000,14,
IF('Pricing + Order Summary'!$O$13&gt;=5500,15,
IF('Pricing + Order Summary'!$O$13&gt;=4000,16,
IF('Pricing + Order Summary'!$O$13&gt;=2000,23,
IF('Pricing + Order Summary'!$O$13&gt;=750,21,
2)))))</f>
        <v>2</v>
      </c>
      <c r="M1124" s="231" t="str">
        <f>"SPS20115"&amp;"-"&amp;D1124&amp;"-"&amp;'Order Form'!$O$3&amp;"-3"</f>
        <v>SPS20115-0-1-3</v>
      </c>
    </row>
    <row r="1125" spans="1:13">
      <c r="A1125" s="234">
        <f>'Order Form'!A76</f>
        <v>107724</v>
      </c>
      <c r="B1125" s="234">
        <f t="shared" si="75"/>
        <v>107724</v>
      </c>
      <c r="C1125" s="235">
        <f t="shared" si="76"/>
        <v>107724</v>
      </c>
      <c r="D1125" s="231">
        <f>'Order Form'!$M$2</f>
        <v>0</v>
      </c>
      <c r="E1125" s="232">
        <f>'Order Form'!$L$11</f>
        <v>0</v>
      </c>
      <c r="F1125" s="232" t="str">
        <f>IF(ISBLANK('Order Form'!$L$12),"",'Order Form'!$L$12)</f>
        <v/>
      </c>
      <c r="G1125" s="232">
        <f t="shared" ca="1" si="78"/>
        <v>41887</v>
      </c>
      <c r="H1125" s="233">
        <f>'Order Form'!$L$13</f>
        <v>0</v>
      </c>
      <c r="I1125" s="236">
        <f>'Order Form'!E76</f>
        <v>12.5</v>
      </c>
      <c r="J1125" s="231">
        <f>'Order Form'!L76</f>
        <v>0</v>
      </c>
      <c r="K1125" s="231" t="str">
        <f t="shared" si="77"/>
        <v>F</v>
      </c>
      <c r="L1125" s="231">
        <f>IF('Pricing + Order Summary'!$O$13&gt;=8000,14,
IF('Pricing + Order Summary'!$O$13&gt;=5500,15,
IF('Pricing + Order Summary'!$O$13&gt;=4000,16,
IF('Pricing + Order Summary'!$O$13&gt;=2000,23,
IF('Pricing + Order Summary'!$O$13&gt;=750,21,
2)))))</f>
        <v>2</v>
      </c>
      <c r="M1125" s="231" t="str">
        <f>"SPS20115"&amp;"-"&amp;D1125&amp;"-"&amp;'Order Form'!$O$3&amp;"-3"</f>
        <v>SPS20115-0-1-3</v>
      </c>
    </row>
    <row r="1126" spans="1:13">
      <c r="A1126" s="234">
        <f>'Order Form'!A77</f>
        <v>100382</v>
      </c>
      <c r="B1126" s="234">
        <f t="shared" si="75"/>
        <v>100382</v>
      </c>
      <c r="C1126" s="235">
        <f t="shared" si="76"/>
        <v>100382</v>
      </c>
      <c r="D1126" s="231">
        <f>'Order Form'!$M$2</f>
        <v>0</v>
      </c>
      <c r="E1126" s="232">
        <f>'Order Form'!$L$11</f>
        <v>0</v>
      </c>
      <c r="F1126" s="232" t="str">
        <f>IF(ISBLANK('Order Form'!$L$12),"",'Order Form'!$L$12)</f>
        <v/>
      </c>
      <c r="G1126" s="232">
        <f t="shared" ca="1" si="78"/>
        <v>41887</v>
      </c>
      <c r="H1126" s="233">
        <f>'Order Form'!$L$13</f>
        <v>0</v>
      </c>
      <c r="I1126" s="236">
        <f>'Order Form'!E77</f>
        <v>12.5</v>
      </c>
      <c r="J1126" s="231">
        <f>'Order Form'!L77</f>
        <v>0</v>
      </c>
      <c r="K1126" s="231" t="str">
        <f t="shared" si="77"/>
        <v>F</v>
      </c>
      <c r="L1126" s="231">
        <f>IF('Pricing + Order Summary'!$O$13&gt;=8000,14,
IF('Pricing + Order Summary'!$O$13&gt;=5500,15,
IF('Pricing + Order Summary'!$O$13&gt;=4000,16,
IF('Pricing + Order Summary'!$O$13&gt;=2000,23,
IF('Pricing + Order Summary'!$O$13&gt;=750,21,
2)))))</f>
        <v>2</v>
      </c>
      <c r="M1126" s="231" t="str">
        <f>"SPS20115"&amp;"-"&amp;D1126&amp;"-"&amp;'Order Form'!$O$3&amp;"-3"</f>
        <v>SPS20115-0-1-3</v>
      </c>
    </row>
    <row r="1127" spans="1:13">
      <c r="A1127" s="234">
        <f>'Order Form'!A78</f>
        <v>100528</v>
      </c>
      <c r="B1127" s="234">
        <f t="shared" si="75"/>
        <v>100528</v>
      </c>
      <c r="C1127" s="235">
        <f t="shared" si="76"/>
        <v>100528</v>
      </c>
      <c r="D1127" s="231">
        <f>'Order Form'!$M$2</f>
        <v>0</v>
      </c>
      <c r="E1127" s="232">
        <f>'Order Form'!$L$11</f>
        <v>0</v>
      </c>
      <c r="F1127" s="232" t="str">
        <f>IF(ISBLANK('Order Form'!$L$12),"",'Order Form'!$L$12)</f>
        <v/>
      </c>
      <c r="G1127" s="232">
        <f t="shared" ca="1" si="78"/>
        <v>41887</v>
      </c>
      <c r="H1127" s="233">
        <f>'Order Form'!$L$13</f>
        <v>0</v>
      </c>
      <c r="I1127" s="236">
        <f>'Order Form'!E78</f>
        <v>12.5</v>
      </c>
      <c r="J1127" s="231">
        <f>'Order Form'!L78</f>
        <v>0</v>
      </c>
      <c r="K1127" s="231" t="str">
        <f t="shared" si="77"/>
        <v>F</v>
      </c>
      <c r="L1127" s="231">
        <f>IF('Pricing + Order Summary'!$O$13&gt;=8000,14,
IF('Pricing + Order Summary'!$O$13&gt;=5500,15,
IF('Pricing + Order Summary'!$O$13&gt;=4000,16,
IF('Pricing + Order Summary'!$O$13&gt;=2000,23,
IF('Pricing + Order Summary'!$O$13&gt;=750,21,
2)))))</f>
        <v>2</v>
      </c>
      <c r="M1127" s="231" t="str">
        <f>"SPS20115"&amp;"-"&amp;D1127&amp;"-"&amp;'Order Form'!$O$3&amp;"-3"</f>
        <v>SPS20115-0-1-3</v>
      </c>
    </row>
    <row r="1128" spans="1:13">
      <c r="A1128" s="234">
        <f>'Order Form'!A79</f>
        <v>108683</v>
      </c>
      <c r="B1128" s="234">
        <f t="shared" si="75"/>
        <v>108683</v>
      </c>
      <c r="C1128" s="235">
        <f t="shared" si="76"/>
        <v>108683</v>
      </c>
      <c r="D1128" s="231">
        <f>'Order Form'!$M$2</f>
        <v>0</v>
      </c>
      <c r="E1128" s="232">
        <f>'Order Form'!$L$11</f>
        <v>0</v>
      </c>
      <c r="F1128" s="232" t="str">
        <f>IF(ISBLANK('Order Form'!$L$12),"",'Order Form'!$L$12)</f>
        <v/>
      </c>
      <c r="G1128" s="232">
        <f t="shared" ca="1" si="78"/>
        <v>41887</v>
      </c>
      <c r="H1128" s="233">
        <f>'Order Form'!$L$13</f>
        <v>0</v>
      </c>
      <c r="I1128" s="236">
        <f>'Order Form'!E79</f>
        <v>12.5</v>
      </c>
      <c r="J1128" s="231">
        <f>'Order Form'!L79</f>
        <v>0</v>
      </c>
      <c r="K1128" s="231" t="str">
        <f t="shared" si="77"/>
        <v>F</v>
      </c>
      <c r="L1128" s="231">
        <f>IF('Pricing + Order Summary'!$O$13&gt;=8000,14,
IF('Pricing + Order Summary'!$O$13&gt;=5500,15,
IF('Pricing + Order Summary'!$O$13&gt;=4000,16,
IF('Pricing + Order Summary'!$O$13&gt;=2000,23,
IF('Pricing + Order Summary'!$O$13&gt;=750,21,
2)))))</f>
        <v>2</v>
      </c>
      <c r="M1128" s="231" t="str">
        <f>"SPS20115"&amp;"-"&amp;D1128&amp;"-"&amp;'Order Form'!$O$3&amp;"-3"</f>
        <v>SPS20115-0-1-3</v>
      </c>
    </row>
    <row r="1129" spans="1:13">
      <c r="A1129" s="234">
        <f>'Order Form'!A80</f>
        <v>100529</v>
      </c>
      <c r="B1129" s="234">
        <f t="shared" si="75"/>
        <v>100529</v>
      </c>
      <c r="C1129" s="235">
        <f t="shared" si="76"/>
        <v>100529</v>
      </c>
      <c r="D1129" s="231">
        <f>'Order Form'!$M$2</f>
        <v>0</v>
      </c>
      <c r="E1129" s="232">
        <f>'Order Form'!$L$11</f>
        <v>0</v>
      </c>
      <c r="F1129" s="232" t="str">
        <f>IF(ISBLANK('Order Form'!$L$12),"",'Order Form'!$L$12)</f>
        <v/>
      </c>
      <c r="G1129" s="232">
        <f t="shared" ca="1" si="78"/>
        <v>41887</v>
      </c>
      <c r="H1129" s="233">
        <f>'Order Form'!$L$13</f>
        <v>0</v>
      </c>
      <c r="I1129" s="236">
        <f>'Order Form'!E80</f>
        <v>12.5</v>
      </c>
      <c r="J1129" s="231">
        <f>'Order Form'!L80</f>
        <v>0</v>
      </c>
      <c r="K1129" s="231" t="str">
        <f t="shared" si="77"/>
        <v>F</v>
      </c>
      <c r="L1129" s="231">
        <f>IF('Pricing + Order Summary'!$O$13&gt;=8000,14,
IF('Pricing + Order Summary'!$O$13&gt;=5500,15,
IF('Pricing + Order Summary'!$O$13&gt;=4000,16,
IF('Pricing + Order Summary'!$O$13&gt;=2000,23,
IF('Pricing + Order Summary'!$O$13&gt;=750,21,
2)))))</f>
        <v>2</v>
      </c>
      <c r="M1129" s="231" t="str">
        <f>"SPS20115"&amp;"-"&amp;D1129&amp;"-"&amp;'Order Form'!$O$3&amp;"-3"</f>
        <v>SPS20115-0-1-3</v>
      </c>
    </row>
    <row r="1130" spans="1:13">
      <c r="A1130" s="234">
        <f>'Order Form'!A81</f>
        <v>100534</v>
      </c>
      <c r="B1130" s="234">
        <f t="shared" si="75"/>
        <v>100534</v>
      </c>
      <c r="C1130" s="235">
        <f t="shared" si="76"/>
        <v>100534</v>
      </c>
      <c r="D1130" s="231">
        <f>'Order Form'!$M$2</f>
        <v>0</v>
      </c>
      <c r="E1130" s="232">
        <f>'Order Form'!$L$11</f>
        <v>0</v>
      </c>
      <c r="F1130" s="232" t="str">
        <f>IF(ISBLANK('Order Form'!$L$12),"",'Order Form'!$L$12)</f>
        <v/>
      </c>
      <c r="G1130" s="232">
        <f t="shared" ca="1" si="78"/>
        <v>41887</v>
      </c>
      <c r="H1130" s="233">
        <f>'Order Form'!$L$13</f>
        <v>0</v>
      </c>
      <c r="I1130" s="236">
        <f>'Order Form'!E81</f>
        <v>12.5</v>
      </c>
      <c r="J1130" s="231">
        <f>'Order Form'!L81</f>
        <v>0</v>
      </c>
      <c r="K1130" s="231" t="str">
        <f t="shared" si="77"/>
        <v>F</v>
      </c>
      <c r="L1130" s="231">
        <f>IF('Pricing + Order Summary'!$O$13&gt;=8000,14,
IF('Pricing + Order Summary'!$O$13&gt;=5500,15,
IF('Pricing + Order Summary'!$O$13&gt;=4000,16,
IF('Pricing + Order Summary'!$O$13&gt;=2000,23,
IF('Pricing + Order Summary'!$O$13&gt;=750,21,
2)))))</f>
        <v>2</v>
      </c>
      <c r="M1130" s="231" t="str">
        <f>"SPS20115"&amp;"-"&amp;D1130&amp;"-"&amp;'Order Form'!$O$3&amp;"-3"</f>
        <v>SPS20115-0-1-3</v>
      </c>
    </row>
    <row r="1131" spans="1:13">
      <c r="A1131" s="234">
        <f>'Order Form'!A82</f>
        <v>100533</v>
      </c>
      <c r="B1131" s="234">
        <f t="shared" ref="B1131:B1194" si="79">A1131</f>
        <v>100533</v>
      </c>
      <c r="C1131" s="235">
        <f t="shared" ref="C1131:C1194" si="80">IF(B1131=0,A1131,B1131)</f>
        <v>100533</v>
      </c>
      <c r="D1131" s="231">
        <f>'Order Form'!$M$2</f>
        <v>0</v>
      </c>
      <c r="E1131" s="232">
        <f>'Order Form'!$L$11</f>
        <v>0</v>
      </c>
      <c r="F1131" s="232" t="str">
        <f>IF(ISBLANK('Order Form'!$L$12),"",'Order Form'!$L$12)</f>
        <v/>
      </c>
      <c r="G1131" s="232">
        <f t="shared" ca="1" si="78"/>
        <v>41887</v>
      </c>
      <c r="H1131" s="233">
        <f>'Order Form'!$L$13</f>
        <v>0</v>
      </c>
      <c r="I1131" s="236">
        <f>'Order Form'!E82</f>
        <v>12.5</v>
      </c>
      <c r="J1131" s="231">
        <f>'Order Form'!L82</f>
        <v>0</v>
      </c>
      <c r="K1131" s="231" t="str">
        <f t="shared" ref="K1131:K1194" si="81">IF(J1131=0,"F","T")</f>
        <v>F</v>
      </c>
      <c r="L1131" s="231">
        <f>IF('Pricing + Order Summary'!$O$13&gt;=8000,14,
IF('Pricing + Order Summary'!$O$13&gt;=5500,15,
IF('Pricing + Order Summary'!$O$13&gt;=4000,16,
IF('Pricing + Order Summary'!$O$13&gt;=2000,23,
IF('Pricing + Order Summary'!$O$13&gt;=750,21,
2)))))</f>
        <v>2</v>
      </c>
      <c r="M1131" s="231" t="str">
        <f>"SPS20115"&amp;"-"&amp;D1131&amp;"-"&amp;'Order Form'!$O$3&amp;"-3"</f>
        <v>SPS20115-0-1-3</v>
      </c>
    </row>
    <row r="1132" spans="1:13">
      <c r="A1132" s="234">
        <f>'Order Form'!A83</f>
        <v>100531</v>
      </c>
      <c r="B1132" s="234">
        <f t="shared" si="79"/>
        <v>100531</v>
      </c>
      <c r="C1132" s="235">
        <f t="shared" si="80"/>
        <v>100531</v>
      </c>
      <c r="D1132" s="231">
        <f>'Order Form'!$M$2</f>
        <v>0</v>
      </c>
      <c r="E1132" s="232">
        <f>'Order Form'!$L$11</f>
        <v>0</v>
      </c>
      <c r="F1132" s="232" t="str">
        <f>IF(ISBLANK('Order Form'!$L$12),"",'Order Form'!$L$12)</f>
        <v/>
      </c>
      <c r="G1132" s="232">
        <f t="shared" ca="1" si="78"/>
        <v>41887</v>
      </c>
      <c r="H1132" s="233">
        <f>'Order Form'!$L$13</f>
        <v>0</v>
      </c>
      <c r="I1132" s="236">
        <f>'Order Form'!E83</f>
        <v>12.5</v>
      </c>
      <c r="J1132" s="231">
        <f>'Order Form'!L83</f>
        <v>0</v>
      </c>
      <c r="K1132" s="231" t="str">
        <f t="shared" si="81"/>
        <v>F</v>
      </c>
      <c r="L1132" s="231">
        <f>IF('Pricing + Order Summary'!$O$13&gt;=8000,14,
IF('Pricing + Order Summary'!$O$13&gt;=5500,15,
IF('Pricing + Order Summary'!$O$13&gt;=4000,16,
IF('Pricing + Order Summary'!$O$13&gt;=2000,23,
IF('Pricing + Order Summary'!$O$13&gt;=750,21,
2)))))</f>
        <v>2</v>
      </c>
      <c r="M1132" s="231" t="str">
        <f>"SPS20115"&amp;"-"&amp;D1132&amp;"-"&amp;'Order Form'!$O$3&amp;"-3"</f>
        <v>SPS20115-0-1-3</v>
      </c>
    </row>
    <row r="1133" spans="1:13">
      <c r="A1133" s="234">
        <f>'Order Form'!A84</f>
        <v>107719</v>
      </c>
      <c r="B1133" s="234">
        <f t="shared" si="79"/>
        <v>107719</v>
      </c>
      <c r="C1133" s="235">
        <f t="shared" si="80"/>
        <v>107719</v>
      </c>
      <c r="D1133" s="231">
        <f>'Order Form'!$M$2</f>
        <v>0</v>
      </c>
      <c r="E1133" s="232">
        <f>'Order Form'!$L$11</f>
        <v>0</v>
      </c>
      <c r="F1133" s="232" t="str">
        <f>IF(ISBLANK('Order Form'!$L$12),"",'Order Form'!$L$12)</f>
        <v/>
      </c>
      <c r="G1133" s="232">
        <f t="shared" ca="1" si="78"/>
        <v>41887</v>
      </c>
      <c r="H1133" s="233">
        <f>'Order Form'!$L$13</f>
        <v>0</v>
      </c>
      <c r="I1133" s="236">
        <f>'Order Form'!E84</f>
        <v>12.5</v>
      </c>
      <c r="J1133" s="231">
        <f>'Order Form'!L84</f>
        <v>0</v>
      </c>
      <c r="K1133" s="231" t="str">
        <f t="shared" si="81"/>
        <v>F</v>
      </c>
      <c r="L1133" s="231">
        <f>IF('Pricing + Order Summary'!$O$13&gt;=8000,14,
IF('Pricing + Order Summary'!$O$13&gt;=5500,15,
IF('Pricing + Order Summary'!$O$13&gt;=4000,16,
IF('Pricing + Order Summary'!$O$13&gt;=2000,23,
IF('Pricing + Order Summary'!$O$13&gt;=750,21,
2)))))</f>
        <v>2</v>
      </c>
      <c r="M1133" s="231" t="str">
        <f>"SPS20115"&amp;"-"&amp;D1133&amp;"-"&amp;'Order Form'!$O$3&amp;"-3"</f>
        <v>SPS20115-0-1-3</v>
      </c>
    </row>
    <row r="1134" spans="1:13">
      <c r="A1134" s="234">
        <f>'Order Form'!A85</f>
        <v>108681</v>
      </c>
      <c r="B1134" s="234">
        <f t="shared" si="79"/>
        <v>108681</v>
      </c>
      <c r="C1134" s="235">
        <f t="shared" si="80"/>
        <v>108681</v>
      </c>
      <c r="D1134" s="231">
        <f>'Order Form'!$M$2</f>
        <v>0</v>
      </c>
      <c r="E1134" s="232">
        <f>'Order Form'!$L$11</f>
        <v>0</v>
      </c>
      <c r="F1134" s="232" t="str">
        <f>IF(ISBLANK('Order Form'!$L$12),"",'Order Form'!$L$12)</f>
        <v/>
      </c>
      <c r="G1134" s="232">
        <f t="shared" ca="1" si="78"/>
        <v>41887</v>
      </c>
      <c r="H1134" s="233">
        <f>'Order Form'!$L$13</f>
        <v>0</v>
      </c>
      <c r="I1134" s="236">
        <f>'Order Form'!E85</f>
        <v>12.5</v>
      </c>
      <c r="J1134" s="231">
        <f>'Order Form'!L85</f>
        <v>0</v>
      </c>
      <c r="K1134" s="231" t="str">
        <f t="shared" si="81"/>
        <v>F</v>
      </c>
      <c r="L1134" s="231">
        <f>IF('Pricing + Order Summary'!$O$13&gt;=8000,14,
IF('Pricing + Order Summary'!$O$13&gt;=5500,15,
IF('Pricing + Order Summary'!$O$13&gt;=4000,16,
IF('Pricing + Order Summary'!$O$13&gt;=2000,23,
IF('Pricing + Order Summary'!$O$13&gt;=750,21,
2)))))</f>
        <v>2</v>
      </c>
      <c r="M1134" s="231" t="str">
        <f>"SPS20115"&amp;"-"&amp;D1134&amp;"-"&amp;'Order Form'!$O$3&amp;"-3"</f>
        <v>SPS20115-0-1-3</v>
      </c>
    </row>
    <row r="1135" spans="1:13">
      <c r="A1135" s="234">
        <f>'Order Form'!A86</f>
        <v>100526</v>
      </c>
      <c r="B1135" s="234">
        <f t="shared" si="79"/>
        <v>100526</v>
      </c>
      <c r="C1135" s="235">
        <f t="shared" si="80"/>
        <v>100526</v>
      </c>
      <c r="D1135" s="231">
        <f>'Order Form'!$M$2</f>
        <v>0</v>
      </c>
      <c r="E1135" s="232">
        <f>'Order Form'!$L$11</f>
        <v>0</v>
      </c>
      <c r="F1135" s="232" t="str">
        <f>IF(ISBLANK('Order Form'!$L$12),"",'Order Form'!$L$12)</f>
        <v/>
      </c>
      <c r="G1135" s="232">
        <f t="shared" ca="1" si="78"/>
        <v>41887</v>
      </c>
      <c r="H1135" s="233">
        <f>'Order Form'!$L$13</f>
        <v>0</v>
      </c>
      <c r="I1135" s="236">
        <f>'Order Form'!E86</f>
        <v>12.5</v>
      </c>
      <c r="J1135" s="231">
        <f>'Order Form'!L86</f>
        <v>0</v>
      </c>
      <c r="K1135" s="231" t="str">
        <f t="shared" si="81"/>
        <v>F</v>
      </c>
      <c r="L1135" s="231">
        <f>IF('Pricing + Order Summary'!$O$13&gt;=8000,14,
IF('Pricing + Order Summary'!$O$13&gt;=5500,15,
IF('Pricing + Order Summary'!$O$13&gt;=4000,16,
IF('Pricing + Order Summary'!$O$13&gt;=2000,23,
IF('Pricing + Order Summary'!$O$13&gt;=750,21,
2)))))</f>
        <v>2</v>
      </c>
      <c r="M1135" s="231" t="str">
        <f>"SPS20115"&amp;"-"&amp;D1135&amp;"-"&amp;'Order Form'!$O$3&amp;"-3"</f>
        <v>SPS20115-0-1-3</v>
      </c>
    </row>
    <row r="1136" spans="1:13">
      <c r="A1136" s="234">
        <f>'Order Form'!A87</f>
        <v>100511</v>
      </c>
      <c r="B1136" s="234">
        <f t="shared" si="79"/>
        <v>100511</v>
      </c>
      <c r="C1136" s="235">
        <f t="shared" si="80"/>
        <v>100511</v>
      </c>
      <c r="D1136" s="231">
        <f>'Order Form'!$M$2</f>
        <v>0</v>
      </c>
      <c r="E1136" s="232">
        <f>'Order Form'!$L$11</f>
        <v>0</v>
      </c>
      <c r="F1136" s="232" t="str">
        <f>IF(ISBLANK('Order Form'!$L$12),"",'Order Form'!$L$12)</f>
        <v/>
      </c>
      <c r="G1136" s="232">
        <f t="shared" ca="1" si="78"/>
        <v>41887</v>
      </c>
      <c r="H1136" s="233">
        <f>'Order Form'!$L$13</f>
        <v>0</v>
      </c>
      <c r="I1136" s="236">
        <f>'Order Form'!E87</f>
        <v>12.5</v>
      </c>
      <c r="J1136" s="231">
        <f>'Order Form'!L87</f>
        <v>0</v>
      </c>
      <c r="K1136" s="231" t="str">
        <f t="shared" si="81"/>
        <v>F</v>
      </c>
      <c r="L1136" s="231">
        <f>IF('Pricing + Order Summary'!$O$13&gt;=8000,14,
IF('Pricing + Order Summary'!$O$13&gt;=5500,15,
IF('Pricing + Order Summary'!$O$13&gt;=4000,16,
IF('Pricing + Order Summary'!$O$13&gt;=2000,23,
IF('Pricing + Order Summary'!$O$13&gt;=750,21,
2)))))</f>
        <v>2</v>
      </c>
      <c r="M1136" s="231" t="str">
        <f>"SPS20115"&amp;"-"&amp;D1136&amp;"-"&amp;'Order Form'!$O$3&amp;"-3"</f>
        <v>SPS20115-0-1-3</v>
      </c>
    </row>
    <row r="1137" spans="1:13">
      <c r="A1137" s="234">
        <f>'Order Form'!A88</f>
        <v>100141</v>
      </c>
      <c r="B1137" s="234">
        <f t="shared" si="79"/>
        <v>100141</v>
      </c>
      <c r="C1137" s="235">
        <f t="shared" si="80"/>
        <v>100141</v>
      </c>
      <c r="D1137" s="231">
        <f>'Order Form'!$M$2</f>
        <v>0</v>
      </c>
      <c r="E1137" s="232">
        <f>'Order Form'!$L$11</f>
        <v>0</v>
      </c>
      <c r="F1137" s="232" t="str">
        <f>IF(ISBLANK('Order Form'!$L$12),"",'Order Form'!$L$12)</f>
        <v/>
      </c>
      <c r="G1137" s="232">
        <f t="shared" ca="1" si="78"/>
        <v>41887</v>
      </c>
      <c r="H1137" s="233">
        <f>'Order Form'!$L$13</f>
        <v>0</v>
      </c>
      <c r="I1137" s="236">
        <f>'Order Form'!E88</f>
        <v>12.5</v>
      </c>
      <c r="J1137" s="231">
        <f>'Order Form'!L88</f>
        <v>0</v>
      </c>
      <c r="K1137" s="231" t="str">
        <f t="shared" si="81"/>
        <v>F</v>
      </c>
      <c r="L1137" s="231">
        <f>IF('Pricing + Order Summary'!$O$13&gt;=8000,14,
IF('Pricing + Order Summary'!$O$13&gt;=5500,15,
IF('Pricing + Order Summary'!$O$13&gt;=4000,16,
IF('Pricing + Order Summary'!$O$13&gt;=2000,23,
IF('Pricing + Order Summary'!$O$13&gt;=750,21,
2)))))</f>
        <v>2</v>
      </c>
      <c r="M1137" s="231" t="str">
        <f>"SPS20115"&amp;"-"&amp;D1137&amp;"-"&amp;'Order Form'!$O$3&amp;"-3"</f>
        <v>SPS20115-0-1-3</v>
      </c>
    </row>
    <row r="1138" spans="1:13">
      <c r="A1138" s="234">
        <f>'Order Form'!A89</f>
        <v>108691</v>
      </c>
      <c r="B1138" s="234">
        <f t="shared" si="79"/>
        <v>108691</v>
      </c>
      <c r="C1138" s="235">
        <f t="shared" si="80"/>
        <v>108691</v>
      </c>
      <c r="D1138" s="231">
        <f>'Order Form'!$M$2</f>
        <v>0</v>
      </c>
      <c r="E1138" s="232">
        <f>'Order Form'!$L$11</f>
        <v>0</v>
      </c>
      <c r="F1138" s="232" t="str">
        <f>IF(ISBLANK('Order Form'!$L$12),"",'Order Form'!$L$12)</f>
        <v/>
      </c>
      <c r="G1138" s="232">
        <f t="shared" ca="1" si="78"/>
        <v>41887</v>
      </c>
      <c r="H1138" s="233">
        <f>'Order Form'!$L$13</f>
        <v>0</v>
      </c>
      <c r="I1138" s="236">
        <f>'Order Form'!E89</f>
        <v>12.5</v>
      </c>
      <c r="J1138" s="231">
        <f>'Order Form'!L89</f>
        <v>0</v>
      </c>
      <c r="K1138" s="231" t="str">
        <f t="shared" si="81"/>
        <v>F</v>
      </c>
      <c r="L1138" s="231">
        <f>IF('Pricing + Order Summary'!$O$13&gt;=8000,14,
IF('Pricing + Order Summary'!$O$13&gt;=5500,15,
IF('Pricing + Order Summary'!$O$13&gt;=4000,16,
IF('Pricing + Order Summary'!$O$13&gt;=2000,23,
IF('Pricing + Order Summary'!$O$13&gt;=750,21,
2)))))</f>
        <v>2</v>
      </c>
      <c r="M1138" s="231" t="str">
        <f>"SPS20115"&amp;"-"&amp;D1138&amp;"-"&amp;'Order Form'!$O$3&amp;"-3"</f>
        <v>SPS20115-0-1-3</v>
      </c>
    </row>
    <row r="1139" spans="1:13">
      <c r="A1139" s="234">
        <f>'Order Form'!A90</f>
        <v>108696</v>
      </c>
      <c r="B1139" s="234">
        <f t="shared" si="79"/>
        <v>108696</v>
      </c>
      <c r="C1139" s="235">
        <f t="shared" si="80"/>
        <v>108696</v>
      </c>
      <c r="D1139" s="231">
        <f>'Order Form'!$M$2</f>
        <v>0</v>
      </c>
      <c r="E1139" s="232">
        <f>'Order Form'!$L$11</f>
        <v>0</v>
      </c>
      <c r="F1139" s="232" t="str">
        <f>IF(ISBLANK('Order Form'!$L$12),"",'Order Form'!$L$12)</f>
        <v/>
      </c>
      <c r="G1139" s="232">
        <f t="shared" ca="1" si="78"/>
        <v>41887</v>
      </c>
      <c r="H1139" s="233">
        <f>'Order Form'!$L$13</f>
        <v>0</v>
      </c>
      <c r="I1139" s="236">
        <f>'Order Form'!E90</f>
        <v>12.5</v>
      </c>
      <c r="J1139" s="231">
        <f>'Order Form'!L90</f>
        <v>0</v>
      </c>
      <c r="K1139" s="231" t="str">
        <f t="shared" si="81"/>
        <v>F</v>
      </c>
      <c r="L1139" s="231">
        <f>IF('Pricing + Order Summary'!$O$13&gt;=8000,14,
IF('Pricing + Order Summary'!$O$13&gt;=5500,15,
IF('Pricing + Order Summary'!$O$13&gt;=4000,16,
IF('Pricing + Order Summary'!$O$13&gt;=2000,23,
IF('Pricing + Order Summary'!$O$13&gt;=750,21,
2)))))</f>
        <v>2</v>
      </c>
      <c r="M1139" s="231" t="str">
        <f>"SPS20115"&amp;"-"&amp;D1139&amp;"-"&amp;'Order Form'!$O$3&amp;"-3"</f>
        <v>SPS20115-0-1-3</v>
      </c>
    </row>
    <row r="1140" spans="1:13">
      <c r="A1140" s="234">
        <f>'Order Form'!A91</f>
        <v>108685</v>
      </c>
      <c r="B1140" s="234">
        <f t="shared" si="79"/>
        <v>108685</v>
      </c>
      <c r="C1140" s="235">
        <f t="shared" si="80"/>
        <v>108685</v>
      </c>
      <c r="D1140" s="231">
        <f>'Order Form'!$M$2</f>
        <v>0</v>
      </c>
      <c r="E1140" s="232">
        <f>'Order Form'!$L$11</f>
        <v>0</v>
      </c>
      <c r="F1140" s="232" t="str">
        <f>IF(ISBLANK('Order Form'!$L$12),"",'Order Form'!$L$12)</f>
        <v/>
      </c>
      <c r="G1140" s="232">
        <f t="shared" ca="1" si="78"/>
        <v>41887</v>
      </c>
      <c r="H1140" s="233">
        <f>'Order Form'!$L$13</f>
        <v>0</v>
      </c>
      <c r="I1140" s="236">
        <f>'Order Form'!E91</f>
        <v>12.5</v>
      </c>
      <c r="J1140" s="231">
        <f>'Order Form'!L91</f>
        <v>0</v>
      </c>
      <c r="K1140" s="231" t="str">
        <f t="shared" si="81"/>
        <v>F</v>
      </c>
      <c r="L1140" s="231">
        <f>IF('Pricing + Order Summary'!$O$13&gt;=8000,14,
IF('Pricing + Order Summary'!$O$13&gt;=5500,15,
IF('Pricing + Order Summary'!$O$13&gt;=4000,16,
IF('Pricing + Order Summary'!$O$13&gt;=2000,23,
IF('Pricing + Order Summary'!$O$13&gt;=750,21,
2)))))</f>
        <v>2</v>
      </c>
      <c r="M1140" s="231" t="str">
        <f>"SPS20115"&amp;"-"&amp;D1140&amp;"-"&amp;'Order Form'!$O$3&amp;"-3"</f>
        <v>SPS20115-0-1-3</v>
      </c>
    </row>
    <row r="1141" spans="1:13">
      <c r="A1141" s="234">
        <f>'Order Form'!A92</f>
        <v>108698</v>
      </c>
      <c r="B1141" s="234">
        <f t="shared" si="79"/>
        <v>108698</v>
      </c>
      <c r="C1141" s="235">
        <f t="shared" si="80"/>
        <v>108698</v>
      </c>
      <c r="D1141" s="231">
        <f>'Order Form'!$M$2</f>
        <v>0</v>
      </c>
      <c r="E1141" s="232">
        <f>'Order Form'!$L$11</f>
        <v>0</v>
      </c>
      <c r="F1141" s="232" t="str">
        <f>IF(ISBLANK('Order Form'!$L$12),"",'Order Form'!$L$12)</f>
        <v/>
      </c>
      <c r="G1141" s="232">
        <f t="shared" ca="1" si="78"/>
        <v>41887</v>
      </c>
      <c r="H1141" s="233">
        <f>'Order Form'!$L$13</f>
        <v>0</v>
      </c>
      <c r="I1141" s="236">
        <f>'Order Form'!E92</f>
        <v>12.5</v>
      </c>
      <c r="J1141" s="231">
        <f>'Order Form'!L92</f>
        <v>0</v>
      </c>
      <c r="K1141" s="231" t="str">
        <f t="shared" si="81"/>
        <v>F</v>
      </c>
      <c r="L1141" s="231">
        <f>IF('Pricing + Order Summary'!$O$13&gt;=8000,14,
IF('Pricing + Order Summary'!$O$13&gt;=5500,15,
IF('Pricing + Order Summary'!$O$13&gt;=4000,16,
IF('Pricing + Order Summary'!$O$13&gt;=2000,23,
IF('Pricing + Order Summary'!$O$13&gt;=750,21,
2)))))</f>
        <v>2</v>
      </c>
      <c r="M1141" s="231" t="str">
        <f>"SPS20115"&amp;"-"&amp;D1141&amp;"-"&amp;'Order Form'!$O$3&amp;"-3"</f>
        <v>SPS20115-0-1-3</v>
      </c>
    </row>
    <row r="1142" spans="1:13">
      <c r="A1142" s="234">
        <f>'Order Form'!A93</f>
        <v>108679</v>
      </c>
      <c r="B1142" s="234">
        <f t="shared" si="79"/>
        <v>108679</v>
      </c>
      <c r="C1142" s="235">
        <f t="shared" si="80"/>
        <v>108679</v>
      </c>
      <c r="D1142" s="231">
        <f>'Order Form'!$M$2</f>
        <v>0</v>
      </c>
      <c r="E1142" s="232">
        <f>'Order Form'!$L$11</f>
        <v>0</v>
      </c>
      <c r="F1142" s="232" t="str">
        <f>IF(ISBLANK('Order Form'!$L$12),"",'Order Form'!$L$12)</f>
        <v/>
      </c>
      <c r="G1142" s="232">
        <f t="shared" ca="1" si="78"/>
        <v>41887</v>
      </c>
      <c r="H1142" s="233">
        <f>'Order Form'!$L$13</f>
        <v>0</v>
      </c>
      <c r="I1142" s="236">
        <f>'Order Form'!E93</f>
        <v>12.5</v>
      </c>
      <c r="J1142" s="231">
        <f>'Order Form'!L93</f>
        <v>0</v>
      </c>
      <c r="K1142" s="231" t="str">
        <f t="shared" si="81"/>
        <v>F</v>
      </c>
      <c r="L1142" s="231">
        <f>IF('Pricing + Order Summary'!$O$13&gt;=8000,14,
IF('Pricing + Order Summary'!$O$13&gt;=5500,15,
IF('Pricing + Order Summary'!$O$13&gt;=4000,16,
IF('Pricing + Order Summary'!$O$13&gt;=2000,23,
IF('Pricing + Order Summary'!$O$13&gt;=750,21,
2)))))</f>
        <v>2</v>
      </c>
      <c r="M1142" s="231" t="str">
        <f>"SPS20115"&amp;"-"&amp;D1142&amp;"-"&amp;'Order Form'!$O$3&amp;"-3"</f>
        <v>SPS20115-0-1-3</v>
      </c>
    </row>
    <row r="1143" spans="1:13">
      <c r="A1143" s="234">
        <f>'Order Form'!A94</f>
        <v>108680</v>
      </c>
      <c r="B1143" s="234">
        <f t="shared" si="79"/>
        <v>108680</v>
      </c>
      <c r="C1143" s="235">
        <f t="shared" si="80"/>
        <v>108680</v>
      </c>
      <c r="D1143" s="231">
        <f>'Order Form'!$M$2</f>
        <v>0</v>
      </c>
      <c r="E1143" s="232">
        <f>'Order Form'!$L$11</f>
        <v>0</v>
      </c>
      <c r="F1143" s="232" t="str">
        <f>IF(ISBLANK('Order Form'!$L$12),"",'Order Form'!$L$12)</f>
        <v/>
      </c>
      <c r="G1143" s="232">
        <f t="shared" ca="1" si="78"/>
        <v>41887</v>
      </c>
      <c r="H1143" s="233">
        <f>'Order Form'!$L$13</f>
        <v>0</v>
      </c>
      <c r="I1143" s="236">
        <f>'Order Form'!E94</f>
        <v>12.5</v>
      </c>
      <c r="J1143" s="231">
        <f>'Order Form'!L94</f>
        <v>0</v>
      </c>
      <c r="K1143" s="231" t="str">
        <f t="shared" si="81"/>
        <v>F</v>
      </c>
      <c r="L1143" s="231">
        <f>IF('Pricing + Order Summary'!$O$13&gt;=8000,14,
IF('Pricing + Order Summary'!$O$13&gt;=5500,15,
IF('Pricing + Order Summary'!$O$13&gt;=4000,16,
IF('Pricing + Order Summary'!$O$13&gt;=2000,23,
IF('Pricing + Order Summary'!$O$13&gt;=750,21,
2)))))</f>
        <v>2</v>
      </c>
      <c r="M1143" s="231" t="str">
        <f>"SPS20115"&amp;"-"&amp;D1143&amp;"-"&amp;'Order Form'!$O$3&amp;"-3"</f>
        <v>SPS20115-0-1-3</v>
      </c>
    </row>
    <row r="1144" spans="1:13">
      <c r="A1144" s="234">
        <f>'Order Form'!A95</f>
        <v>100515</v>
      </c>
      <c r="B1144" s="234">
        <f t="shared" si="79"/>
        <v>100515</v>
      </c>
      <c r="C1144" s="235">
        <f t="shared" si="80"/>
        <v>100515</v>
      </c>
      <c r="D1144" s="231">
        <f>'Order Form'!$M$2</f>
        <v>0</v>
      </c>
      <c r="E1144" s="232">
        <f>'Order Form'!$L$11</f>
        <v>0</v>
      </c>
      <c r="F1144" s="232" t="str">
        <f>IF(ISBLANK('Order Form'!$L$12),"",'Order Form'!$L$12)</f>
        <v/>
      </c>
      <c r="G1144" s="232">
        <f t="shared" ca="1" si="78"/>
        <v>41887</v>
      </c>
      <c r="H1144" s="233">
        <f>'Order Form'!$L$13</f>
        <v>0</v>
      </c>
      <c r="I1144" s="236">
        <f>'Order Form'!E95</f>
        <v>12.5</v>
      </c>
      <c r="J1144" s="231">
        <f>'Order Form'!L95</f>
        <v>0</v>
      </c>
      <c r="K1144" s="231" t="str">
        <f t="shared" si="81"/>
        <v>F</v>
      </c>
      <c r="L1144" s="231">
        <f>IF('Pricing + Order Summary'!$O$13&gt;=8000,14,
IF('Pricing + Order Summary'!$O$13&gt;=5500,15,
IF('Pricing + Order Summary'!$O$13&gt;=4000,16,
IF('Pricing + Order Summary'!$O$13&gt;=2000,23,
IF('Pricing + Order Summary'!$O$13&gt;=750,21,
2)))))</f>
        <v>2</v>
      </c>
      <c r="M1144" s="231" t="str">
        <f>"SPS20115"&amp;"-"&amp;D1144&amp;"-"&amp;'Order Form'!$O$3&amp;"-3"</f>
        <v>SPS20115-0-1-3</v>
      </c>
    </row>
    <row r="1145" spans="1:13">
      <c r="A1145" s="234">
        <f>'Order Form'!A96</f>
        <v>107705</v>
      </c>
      <c r="B1145" s="234">
        <f t="shared" si="79"/>
        <v>107705</v>
      </c>
      <c r="C1145" s="235">
        <f t="shared" si="80"/>
        <v>107705</v>
      </c>
      <c r="D1145" s="231">
        <f>'Order Form'!$M$2</f>
        <v>0</v>
      </c>
      <c r="E1145" s="232">
        <f>'Order Form'!$L$11</f>
        <v>0</v>
      </c>
      <c r="F1145" s="232" t="str">
        <f>IF(ISBLANK('Order Form'!$L$12),"",'Order Form'!$L$12)</f>
        <v/>
      </c>
      <c r="G1145" s="232">
        <f t="shared" ca="1" si="78"/>
        <v>41887</v>
      </c>
      <c r="H1145" s="233">
        <f>'Order Form'!$L$13</f>
        <v>0</v>
      </c>
      <c r="I1145" s="236">
        <f>'Order Form'!E96</f>
        <v>12.5</v>
      </c>
      <c r="J1145" s="231">
        <f>'Order Form'!L96</f>
        <v>0</v>
      </c>
      <c r="K1145" s="231" t="str">
        <f t="shared" si="81"/>
        <v>F</v>
      </c>
      <c r="L1145" s="231">
        <f>IF('Pricing + Order Summary'!$O$13&gt;=8000,14,
IF('Pricing + Order Summary'!$O$13&gt;=5500,15,
IF('Pricing + Order Summary'!$O$13&gt;=4000,16,
IF('Pricing + Order Summary'!$O$13&gt;=2000,23,
IF('Pricing + Order Summary'!$O$13&gt;=750,21,
2)))))</f>
        <v>2</v>
      </c>
      <c r="M1145" s="231" t="str">
        <f>"SPS20115"&amp;"-"&amp;D1145&amp;"-"&amp;'Order Form'!$O$3&amp;"-3"</f>
        <v>SPS20115-0-1-3</v>
      </c>
    </row>
    <row r="1146" spans="1:13">
      <c r="A1146" s="234">
        <f>'Order Form'!A97</f>
        <v>108682</v>
      </c>
      <c r="B1146" s="234">
        <f t="shared" si="79"/>
        <v>108682</v>
      </c>
      <c r="C1146" s="235">
        <f t="shared" si="80"/>
        <v>108682</v>
      </c>
      <c r="D1146" s="231">
        <f>'Order Form'!$M$2</f>
        <v>0</v>
      </c>
      <c r="E1146" s="232">
        <f>'Order Form'!$L$11</f>
        <v>0</v>
      </c>
      <c r="F1146" s="232" t="str">
        <f>IF(ISBLANK('Order Form'!$L$12),"",'Order Form'!$L$12)</f>
        <v/>
      </c>
      <c r="G1146" s="232">
        <f t="shared" ca="1" si="78"/>
        <v>41887</v>
      </c>
      <c r="H1146" s="233">
        <f>'Order Form'!$L$13</f>
        <v>0</v>
      </c>
      <c r="I1146" s="236">
        <f>'Order Form'!E97</f>
        <v>12.5</v>
      </c>
      <c r="J1146" s="231">
        <f>'Order Form'!L97</f>
        <v>0</v>
      </c>
      <c r="K1146" s="231" t="str">
        <f t="shared" si="81"/>
        <v>F</v>
      </c>
      <c r="L1146" s="231">
        <f>IF('Pricing + Order Summary'!$O$13&gt;=8000,14,
IF('Pricing + Order Summary'!$O$13&gt;=5500,15,
IF('Pricing + Order Summary'!$O$13&gt;=4000,16,
IF('Pricing + Order Summary'!$O$13&gt;=2000,23,
IF('Pricing + Order Summary'!$O$13&gt;=750,21,
2)))))</f>
        <v>2</v>
      </c>
      <c r="M1146" s="231" t="str">
        <f>"SPS20115"&amp;"-"&amp;D1146&amp;"-"&amp;'Order Form'!$O$3&amp;"-3"</f>
        <v>SPS20115-0-1-3</v>
      </c>
    </row>
    <row r="1147" spans="1:13">
      <c r="A1147" s="234">
        <f>'Order Form'!A98</f>
        <v>107706</v>
      </c>
      <c r="B1147" s="234">
        <f t="shared" si="79"/>
        <v>107706</v>
      </c>
      <c r="C1147" s="235">
        <f t="shared" si="80"/>
        <v>107706</v>
      </c>
      <c r="D1147" s="231">
        <f>'Order Form'!$M$2</f>
        <v>0</v>
      </c>
      <c r="E1147" s="232">
        <f>'Order Form'!$L$11</f>
        <v>0</v>
      </c>
      <c r="F1147" s="232" t="str">
        <f>IF(ISBLANK('Order Form'!$L$12),"",'Order Form'!$L$12)</f>
        <v/>
      </c>
      <c r="G1147" s="232">
        <f t="shared" ca="1" si="78"/>
        <v>41887</v>
      </c>
      <c r="H1147" s="233">
        <f>'Order Form'!$L$13</f>
        <v>0</v>
      </c>
      <c r="I1147" s="236">
        <f>'Order Form'!E98</f>
        <v>12.5</v>
      </c>
      <c r="J1147" s="231">
        <f>'Order Form'!L98</f>
        <v>0</v>
      </c>
      <c r="K1147" s="231" t="str">
        <f t="shared" si="81"/>
        <v>F</v>
      </c>
      <c r="L1147" s="231">
        <f>IF('Pricing + Order Summary'!$O$13&gt;=8000,14,
IF('Pricing + Order Summary'!$O$13&gt;=5500,15,
IF('Pricing + Order Summary'!$O$13&gt;=4000,16,
IF('Pricing + Order Summary'!$O$13&gt;=2000,23,
IF('Pricing + Order Summary'!$O$13&gt;=750,21,
2)))))</f>
        <v>2</v>
      </c>
      <c r="M1147" s="231" t="str">
        <f>"SPS20115"&amp;"-"&amp;D1147&amp;"-"&amp;'Order Form'!$O$3&amp;"-3"</f>
        <v>SPS20115-0-1-3</v>
      </c>
    </row>
    <row r="1148" spans="1:13">
      <c r="A1148" s="234">
        <f>'Order Form'!A99</f>
        <v>100509</v>
      </c>
      <c r="B1148" s="234">
        <f t="shared" si="79"/>
        <v>100509</v>
      </c>
      <c r="C1148" s="235">
        <f t="shared" si="80"/>
        <v>100509</v>
      </c>
      <c r="D1148" s="231">
        <f>'Order Form'!$M$2</f>
        <v>0</v>
      </c>
      <c r="E1148" s="232">
        <f>'Order Form'!$L$11</f>
        <v>0</v>
      </c>
      <c r="F1148" s="232" t="str">
        <f>IF(ISBLANK('Order Form'!$L$12),"",'Order Form'!$L$12)</f>
        <v/>
      </c>
      <c r="G1148" s="232">
        <f t="shared" ca="1" si="78"/>
        <v>41887</v>
      </c>
      <c r="H1148" s="233">
        <f>'Order Form'!$L$13</f>
        <v>0</v>
      </c>
      <c r="I1148" s="236">
        <f>'Order Form'!E99</f>
        <v>12.5</v>
      </c>
      <c r="J1148" s="231">
        <f>'Order Form'!L99</f>
        <v>0</v>
      </c>
      <c r="K1148" s="231" t="str">
        <f t="shared" si="81"/>
        <v>F</v>
      </c>
      <c r="L1148" s="231">
        <f>IF('Pricing + Order Summary'!$O$13&gt;=8000,14,
IF('Pricing + Order Summary'!$O$13&gt;=5500,15,
IF('Pricing + Order Summary'!$O$13&gt;=4000,16,
IF('Pricing + Order Summary'!$O$13&gt;=2000,23,
IF('Pricing + Order Summary'!$O$13&gt;=750,21,
2)))))</f>
        <v>2</v>
      </c>
      <c r="M1148" s="231" t="str">
        <f>"SPS20115"&amp;"-"&amp;D1148&amp;"-"&amp;'Order Form'!$O$3&amp;"-3"</f>
        <v>SPS20115-0-1-3</v>
      </c>
    </row>
    <row r="1149" spans="1:13">
      <c r="A1149" s="234">
        <f>'Order Form'!A100</f>
        <v>100860</v>
      </c>
      <c r="B1149" s="234">
        <f t="shared" si="79"/>
        <v>100860</v>
      </c>
      <c r="C1149" s="235">
        <f t="shared" si="80"/>
        <v>100860</v>
      </c>
      <c r="D1149" s="231">
        <f>'Order Form'!$M$2</f>
        <v>0</v>
      </c>
      <c r="E1149" s="232">
        <f>'Order Form'!$L$11</f>
        <v>0</v>
      </c>
      <c r="F1149" s="232" t="str">
        <f>IF(ISBLANK('Order Form'!$L$12),"",'Order Form'!$L$12)</f>
        <v/>
      </c>
      <c r="G1149" s="232">
        <f t="shared" ca="1" si="78"/>
        <v>41887</v>
      </c>
      <c r="H1149" s="233">
        <f>'Order Form'!$L$13</f>
        <v>0</v>
      </c>
      <c r="I1149" s="236">
        <f>'Order Form'!E100</f>
        <v>12.5</v>
      </c>
      <c r="J1149" s="231">
        <f>'Order Form'!L100</f>
        <v>0</v>
      </c>
      <c r="K1149" s="231" t="str">
        <f t="shared" si="81"/>
        <v>F</v>
      </c>
      <c r="L1149" s="231">
        <f>IF('Pricing + Order Summary'!$O$13&gt;=8000,14,
IF('Pricing + Order Summary'!$O$13&gt;=5500,15,
IF('Pricing + Order Summary'!$O$13&gt;=4000,16,
IF('Pricing + Order Summary'!$O$13&gt;=2000,23,
IF('Pricing + Order Summary'!$O$13&gt;=750,21,
2)))))</f>
        <v>2</v>
      </c>
      <c r="M1149" s="231" t="str">
        <f>"SPS20115"&amp;"-"&amp;D1149&amp;"-"&amp;'Order Form'!$O$3&amp;"-3"</f>
        <v>SPS20115-0-1-3</v>
      </c>
    </row>
    <row r="1150" spans="1:13">
      <c r="A1150" s="234">
        <f>'Order Form'!A101</f>
        <v>100504</v>
      </c>
      <c r="B1150" s="234">
        <f t="shared" si="79"/>
        <v>100504</v>
      </c>
      <c r="C1150" s="235">
        <f t="shared" si="80"/>
        <v>100504</v>
      </c>
      <c r="D1150" s="231">
        <f>'Order Form'!$M$2</f>
        <v>0</v>
      </c>
      <c r="E1150" s="232">
        <f>'Order Form'!$L$11</f>
        <v>0</v>
      </c>
      <c r="F1150" s="232" t="str">
        <f>IF(ISBLANK('Order Form'!$L$12),"",'Order Form'!$L$12)</f>
        <v/>
      </c>
      <c r="G1150" s="232">
        <f t="shared" ca="1" si="78"/>
        <v>41887</v>
      </c>
      <c r="H1150" s="233">
        <f>'Order Form'!$L$13</f>
        <v>0</v>
      </c>
      <c r="I1150" s="236">
        <f>'Order Form'!E101</f>
        <v>12.5</v>
      </c>
      <c r="J1150" s="231">
        <f>'Order Form'!L101</f>
        <v>0</v>
      </c>
      <c r="K1150" s="231" t="str">
        <f t="shared" si="81"/>
        <v>F</v>
      </c>
      <c r="L1150" s="231">
        <f>IF('Pricing + Order Summary'!$O$13&gt;=8000,14,
IF('Pricing + Order Summary'!$O$13&gt;=5500,15,
IF('Pricing + Order Summary'!$O$13&gt;=4000,16,
IF('Pricing + Order Summary'!$O$13&gt;=2000,23,
IF('Pricing + Order Summary'!$O$13&gt;=750,21,
2)))))</f>
        <v>2</v>
      </c>
      <c r="M1150" s="231" t="str">
        <f>"SPS20115"&amp;"-"&amp;D1150&amp;"-"&amp;'Order Form'!$O$3&amp;"-3"</f>
        <v>SPS20115-0-1-3</v>
      </c>
    </row>
    <row r="1151" spans="1:13">
      <c r="A1151" s="234">
        <f>'Order Form'!A102</f>
        <v>107741</v>
      </c>
      <c r="B1151" s="234">
        <f t="shared" si="79"/>
        <v>107741</v>
      </c>
      <c r="C1151" s="235">
        <f t="shared" si="80"/>
        <v>107741</v>
      </c>
      <c r="D1151" s="231">
        <f>'Order Form'!$M$2</f>
        <v>0</v>
      </c>
      <c r="E1151" s="232">
        <f>'Order Form'!$L$11</f>
        <v>0</v>
      </c>
      <c r="F1151" s="232" t="str">
        <f>IF(ISBLANK('Order Form'!$L$12),"",'Order Form'!$L$12)</f>
        <v/>
      </c>
      <c r="G1151" s="232">
        <f t="shared" ca="1" si="78"/>
        <v>41887</v>
      </c>
      <c r="H1151" s="233">
        <f>'Order Form'!$L$13</f>
        <v>0</v>
      </c>
      <c r="I1151" s="236">
        <f>'Order Form'!E102</f>
        <v>12.5</v>
      </c>
      <c r="J1151" s="231">
        <f>'Order Form'!L102</f>
        <v>0</v>
      </c>
      <c r="K1151" s="231" t="str">
        <f t="shared" si="81"/>
        <v>F</v>
      </c>
      <c r="L1151" s="231">
        <f>IF('Pricing + Order Summary'!$O$13&gt;=8000,14,
IF('Pricing + Order Summary'!$O$13&gt;=5500,15,
IF('Pricing + Order Summary'!$O$13&gt;=4000,16,
IF('Pricing + Order Summary'!$O$13&gt;=2000,23,
IF('Pricing + Order Summary'!$O$13&gt;=750,21,
2)))))</f>
        <v>2</v>
      </c>
      <c r="M1151" s="231" t="str">
        <f>"SPS20115"&amp;"-"&amp;D1151&amp;"-"&amp;'Order Form'!$O$3&amp;"-3"</f>
        <v>SPS20115-0-1-3</v>
      </c>
    </row>
    <row r="1152" spans="1:13">
      <c r="A1152" s="234">
        <f>'Order Form'!A103</f>
        <v>107740</v>
      </c>
      <c r="B1152" s="234">
        <f t="shared" si="79"/>
        <v>107740</v>
      </c>
      <c r="C1152" s="235">
        <f t="shared" si="80"/>
        <v>107740</v>
      </c>
      <c r="D1152" s="231">
        <f>'Order Form'!$M$2</f>
        <v>0</v>
      </c>
      <c r="E1152" s="232">
        <f>'Order Form'!$L$11</f>
        <v>0</v>
      </c>
      <c r="F1152" s="232" t="str">
        <f>IF(ISBLANK('Order Form'!$L$12),"",'Order Form'!$L$12)</f>
        <v/>
      </c>
      <c r="G1152" s="232">
        <f t="shared" ca="1" si="78"/>
        <v>41887</v>
      </c>
      <c r="H1152" s="233">
        <f>'Order Form'!$L$13</f>
        <v>0</v>
      </c>
      <c r="I1152" s="236">
        <f>'Order Form'!E103</f>
        <v>12.5</v>
      </c>
      <c r="J1152" s="231">
        <f>'Order Form'!L103</f>
        <v>0</v>
      </c>
      <c r="K1152" s="231" t="str">
        <f t="shared" si="81"/>
        <v>F</v>
      </c>
      <c r="L1152" s="231">
        <f>IF('Pricing + Order Summary'!$O$13&gt;=8000,14,
IF('Pricing + Order Summary'!$O$13&gt;=5500,15,
IF('Pricing + Order Summary'!$O$13&gt;=4000,16,
IF('Pricing + Order Summary'!$O$13&gt;=2000,23,
IF('Pricing + Order Summary'!$O$13&gt;=750,21,
2)))))</f>
        <v>2</v>
      </c>
      <c r="M1152" s="231" t="str">
        <f>"SPS20115"&amp;"-"&amp;D1152&amp;"-"&amp;'Order Form'!$O$3&amp;"-3"</f>
        <v>SPS20115-0-1-3</v>
      </c>
    </row>
    <row r="1153" spans="1:13">
      <c r="A1153" s="234">
        <f>'Order Form'!A104</f>
        <v>107744</v>
      </c>
      <c r="B1153" s="234">
        <f t="shared" si="79"/>
        <v>107744</v>
      </c>
      <c r="C1153" s="235">
        <f t="shared" si="80"/>
        <v>107744</v>
      </c>
      <c r="D1153" s="231">
        <f>'Order Form'!$M$2</f>
        <v>0</v>
      </c>
      <c r="E1153" s="232">
        <f>'Order Form'!$L$11</f>
        <v>0</v>
      </c>
      <c r="F1153" s="232" t="str">
        <f>IF(ISBLANK('Order Form'!$L$12),"",'Order Form'!$L$12)</f>
        <v/>
      </c>
      <c r="G1153" s="232">
        <f t="shared" ref="G1153:G1216" ca="1" si="82">TODAY()</f>
        <v>41887</v>
      </c>
      <c r="H1153" s="233">
        <f>'Order Form'!$L$13</f>
        <v>0</v>
      </c>
      <c r="I1153" s="236">
        <f>'Order Form'!E104</f>
        <v>12.5</v>
      </c>
      <c r="J1153" s="231">
        <f>'Order Form'!L104</f>
        <v>0</v>
      </c>
      <c r="K1153" s="231" t="str">
        <f t="shared" si="81"/>
        <v>F</v>
      </c>
      <c r="L1153" s="231">
        <f>IF('Pricing + Order Summary'!$O$13&gt;=8000,14,
IF('Pricing + Order Summary'!$O$13&gt;=5500,15,
IF('Pricing + Order Summary'!$O$13&gt;=4000,16,
IF('Pricing + Order Summary'!$O$13&gt;=2000,23,
IF('Pricing + Order Summary'!$O$13&gt;=750,21,
2)))))</f>
        <v>2</v>
      </c>
      <c r="M1153" s="231" t="str">
        <f>"SPS20115"&amp;"-"&amp;D1153&amp;"-"&amp;'Order Form'!$O$3&amp;"-3"</f>
        <v>SPS20115-0-1-3</v>
      </c>
    </row>
    <row r="1154" spans="1:13">
      <c r="A1154" s="234">
        <f>'Order Form'!A105</f>
        <v>107743</v>
      </c>
      <c r="B1154" s="234">
        <f t="shared" si="79"/>
        <v>107743</v>
      </c>
      <c r="C1154" s="235">
        <f t="shared" si="80"/>
        <v>107743</v>
      </c>
      <c r="D1154" s="231">
        <f>'Order Form'!$M$2</f>
        <v>0</v>
      </c>
      <c r="E1154" s="232">
        <f>'Order Form'!$L$11</f>
        <v>0</v>
      </c>
      <c r="F1154" s="232" t="str">
        <f>IF(ISBLANK('Order Form'!$L$12),"",'Order Form'!$L$12)</f>
        <v/>
      </c>
      <c r="G1154" s="232">
        <f t="shared" ca="1" si="82"/>
        <v>41887</v>
      </c>
      <c r="H1154" s="233">
        <f>'Order Form'!$L$13</f>
        <v>0</v>
      </c>
      <c r="I1154" s="236">
        <f>'Order Form'!E105</f>
        <v>12.5</v>
      </c>
      <c r="J1154" s="231">
        <f>'Order Form'!L105</f>
        <v>0</v>
      </c>
      <c r="K1154" s="231" t="str">
        <f t="shared" si="81"/>
        <v>F</v>
      </c>
      <c r="L1154" s="231">
        <f>IF('Pricing + Order Summary'!$O$13&gt;=8000,14,
IF('Pricing + Order Summary'!$O$13&gt;=5500,15,
IF('Pricing + Order Summary'!$O$13&gt;=4000,16,
IF('Pricing + Order Summary'!$O$13&gt;=2000,23,
IF('Pricing + Order Summary'!$O$13&gt;=750,21,
2)))))</f>
        <v>2</v>
      </c>
      <c r="M1154" s="231" t="str">
        <f>"SPS20115"&amp;"-"&amp;D1154&amp;"-"&amp;'Order Form'!$O$3&amp;"-3"</f>
        <v>SPS20115-0-1-3</v>
      </c>
    </row>
    <row r="1155" spans="1:13">
      <c r="A1155" s="234">
        <f>'Order Form'!A106</f>
        <v>108677</v>
      </c>
      <c r="B1155" s="234">
        <f t="shared" si="79"/>
        <v>108677</v>
      </c>
      <c r="C1155" s="235">
        <f t="shared" si="80"/>
        <v>108677</v>
      </c>
      <c r="D1155" s="231">
        <f>'Order Form'!$M$2</f>
        <v>0</v>
      </c>
      <c r="E1155" s="232">
        <f>'Order Form'!$L$11</f>
        <v>0</v>
      </c>
      <c r="F1155" s="232" t="str">
        <f>IF(ISBLANK('Order Form'!$L$12),"",'Order Form'!$L$12)</f>
        <v/>
      </c>
      <c r="G1155" s="232">
        <f t="shared" ca="1" si="82"/>
        <v>41887</v>
      </c>
      <c r="H1155" s="233">
        <f>'Order Form'!$L$13</f>
        <v>0</v>
      </c>
      <c r="I1155" s="236">
        <f>'Order Form'!E106</f>
        <v>12.5</v>
      </c>
      <c r="J1155" s="231">
        <f>'Order Form'!L106</f>
        <v>0</v>
      </c>
      <c r="K1155" s="231" t="str">
        <f t="shared" si="81"/>
        <v>F</v>
      </c>
      <c r="L1155" s="231">
        <f>IF('Pricing + Order Summary'!$O$13&gt;=8000,14,
IF('Pricing + Order Summary'!$O$13&gt;=5500,15,
IF('Pricing + Order Summary'!$O$13&gt;=4000,16,
IF('Pricing + Order Summary'!$O$13&gt;=2000,23,
IF('Pricing + Order Summary'!$O$13&gt;=750,21,
2)))))</f>
        <v>2</v>
      </c>
      <c r="M1155" s="231" t="str">
        <f>"SPS20115"&amp;"-"&amp;D1155&amp;"-"&amp;'Order Form'!$O$3&amp;"-3"</f>
        <v>SPS20115-0-1-3</v>
      </c>
    </row>
    <row r="1156" spans="1:13">
      <c r="A1156" s="234">
        <f>'Order Form'!A107</f>
        <v>108676</v>
      </c>
      <c r="B1156" s="234">
        <f t="shared" si="79"/>
        <v>108676</v>
      </c>
      <c r="C1156" s="235">
        <f t="shared" si="80"/>
        <v>108676</v>
      </c>
      <c r="D1156" s="231">
        <f>'Order Form'!$M$2</f>
        <v>0</v>
      </c>
      <c r="E1156" s="232">
        <f>'Order Form'!$L$11</f>
        <v>0</v>
      </c>
      <c r="F1156" s="232" t="str">
        <f>IF(ISBLANK('Order Form'!$L$12),"",'Order Form'!$L$12)</f>
        <v/>
      </c>
      <c r="G1156" s="232">
        <f t="shared" ca="1" si="82"/>
        <v>41887</v>
      </c>
      <c r="H1156" s="233">
        <f>'Order Form'!$L$13</f>
        <v>0</v>
      </c>
      <c r="I1156" s="236">
        <f>'Order Form'!E107</f>
        <v>12.5</v>
      </c>
      <c r="J1156" s="231">
        <f>'Order Form'!L107</f>
        <v>0</v>
      </c>
      <c r="K1156" s="231" t="str">
        <f t="shared" si="81"/>
        <v>F</v>
      </c>
      <c r="L1156" s="231">
        <f>IF('Pricing + Order Summary'!$O$13&gt;=8000,14,
IF('Pricing + Order Summary'!$O$13&gt;=5500,15,
IF('Pricing + Order Summary'!$O$13&gt;=4000,16,
IF('Pricing + Order Summary'!$O$13&gt;=2000,23,
IF('Pricing + Order Summary'!$O$13&gt;=750,21,
2)))))</f>
        <v>2</v>
      </c>
      <c r="M1156" s="231" t="str">
        <f>"SPS20115"&amp;"-"&amp;D1156&amp;"-"&amp;'Order Form'!$O$3&amp;"-3"</f>
        <v>SPS20115-0-1-3</v>
      </c>
    </row>
    <row r="1157" spans="1:13">
      <c r="A1157" s="234">
        <f>'Order Form'!A108</f>
        <v>107718</v>
      </c>
      <c r="B1157" s="234">
        <f t="shared" si="79"/>
        <v>107718</v>
      </c>
      <c r="C1157" s="235">
        <f t="shared" si="80"/>
        <v>107718</v>
      </c>
      <c r="D1157" s="231">
        <f>'Order Form'!$M$2</f>
        <v>0</v>
      </c>
      <c r="E1157" s="232">
        <f>'Order Form'!$L$11</f>
        <v>0</v>
      </c>
      <c r="F1157" s="232" t="str">
        <f>IF(ISBLANK('Order Form'!$L$12),"",'Order Form'!$L$12)</f>
        <v/>
      </c>
      <c r="G1157" s="232">
        <f t="shared" ca="1" si="82"/>
        <v>41887</v>
      </c>
      <c r="H1157" s="233">
        <f>'Order Form'!$L$13</f>
        <v>0</v>
      </c>
      <c r="I1157" s="236">
        <f>'Order Form'!E108</f>
        <v>12.5</v>
      </c>
      <c r="J1157" s="231">
        <f>'Order Form'!L108</f>
        <v>0</v>
      </c>
      <c r="K1157" s="231" t="str">
        <f t="shared" si="81"/>
        <v>F</v>
      </c>
      <c r="L1157" s="231">
        <f>IF('Pricing + Order Summary'!$O$13&gt;=8000,14,
IF('Pricing + Order Summary'!$O$13&gt;=5500,15,
IF('Pricing + Order Summary'!$O$13&gt;=4000,16,
IF('Pricing + Order Summary'!$O$13&gt;=2000,23,
IF('Pricing + Order Summary'!$O$13&gt;=750,21,
2)))))</f>
        <v>2</v>
      </c>
      <c r="M1157" s="231" t="str">
        <f>"SPS20115"&amp;"-"&amp;D1157&amp;"-"&amp;'Order Form'!$O$3&amp;"-3"</f>
        <v>SPS20115-0-1-3</v>
      </c>
    </row>
    <row r="1158" spans="1:13">
      <c r="A1158" s="234">
        <f>'Order Form'!A109</f>
        <v>107717</v>
      </c>
      <c r="B1158" s="234">
        <f t="shared" si="79"/>
        <v>107717</v>
      </c>
      <c r="C1158" s="235">
        <f t="shared" si="80"/>
        <v>107717</v>
      </c>
      <c r="D1158" s="231">
        <f>'Order Form'!$M$2</f>
        <v>0</v>
      </c>
      <c r="E1158" s="232">
        <f>'Order Form'!$L$11</f>
        <v>0</v>
      </c>
      <c r="F1158" s="232" t="str">
        <f>IF(ISBLANK('Order Form'!$L$12),"",'Order Form'!$L$12)</f>
        <v/>
      </c>
      <c r="G1158" s="232">
        <f t="shared" ca="1" si="82"/>
        <v>41887</v>
      </c>
      <c r="H1158" s="233">
        <f>'Order Form'!$L$13</f>
        <v>0</v>
      </c>
      <c r="I1158" s="236">
        <f>'Order Form'!E109</f>
        <v>12.5</v>
      </c>
      <c r="J1158" s="231">
        <f>'Order Form'!L109</f>
        <v>0</v>
      </c>
      <c r="K1158" s="231" t="str">
        <f t="shared" si="81"/>
        <v>F</v>
      </c>
      <c r="L1158" s="231">
        <f>IF('Pricing + Order Summary'!$O$13&gt;=8000,14,
IF('Pricing + Order Summary'!$O$13&gt;=5500,15,
IF('Pricing + Order Summary'!$O$13&gt;=4000,16,
IF('Pricing + Order Summary'!$O$13&gt;=2000,23,
IF('Pricing + Order Summary'!$O$13&gt;=750,21,
2)))))</f>
        <v>2</v>
      </c>
      <c r="M1158" s="231" t="str">
        <f>"SPS20115"&amp;"-"&amp;D1158&amp;"-"&amp;'Order Form'!$O$3&amp;"-3"</f>
        <v>SPS20115-0-1-3</v>
      </c>
    </row>
    <row r="1159" spans="1:13">
      <c r="A1159" s="234">
        <f>'Order Form'!A110</f>
        <v>100543</v>
      </c>
      <c r="B1159" s="234">
        <f t="shared" si="79"/>
        <v>100543</v>
      </c>
      <c r="C1159" s="235">
        <f t="shared" si="80"/>
        <v>100543</v>
      </c>
      <c r="D1159" s="231">
        <f>'Order Form'!$M$2</f>
        <v>0</v>
      </c>
      <c r="E1159" s="232">
        <f>'Order Form'!$L$11</f>
        <v>0</v>
      </c>
      <c r="F1159" s="232" t="str">
        <f>IF(ISBLANK('Order Form'!$L$12),"",'Order Form'!$L$12)</f>
        <v/>
      </c>
      <c r="G1159" s="232">
        <f t="shared" ca="1" si="82"/>
        <v>41887</v>
      </c>
      <c r="H1159" s="233">
        <f>'Order Form'!$L$13</f>
        <v>0</v>
      </c>
      <c r="I1159" s="236">
        <f>'Order Form'!E110</f>
        <v>12.5</v>
      </c>
      <c r="J1159" s="231">
        <f>'Order Form'!L110</f>
        <v>0</v>
      </c>
      <c r="K1159" s="231" t="str">
        <f t="shared" si="81"/>
        <v>F</v>
      </c>
      <c r="L1159" s="231">
        <f>IF('Pricing + Order Summary'!$O$13&gt;=8000,14,
IF('Pricing + Order Summary'!$O$13&gt;=5500,15,
IF('Pricing + Order Summary'!$O$13&gt;=4000,16,
IF('Pricing + Order Summary'!$O$13&gt;=2000,23,
IF('Pricing + Order Summary'!$O$13&gt;=750,21,
2)))))</f>
        <v>2</v>
      </c>
      <c r="M1159" s="231" t="str">
        <f>"SPS20115"&amp;"-"&amp;D1159&amp;"-"&amp;'Order Form'!$O$3&amp;"-3"</f>
        <v>SPS20115-0-1-3</v>
      </c>
    </row>
    <row r="1160" spans="1:13">
      <c r="A1160" s="234">
        <f>'Order Form'!A111</f>
        <v>101838</v>
      </c>
      <c r="B1160" s="234">
        <f t="shared" si="79"/>
        <v>101838</v>
      </c>
      <c r="C1160" s="235">
        <f t="shared" si="80"/>
        <v>101838</v>
      </c>
      <c r="D1160" s="231">
        <f>'Order Form'!$M$2</f>
        <v>0</v>
      </c>
      <c r="E1160" s="232">
        <f>'Order Form'!$L$11</f>
        <v>0</v>
      </c>
      <c r="F1160" s="232" t="str">
        <f>IF(ISBLANK('Order Form'!$L$12),"",'Order Form'!$L$12)</f>
        <v/>
      </c>
      <c r="G1160" s="232">
        <f t="shared" ca="1" si="82"/>
        <v>41887</v>
      </c>
      <c r="H1160" s="233">
        <f>'Order Form'!$L$13</f>
        <v>0</v>
      </c>
      <c r="I1160" s="236">
        <f>'Order Form'!E111</f>
        <v>12.5</v>
      </c>
      <c r="J1160" s="231">
        <f>'Order Form'!L111</f>
        <v>0</v>
      </c>
      <c r="K1160" s="231" t="str">
        <f t="shared" si="81"/>
        <v>F</v>
      </c>
      <c r="L1160" s="231">
        <f>IF('Pricing + Order Summary'!$O$13&gt;=8000,14,
IF('Pricing + Order Summary'!$O$13&gt;=5500,15,
IF('Pricing + Order Summary'!$O$13&gt;=4000,16,
IF('Pricing + Order Summary'!$O$13&gt;=2000,23,
IF('Pricing + Order Summary'!$O$13&gt;=750,21,
2)))))</f>
        <v>2</v>
      </c>
      <c r="M1160" s="231" t="str">
        <f>"SPS20115"&amp;"-"&amp;D1160&amp;"-"&amp;'Order Form'!$O$3&amp;"-3"</f>
        <v>SPS20115-0-1-3</v>
      </c>
    </row>
    <row r="1161" spans="1:13">
      <c r="A1161" s="234">
        <f>'Order Form'!A112</f>
        <v>100545</v>
      </c>
      <c r="B1161" s="234">
        <f t="shared" si="79"/>
        <v>100545</v>
      </c>
      <c r="C1161" s="235">
        <f t="shared" si="80"/>
        <v>100545</v>
      </c>
      <c r="D1161" s="231">
        <f>'Order Form'!$M$2</f>
        <v>0</v>
      </c>
      <c r="E1161" s="232">
        <f>'Order Form'!$L$11</f>
        <v>0</v>
      </c>
      <c r="F1161" s="232" t="str">
        <f>IF(ISBLANK('Order Form'!$L$12),"",'Order Form'!$L$12)</f>
        <v/>
      </c>
      <c r="G1161" s="232">
        <f t="shared" ca="1" si="82"/>
        <v>41887</v>
      </c>
      <c r="H1161" s="233">
        <f>'Order Form'!$L$13</f>
        <v>0</v>
      </c>
      <c r="I1161" s="236">
        <f>'Order Form'!E112</f>
        <v>12.5</v>
      </c>
      <c r="J1161" s="231">
        <f>'Order Form'!L112</f>
        <v>0</v>
      </c>
      <c r="K1161" s="231" t="str">
        <f t="shared" si="81"/>
        <v>F</v>
      </c>
      <c r="L1161" s="231">
        <f>IF('Pricing + Order Summary'!$O$13&gt;=8000,14,
IF('Pricing + Order Summary'!$O$13&gt;=5500,15,
IF('Pricing + Order Summary'!$O$13&gt;=4000,16,
IF('Pricing + Order Summary'!$O$13&gt;=2000,23,
IF('Pricing + Order Summary'!$O$13&gt;=750,21,
2)))))</f>
        <v>2</v>
      </c>
      <c r="M1161" s="231" t="str">
        <f>"SPS20115"&amp;"-"&amp;D1161&amp;"-"&amp;'Order Form'!$O$3&amp;"-3"</f>
        <v>SPS20115-0-1-3</v>
      </c>
    </row>
    <row r="1162" spans="1:13">
      <c r="A1162" s="234">
        <f>'Order Form'!A113</f>
        <v>100546</v>
      </c>
      <c r="B1162" s="234">
        <f t="shared" si="79"/>
        <v>100546</v>
      </c>
      <c r="C1162" s="235">
        <f t="shared" si="80"/>
        <v>100546</v>
      </c>
      <c r="D1162" s="231">
        <f>'Order Form'!$M$2</f>
        <v>0</v>
      </c>
      <c r="E1162" s="232">
        <f>'Order Form'!$L$11</f>
        <v>0</v>
      </c>
      <c r="F1162" s="232" t="str">
        <f>IF(ISBLANK('Order Form'!$L$12),"",'Order Form'!$L$12)</f>
        <v/>
      </c>
      <c r="G1162" s="232">
        <f t="shared" ca="1" si="82"/>
        <v>41887</v>
      </c>
      <c r="H1162" s="233">
        <f>'Order Form'!$L$13</f>
        <v>0</v>
      </c>
      <c r="I1162" s="236">
        <f>'Order Form'!E113</f>
        <v>12.5</v>
      </c>
      <c r="J1162" s="231">
        <f>'Order Form'!L113</f>
        <v>0</v>
      </c>
      <c r="K1162" s="231" t="str">
        <f t="shared" si="81"/>
        <v>F</v>
      </c>
      <c r="L1162" s="231">
        <f>IF('Pricing + Order Summary'!$O$13&gt;=8000,14,
IF('Pricing + Order Summary'!$O$13&gt;=5500,15,
IF('Pricing + Order Summary'!$O$13&gt;=4000,16,
IF('Pricing + Order Summary'!$O$13&gt;=2000,23,
IF('Pricing + Order Summary'!$O$13&gt;=750,21,
2)))))</f>
        <v>2</v>
      </c>
      <c r="M1162" s="231" t="str">
        <f>"SPS20115"&amp;"-"&amp;D1162&amp;"-"&amp;'Order Form'!$O$3&amp;"-3"</f>
        <v>SPS20115-0-1-3</v>
      </c>
    </row>
    <row r="1163" spans="1:13">
      <c r="A1163" s="234">
        <f>'Order Form'!A114</f>
        <v>100544</v>
      </c>
      <c r="B1163" s="234">
        <f t="shared" si="79"/>
        <v>100544</v>
      </c>
      <c r="C1163" s="235">
        <f t="shared" si="80"/>
        <v>100544</v>
      </c>
      <c r="D1163" s="231">
        <f>'Order Form'!$M$2</f>
        <v>0</v>
      </c>
      <c r="E1163" s="232">
        <f>'Order Form'!$L$11</f>
        <v>0</v>
      </c>
      <c r="F1163" s="232" t="str">
        <f>IF(ISBLANK('Order Form'!$L$12),"",'Order Form'!$L$12)</f>
        <v/>
      </c>
      <c r="G1163" s="232">
        <f t="shared" ca="1" si="82"/>
        <v>41887</v>
      </c>
      <c r="H1163" s="233">
        <f>'Order Form'!$L$13</f>
        <v>0</v>
      </c>
      <c r="I1163" s="236">
        <f>'Order Form'!E114</f>
        <v>12.5</v>
      </c>
      <c r="J1163" s="231">
        <f>'Order Form'!L114</f>
        <v>0</v>
      </c>
      <c r="K1163" s="231" t="str">
        <f t="shared" si="81"/>
        <v>F</v>
      </c>
      <c r="L1163" s="231">
        <f>IF('Pricing + Order Summary'!$O$13&gt;=8000,14,
IF('Pricing + Order Summary'!$O$13&gt;=5500,15,
IF('Pricing + Order Summary'!$O$13&gt;=4000,16,
IF('Pricing + Order Summary'!$O$13&gt;=2000,23,
IF('Pricing + Order Summary'!$O$13&gt;=750,21,
2)))))</f>
        <v>2</v>
      </c>
      <c r="M1163" s="231" t="str">
        <f>"SPS20115"&amp;"-"&amp;D1163&amp;"-"&amp;'Order Form'!$O$3&amp;"-3"</f>
        <v>SPS20115-0-1-3</v>
      </c>
    </row>
    <row r="1164" spans="1:13">
      <c r="A1164" s="234">
        <f>'Order Form'!A115</f>
        <v>107734</v>
      </c>
      <c r="B1164" s="234">
        <f t="shared" si="79"/>
        <v>107734</v>
      </c>
      <c r="C1164" s="235">
        <f t="shared" si="80"/>
        <v>107734</v>
      </c>
      <c r="D1164" s="231">
        <f>'Order Form'!$M$2</f>
        <v>0</v>
      </c>
      <c r="E1164" s="232">
        <f>'Order Form'!$L$11</f>
        <v>0</v>
      </c>
      <c r="F1164" s="232" t="str">
        <f>IF(ISBLANK('Order Form'!$L$12),"",'Order Form'!$L$12)</f>
        <v/>
      </c>
      <c r="G1164" s="232">
        <f t="shared" ca="1" si="82"/>
        <v>41887</v>
      </c>
      <c r="H1164" s="233">
        <f>'Order Form'!$L$13</f>
        <v>0</v>
      </c>
      <c r="I1164" s="236">
        <f>'Order Form'!E115</f>
        <v>12.5</v>
      </c>
      <c r="J1164" s="231">
        <f>'Order Form'!L115</f>
        <v>0</v>
      </c>
      <c r="K1164" s="231" t="str">
        <f t="shared" si="81"/>
        <v>F</v>
      </c>
      <c r="L1164" s="231">
        <f>IF('Pricing + Order Summary'!$O$13&gt;=8000,14,
IF('Pricing + Order Summary'!$O$13&gt;=5500,15,
IF('Pricing + Order Summary'!$O$13&gt;=4000,16,
IF('Pricing + Order Summary'!$O$13&gt;=2000,23,
IF('Pricing + Order Summary'!$O$13&gt;=750,21,
2)))))</f>
        <v>2</v>
      </c>
      <c r="M1164" s="231" t="str">
        <f>"SPS20115"&amp;"-"&amp;D1164&amp;"-"&amp;'Order Form'!$O$3&amp;"-3"</f>
        <v>SPS20115-0-1-3</v>
      </c>
    </row>
    <row r="1165" spans="1:13">
      <c r="A1165" s="234">
        <f>'Order Form'!A116</f>
        <v>108697</v>
      </c>
      <c r="B1165" s="234">
        <f t="shared" si="79"/>
        <v>108697</v>
      </c>
      <c r="C1165" s="235">
        <f t="shared" si="80"/>
        <v>108697</v>
      </c>
      <c r="D1165" s="231">
        <f>'Order Form'!$M$2</f>
        <v>0</v>
      </c>
      <c r="E1165" s="232">
        <f>'Order Form'!$L$11</f>
        <v>0</v>
      </c>
      <c r="F1165" s="232" t="str">
        <f>IF(ISBLANK('Order Form'!$L$12),"",'Order Form'!$L$12)</f>
        <v/>
      </c>
      <c r="G1165" s="232">
        <f t="shared" ca="1" si="82"/>
        <v>41887</v>
      </c>
      <c r="H1165" s="233">
        <f>'Order Form'!$L$13</f>
        <v>0</v>
      </c>
      <c r="I1165" s="236">
        <f>'Order Form'!E116</f>
        <v>12.5</v>
      </c>
      <c r="J1165" s="231">
        <f>'Order Form'!L116</f>
        <v>0</v>
      </c>
      <c r="K1165" s="231" t="str">
        <f t="shared" si="81"/>
        <v>F</v>
      </c>
      <c r="L1165" s="231">
        <f>IF('Pricing + Order Summary'!$O$13&gt;=8000,14,
IF('Pricing + Order Summary'!$O$13&gt;=5500,15,
IF('Pricing + Order Summary'!$O$13&gt;=4000,16,
IF('Pricing + Order Summary'!$O$13&gt;=2000,23,
IF('Pricing + Order Summary'!$O$13&gt;=750,21,
2)))))</f>
        <v>2</v>
      </c>
      <c r="M1165" s="231" t="str">
        <f>"SPS20115"&amp;"-"&amp;D1165&amp;"-"&amp;'Order Form'!$O$3&amp;"-3"</f>
        <v>SPS20115-0-1-3</v>
      </c>
    </row>
    <row r="1166" spans="1:13">
      <c r="A1166" s="234">
        <f>'Order Form'!A117</f>
        <v>100510</v>
      </c>
      <c r="B1166" s="234">
        <f t="shared" si="79"/>
        <v>100510</v>
      </c>
      <c r="C1166" s="235">
        <f t="shared" si="80"/>
        <v>100510</v>
      </c>
      <c r="D1166" s="231">
        <f>'Order Form'!$M$2</f>
        <v>0</v>
      </c>
      <c r="E1166" s="232">
        <f>'Order Form'!$L$11</f>
        <v>0</v>
      </c>
      <c r="F1166" s="232" t="str">
        <f>IF(ISBLANK('Order Form'!$L$12),"",'Order Form'!$L$12)</f>
        <v/>
      </c>
      <c r="G1166" s="232">
        <f t="shared" ca="1" si="82"/>
        <v>41887</v>
      </c>
      <c r="H1166" s="233">
        <f>'Order Form'!$L$13</f>
        <v>0</v>
      </c>
      <c r="I1166" s="236">
        <f>'Order Form'!E117</f>
        <v>12.5</v>
      </c>
      <c r="J1166" s="231">
        <f>'Order Form'!L117</f>
        <v>0</v>
      </c>
      <c r="K1166" s="231" t="str">
        <f t="shared" si="81"/>
        <v>F</v>
      </c>
      <c r="L1166" s="231">
        <f>IF('Pricing + Order Summary'!$O$13&gt;=8000,14,
IF('Pricing + Order Summary'!$O$13&gt;=5500,15,
IF('Pricing + Order Summary'!$O$13&gt;=4000,16,
IF('Pricing + Order Summary'!$O$13&gt;=2000,23,
IF('Pricing + Order Summary'!$O$13&gt;=750,21,
2)))))</f>
        <v>2</v>
      </c>
      <c r="M1166" s="231" t="str">
        <f>"SPS20115"&amp;"-"&amp;D1166&amp;"-"&amp;'Order Form'!$O$3&amp;"-3"</f>
        <v>SPS20115-0-1-3</v>
      </c>
    </row>
    <row r="1167" spans="1:13">
      <c r="A1167" s="234">
        <f>'Order Form'!A118</f>
        <v>108692</v>
      </c>
      <c r="B1167" s="234">
        <f t="shared" si="79"/>
        <v>108692</v>
      </c>
      <c r="C1167" s="235">
        <f t="shared" si="80"/>
        <v>108692</v>
      </c>
      <c r="D1167" s="231">
        <f>'Order Form'!$M$2</f>
        <v>0</v>
      </c>
      <c r="E1167" s="232">
        <f>'Order Form'!$L$11</f>
        <v>0</v>
      </c>
      <c r="F1167" s="232" t="str">
        <f>IF(ISBLANK('Order Form'!$L$12),"",'Order Form'!$L$12)</f>
        <v/>
      </c>
      <c r="G1167" s="232">
        <f t="shared" ca="1" si="82"/>
        <v>41887</v>
      </c>
      <c r="H1167" s="233">
        <f>'Order Form'!$L$13</f>
        <v>0</v>
      </c>
      <c r="I1167" s="236">
        <f>'Order Form'!E118</f>
        <v>12.5</v>
      </c>
      <c r="J1167" s="231">
        <f>'Order Form'!L118</f>
        <v>0</v>
      </c>
      <c r="K1167" s="231" t="str">
        <f t="shared" si="81"/>
        <v>F</v>
      </c>
      <c r="L1167" s="231">
        <f>IF('Pricing + Order Summary'!$O$13&gt;=8000,14,
IF('Pricing + Order Summary'!$O$13&gt;=5500,15,
IF('Pricing + Order Summary'!$O$13&gt;=4000,16,
IF('Pricing + Order Summary'!$O$13&gt;=2000,23,
IF('Pricing + Order Summary'!$O$13&gt;=750,21,
2)))))</f>
        <v>2</v>
      </c>
      <c r="M1167" s="231" t="str">
        <f>"SPS20115"&amp;"-"&amp;D1167&amp;"-"&amp;'Order Form'!$O$3&amp;"-3"</f>
        <v>SPS20115-0-1-3</v>
      </c>
    </row>
    <row r="1168" spans="1:13">
      <c r="A1168" s="234">
        <f>'Order Form'!A119</f>
        <v>108704</v>
      </c>
      <c r="B1168" s="234">
        <f t="shared" si="79"/>
        <v>108704</v>
      </c>
      <c r="C1168" s="235">
        <f t="shared" si="80"/>
        <v>108704</v>
      </c>
      <c r="D1168" s="231">
        <f>'Order Form'!$M$2</f>
        <v>0</v>
      </c>
      <c r="E1168" s="232">
        <f>'Order Form'!$L$11</f>
        <v>0</v>
      </c>
      <c r="F1168" s="232" t="str">
        <f>IF(ISBLANK('Order Form'!$L$12),"",'Order Form'!$L$12)</f>
        <v/>
      </c>
      <c r="G1168" s="232">
        <f t="shared" ca="1" si="82"/>
        <v>41887</v>
      </c>
      <c r="H1168" s="233">
        <f>'Order Form'!$L$13</f>
        <v>0</v>
      </c>
      <c r="I1168" s="236">
        <f>'Order Form'!E119</f>
        <v>12.5</v>
      </c>
      <c r="J1168" s="231">
        <f>'Order Form'!L119</f>
        <v>0</v>
      </c>
      <c r="K1168" s="231" t="str">
        <f t="shared" si="81"/>
        <v>F</v>
      </c>
      <c r="L1168" s="231">
        <f>IF('Pricing + Order Summary'!$O$13&gt;=8000,14,
IF('Pricing + Order Summary'!$O$13&gt;=5500,15,
IF('Pricing + Order Summary'!$O$13&gt;=4000,16,
IF('Pricing + Order Summary'!$O$13&gt;=2000,23,
IF('Pricing + Order Summary'!$O$13&gt;=750,21,
2)))))</f>
        <v>2</v>
      </c>
      <c r="M1168" s="231" t="str">
        <f>"SPS20115"&amp;"-"&amp;D1168&amp;"-"&amp;'Order Form'!$O$3&amp;"-3"</f>
        <v>SPS20115-0-1-3</v>
      </c>
    </row>
    <row r="1169" spans="1:13">
      <c r="A1169" s="234">
        <f>'Order Form'!A120</f>
        <v>107731</v>
      </c>
      <c r="B1169" s="234">
        <f t="shared" si="79"/>
        <v>107731</v>
      </c>
      <c r="C1169" s="235">
        <f t="shared" si="80"/>
        <v>107731</v>
      </c>
      <c r="D1169" s="231">
        <f>'Order Form'!$M$2</f>
        <v>0</v>
      </c>
      <c r="E1169" s="232">
        <f>'Order Form'!$L$11</f>
        <v>0</v>
      </c>
      <c r="F1169" s="232" t="str">
        <f>IF(ISBLANK('Order Form'!$L$12),"",'Order Form'!$L$12)</f>
        <v/>
      </c>
      <c r="G1169" s="232">
        <f t="shared" ca="1" si="82"/>
        <v>41887</v>
      </c>
      <c r="H1169" s="233">
        <f>'Order Form'!$L$13</f>
        <v>0</v>
      </c>
      <c r="I1169" s="236">
        <f>'Order Form'!E120</f>
        <v>12.5</v>
      </c>
      <c r="J1169" s="231">
        <f>'Order Form'!L120</f>
        <v>0</v>
      </c>
      <c r="K1169" s="231" t="str">
        <f t="shared" si="81"/>
        <v>F</v>
      </c>
      <c r="L1169" s="231">
        <f>IF('Pricing + Order Summary'!$O$13&gt;=8000,14,
IF('Pricing + Order Summary'!$O$13&gt;=5500,15,
IF('Pricing + Order Summary'!$O$13&gt;=4000,16,
IF('Pricing + Order Summary'!$O$13&gt;=2000,23,
IF('Pricing + Order Summary'!$O$13&gt;=750,21,
2)))))</f>
        <v>2</v>
      </c>
      <c r="M1169" s="231" t="str">
        <f>"SPS20115"&amp;"-"&amp;D1169&amp;"-"&amp;'Order Form'!$O$3&amp;"-3"</f>
        <v>SPS20115-0-1-3</v>
      </c>
    </row>
    <row r="1170" spans="1:13">
      <c r="A1170" s="234">
        <f>'Order Form'!A121</f>
        <v>100519</v>
      </c>
      <c r="B1170" s="234">
        <f t="shared" si="79"/>
        <v>100519</v>
      </c>
      <c r="C1170" s="235">
        <f t="shared" si="80"/>
        <v>100519</v>
      </c>
      <c r="D1170" s="231">
        <f>'Order Form'!$M$2</f>
        <v>0</v>
      </c>
      <c r="E1170" s="232">
        <f>'Order Form'!$L$11</f>
        <v>0</v>
      </c>
      <c r="F1170" s="232" t="str">
        <f>IF(ISBLANK('Order Form'!$L$12),"",'Order Form'!$L$12)</f>
        <v/>
      </c>
      <c r="G1170" s="232">
        <f t="shared" ca="1" si="82"/>
        <v>41887</v>
      </c>
      <c r="H1170" s="233">
        <f>'Order Form'!$L$13</f>
        <v>0</v>
      </c>
      <c r="I1170" s="236">
        <f>'Order Form'!E121</f>
        <v>12.5</v>
      </c>
      <c r="J1170" s="231">
        <f>'Order Form'!L121</f>
        <v>0</v>
      </c>
      <c r="K1170" s="231" t="str">
        <f t="shared" si="81"/>
        <v>F</v>
      </c>
      <c r="L1170" s="231">
        <f>IF('Pricing + Order Summary'!$O$13&gt;=8000,14,
IF('Pricing + Order Summary'!$O$13&gt;=5500,15,
IF('Pricing + Order Summary'!$O$13&gt;=4000,16,
IF('Pricing + Order Summary'!$O$13&gt;=2000,23,
IF('Pricing + Order Summary'!$O$13&gt;=750,21,
2)))))</f>
        <v>2</v>
      </c>
      <c r="M1170" s="231" t="str">
        <f>"SPS20115"&amp;"-"&amp;D1170&amp;"-"&amp;'Order Form'!$O$3&amp;"-3"</f>
        <v>SPS20115-0-1-3</v>
      </c>
    </row>
    <row r="1171" spans="1:13">
      <c r="A1171" s="234">
        <f>'Order Form'!A122</f>
        <v>108590</v>
      </c>
      <c r="B1171" s="234">
        <f t="shared" si="79"/>
        <v>108590</v>
      </c>
      <c r="C1171" s="235">
        <f t="shared" si="80"/>
        <v>108590</v>
      </c>
      <c r="D1171" s="231">
        <f>'Order Form'!$M$2</f>
        <v>0</v>
      </c>
      <c r="E1171" s="232">
        <f>'Order Form'!$L$11</f>
        <v>0</v>
      </c>
      <c r="F1171" s="232" t="str">
        <f>IF(ISBLANK('Order Form'!$L$12),"",'Order Form'!$L$12)</f>
        <v/>
      </c>
      <c r="G1171" s="232">
        <f t="shared" ca="1" si="82"/>
        <v>41887</v>
      </c>
      <c r="H1171" s="233">
        <f>'Order Form'!$L$13</f>
        <v>0</v>
      </c>
      <c r="I1171" s="236">
        <f>'Order Form'!E122</f>
        <v>12.5</v>
      </c>
      <c r="J1171" s="231">
        <f>'Order Form'!L122</f>
        <v>0</v>
      </c>
      <c r="K1171" s="231" t="str">
        <f t="shared" si="81"/>
        <v>F</v>
      </c>
      <c r="L1171" s="231">
        <f>IF('Pricing + Order Summary'!$O$13&gt;=8000,14,
IF('Pricing + Order Summary'!$O$13&gt;=5500,15,
IF('Pricing + Order Summary'!$O$13&gt;=4000,16,
IF('Pricing + Order Summary'!$O$13&gt;=2000,23,
IF('Pricing + Order Summary'!$O$13&gt;=750,21,
2)))))</f>
        <v>2</v>
      </c>
      <c r="M1171" s="231" t="str">
        <f>"SPS20115"&amp;"-"&amp;D1171&amp;"-"&amp;'Order Form'!$O$3&amp;"-3"</f>
        <v>SPS20115-0-1-3</v>
      </c>
    </row>
    <row r="1172" spans="1:13">
      <c r="A1172" s="234">
        <f>'Order Form'!A123</f>
        <v>108684</v>
      </c>
      <c r="B1172" s="234">
        <f t="shared" si="79"/>
        <v>108684</v>
      </c>
      <c r="C1172" s="235">
        <f t="shared" si="80"/>
        <v>108684</v>
      </c>
      <c r="D1172" s="231">
        <f>'Order Form'!$M$2</f>
        <v>0</v>
      </c>
      <c r="E1172" s="232">
        <f>'Order Form'!$L$11</f>
        <v>0</v>
      </c>
      <c r="F1172" s="232" t="str">
        <f>IF(ISBLANK('Order Form'!$L$12),"",'Order Form'!$L$12)</f>
        <v/>
      </c>
      <c r="G1172" s="232">
        <f t="shared" ca="1" si="82"/>
        <v>41887</v>
      </c>
      <c r="H1172" s="233">
        <f>'Order Form'!$L$13</f>
        <v>0</v>
      </c>
      <c r="I1172" s="236">
        <f>'Order Form'!E123</f>
        <v>12.5</v>
      </c>
      <c r="J1172" s="231">
        <f>'Order Form'!L123</f>
        <v>0</v>
      </c>
      <c r="K1172" s="231" t="str">
        <f t="shared" si="81"/>
        <v>F</v>
      </c>
      <c r="L1172" s="231">
        <f>IF('Pricing + Order Summary'!$O$13&gt;=8000,14,
IF('Pricing + Order Summary'!$O$13&gt;=5500,15,
IF('Pricing + Order Summary'!$O$13&gt;=4000,16,
IF('Pricing + Order Summary'!$O$13&gt;=2000,23,
IF('Pricing + Order Summary'!$O$13&gt;=750,21,
2)))))</f>
        <v>2</v>
      </c>
      <c r="M1172" s="231" t="str">
        <f>"SPS20115"&amp;"-"&amp;D1172&amp;"-"&amp;'Order Form'!$O$3&amp;"-3"</f>
        <v>SPS20115-0-1-3</v>
      </c>
    </row>
    <row r="1173" spans="1:13">
      <c r="A1173" s="234">
        <f>'Order Form'!A124</f>
        <v>108706</v>
      </c>
      <c r="B1173" s="234">
        <f t="shared" si="79"/>
        <v>108706</v>
      </c>
      <c r="C1173" s="235">
        <f t="shared" si="80"/>
        <v>108706</v>
      </c>
      <c r="D1173" s="231">
        <f>'Order Form'!$M$2</f>
        <v>0</v>
      </c>
      <c r="E1173" s="232">
        <f>'Order Form'!$L$11</f>
        <v>0</v>
      </c>
      <c r="F1173" s="232" t="str">
        <f>IF(ISBLANK('Order Form'!$L$12),"",'Order Form'!$L$12)</f>
        <v/>
      </c>
      <c r="G1173" s="232">
        <f t="shared" ca="1" si="82"/>
        <v>41887</v>
      </c>
      <c r="H1173" s="233">
        <f>'Order Form'!$L$13</f>
        <v>0</v>
      </c>
      <c r="I1173" s="236">
        <f>'Order Form'!E124</f>
        <v>12.5</v>
      </c>
      <c r="J1173" s="231">
        <f>'Order Form'!L124</f>
        <v>0</v>
      </c>
      <c r="K1173" s="231" t="str">
        <f t="shared" si="81"/>
        <v>F</v>
      </c>
      <c r="L1173" s="231">
        <f>IF('Pricing + Order Summary'!$O$13&gt;=8000,14,
IF('Pricing + Order Summary'!$O$13&gt;=5500,15,
IF('Pricing + Order Summary'!$O$13&gt;=4000,16,
IF('Pricing + Order Summary'!$O$13&gt;=2000,23,
IF('Pricing + Order Summary'!$O$13&gt;=750,21,
2)))))</f>
        <v>2</v>
      </c>
      <c r="M1173" s="231" t="str">
        <f>"SPS20115"&amp;"-"&amp;D1173&amp;"-"&amp;'Order Form'!$O$3&amp;"-3"</f>
        <v>SPS20115-0-1-3</v>
      </c>
    </row>
    <row r="1174" spans="1:13">
      <c r="A1174" s="234">
        <f>'Order Form'!A125</f>
        <v>100503</v>
      </c>
      <c r="B1174" s="234">
        <f t="shared" si="79"/>
        <v>100503</v>
      </c>
      <c r="C1174" s="235">
        <f t="shared" si="80"/>
        <v>100503</v>
      </c>
      <c r="D1174" s="231">
        <f>'Order Form'!$M$2</f>
        <v>0</v>
      </c>
      <c r="E1174" s="232">
        <f>'Order Form'!$L$11</f>
        <v>0</v>
      </c>
      <c r="F1174" s="232" t="str">
        <f>IF(ISBLANK('Order Form'!$L$12),"",'Order Form'!$L$12)</f>
        <v/>
      </c>
      <c r="G1174" s="232">
        <f t="shared" ca="1" si="82"/>
        <v>41887</v>
      </c>
      <c r="H1174" s="233">
        <f>'Order Form'!$L$13</f>
        <v>0</v>
      </c>
      <c r="I1174" s="236">
        <f>'Order Form'!E125</f>
        <v>12.5</v>
      </c>
      <c r="J1174" s="231">
        <f>'Order Form'!L125</f>
        <v>0</v>
      </c>
      <c r="K1174" s="231" t="str">
        <f t="shared" si="81"/>
        <v>F</v>
      </c>
      <c r="L1174" s="231">
        <f>IF('Pricing + Order Summary'!$O$13&gt;=8000,14,
IF('Pricing + Order Summary'!$O$13&gt;=5500,15,
IF('Pricing + Order Summary'!$O$13&gt;=4000,16,
IF('Pricing + Order Summary'!$O$13&gt;=2000,23,
IF('Pricing + Order Summary'!$O$13&gt;=750,21,
2)))))</f>
        <v>2</v>
      </c>
      <c r="M1174" s="231" t="str">
        <f>"SPS20115"&amp;"-"&amp;D1174&amp;"-"&amp;'Order Form'!$O$3&amp;"-3"</f>
        <v>SPS20115-0-1-3</v>
      </c>
    </row>
    <row r="1175" spans="1:13">
      <c r="A1175" s="234">
        <f>'Order Form'!A126</f>
        <v>108690</v>
      </c>
      <c r="B1175" s="234">
        <f t="shared" si="79"/>
        <v>108690</v>
      </c>
      <c r="C1175" s="235">
        <f t="shared" si="80"/>
        <v>108690</v>
      </c>
      <c r="D1175" s="231">
        <f>'Order Form'!$M$2</f>
        <v>0</v>
      </c>
      <c r="E1175" s="232">
        <f>'Order Form'!$L$11</f>
        <v>0</v>
      </c>
      <c r="F1175" s="232" t="str">
        <f>IF(ISBLANK('Order Form'!$L$12),"",'Order Form'!$L$12)</f>
        <v/>
      </c>
      <c r="G1175" s="232">
        <f t="shared" ca="1" si="82"/>
        <v>41887</v>
      </c>
      <c r="H1175" s="233">
        <f>'Order Form'!$L$13</f>
        <v>0</v>
      </c>
      <c r="I1175" s="236">
        <f>'Order Form'!E126</f>
        <v>12.5</v>
      </c>
      <c r="J1175" s="231">
        <f>'Order Form'!L126</f>
        <v>0</v>
      </c>
      <c r="K1175" s="231" t="str">
        <f t="shared" si="81"/>
        <v>F</v>
      </c>
      <c r="L1175" s="231">
        <f>IF('Pricing + Order Summary'!$O$13&gt;=8000,14,
IF('Pricing + Order Summary'!$O$13&gt;=5500,15,
IF('Pricing + Order Summary'!$O$13&gt;=4000,16,
IF('Pricing + Order Summary'!$O$13&gt;=2000,23,
IF('Pricing + Order Summary'!$O$13&gt;=750,21,
2)))))</f>
        <v>2</v>
      </c>
      <c r="M1175" s="231" t="str">
        <f>"SPS20115"&amp;"-"&amp;D1175&amp;"-"&amp;'Order Form'!$O$3&amp;"-3"</f>
        <v>SPS20115-0-1-3</v>
      </c>
    </row>
    <row r="1176" spans="1:13">
      <c r="A1176" s="234">
        <f>'Order Form'!A127</f>
        <v>100251</v>
      </c>
      <c r="B1176" s="234">
        <f t="shared" si="79"/>
        <v>100251</v>
      </c>
      <c r="C1176" s="235">
        <f t="shared" si="80"/>
        <v>100251</v>
      </c>
      <c r="D1176" s="231">
        <f>'Order Form'!$M$2</f>
        <v>0</v>
      </c>
      <c r="E1176" s="232">
        <f>'Order Form'!$L$11</f>
        <v>0</v>
      </c>
      <c r="F1176" s="232" t="str">
        <f>IF(ISBLANK('Order Form'!$L$12),"",'Order Form'!$L$12)</f>
        <v/>
      </c>
      <c r="G1176" s="232">
        <f t="shared" ca="1" si="82"/>
        <v>41887</v>
      </c>
      <c r="H1176" s="233">
        <f>'Order Form'!$L$13</f>
        <v>0</v>
      </c>
      <c r="I1176" s="236">
        <f>'Order Form'!E127</f>
        <v>12.5</v>
      </c>
      <c r="J1176" s="231">
        <f>'Order Form'!L127</f>
        <v>0</v>
      </c>
      <c r="K1176" s="231" t="str">
        <f t="shared" si="81"/>
        <v>F</v>
      </c>
      <c r="L1176" s="231">
        <f>IF('Pricing + Order Summary'!$O$13&gt;=8000,14,
IF('Pricing + Order Summary'!$O$13&gt;=5500,15,
IF('Pricing + Order Summary'!$O$13&gt;=4000,16,
IF('Pricing + Order Summary'!$O$13&gt;=2000,23,
IF('Pricing + Order Summary'!$O$13&gt;=750,21,
2)))))</f>
        <v>2</v>
      </c>
      <c r="M1176" s="231" t="str">
        <f>"SPS20115"&amp;"-"&amp;D1176&amp;"-"&amp;'Order Form'!$O$3&amp;"-3"</f>
        <v>SPS20115-0-1-3</v>
      </c>
    </row>
    <row r="1177" spans="1:13">
      <c r="A1177" s="234">
        <f>'Order Form'!A128</f>
        <v>107746</v>
      </c>
      <c r="B1177" s="234">
        <f t="shared" si="79"/>
        <v>107746</v>
      </c>
      <c r="C1177" s="235">
        <f t="shared" si="80"/>
        <v>107746</v>
      </c>
      <c r="D1177" s="231">
        <f>'Order Form'!$M$2</f>
        <v>0</v>
      </c>
      <c r="E1177" s="232">
        <f>'Order Form'!$L$11</f>
        <v>0</v>
      </c>
      <c r="F1177" s="232" t="str">
        <f>IF(ISBLANK('Order Form'!$L$12),"",'Order Form'!$L$12)</f>
        <v/>
      </c>
      <c r="G1177" s="232">
        <f t="shared" ca="1" si="82"/>
        <v>41887</v>
      </c>
      <c r="H1177" s="233">
        <f>'Order Form'!$L$13</f>
        <v>0</v>
      </c>
      <c r="I1177" s="236">
        <f>'Order Form'!E128</f>
        <v>12.5</v>
      </c>
      <c r="J1177" s="231">
        <f>'Order Form'!L128</f>
        <v>0</v>
      </c>
      <c r="K1177" s="231" t="str">
        <f t="shared" si="81"/>
        <v>F</v>
      </c>
      <c r="L1177" s="231">
        <f>IF('Pricing + Order Summary'!$O$13&gt;=8000,14,
IF('Pricing + Order Summary'!$O$13&gt;=5500,15,
IF('Pricing + Order Summary'!$O$13&gt;=4000,16,
IF('Pricing + Order Summary'!$O$13&gt;=2000,23,
IF('Pricing + Order Summary'!$O$13&gt;=750,21,
2)))))</f>
        <v>2</v>
      </c>
      <c r="M1177" s="231" t="str">
        <f>"SPS20115"&amp;"-"&amp;D1177&amp;"-"&amp;'Order Form'!$O$3&amp;"-3"</f>
        <v>SPS20115-0-1-3</v>
      </c>
    </row>
    <row r="1178" spans="1:13">
      <c r="A1178" s="234">
        <f>'Order Form'!A129</f>
        <v>107728</v>
      </c>
      <c r="B1178" s="234">
        <f t="shared" si="79"/>
        <v>107728</v>
      </c>
      <c r="C1178" s="235">
        <f t="shared" si="80"/>
        <v>107728</v>
      </c>
      <c r="D1178" s="231">
        <f>'Order Form'!$M$2</f>
        <v>0</v>
      </c>
      <c r="E1178" s="232">
        <f>'Order Form'!$L$11</f>
        <v>0</v>
      </c>
      <c r="F1178" s="232" t="str">
        <f>IF(ISBLANK('Order Form'!$L$12),"",'Order Form'!$L$12)</f>
        <v/>
      </c>
      <c r="G1178" s="232">
        <f t="shared" ca="1" si="82"/>
        <v>41887</v>
      </c>
      <c r="H1178" s="233">
        <f>'Order Form'!$L$13</f>
        <v>0</v>
      </c>
      <c r="I1178" s="236">
        <f>'Order Form'!E129</f>
        <v>12.5</v>
      </c>
      <c r="J1178" s="231">
        <f>'Order Form'!L129</f>
        <v>0</v>
      </c>
      <c r="K1178" s="231" t="str">
        <f t="shared" si="81"/>
        <v>F</v>
      </c>
      <c r="L1178" s="231">
        <f>IF('Pricing + Order Summary'!$O$13&gt;=8000,14,
IF('Pricing + Order Summary'!$O$13&gt;=5500,15,
IF('Pricing + Order Summary'!$O$13&gt;=4000,16,
IF('Pricing + Order Summary'!$O$13&gt;=2000,23,
IF('Pricing + Order Summary'!$O$13&gt;=750,21,
2)))))</f>
        <v>2</v>
      </c>
      <c r="M1178" s="231" t="str">
        <f>"SPS20115"&amp;"-"&amp;D1178&amp;"-"&amp;'Order Form'!$O$3&amp;"-3"</f>
        <v>SPS20115-0-1-3</v>
      </c>
    </row>
    <row r="1179" spans="1:13">
      <c r="A1179" s="234">
        <f>'Order Form'!A130</f>
        <v>100060</v>
      </c>
      <c r="B1179" s="234">
        <f t="shared" si="79"/>
        <v>100060</v>
      </c>
      <c r="C1179" s="235">
        <f t="shared" si="80"/>
        <v>100060</v>
      </c>
      <c r="D1179" s="231">
        <f>'Order Form'!$M$2</f>
        <v>0</v>
      </c>
      <c r="E1179" s="232">
        <f>'Order Form'!$L$11</f>
        <v>0</v>
      </c>
      <c r="F1179" s="232" t="str">
        <f>IF(ISBLANK('Order Form'!$L$12),"",'Order Form'!$L$12)</f>
        <v/>
      </c>
      <c r="G1179" s="232">
        <f t="shared" ca="1" si="82"/>
        <v>41887</v>
      </c>
      <c r="H1179" s="233">
        <f>'Order Form'!$L$13</f>
        <v>0</v>
      </c>
      <c r="I1179" s="236">
        <f>'Order Form'!E130</f>
        <v>12.5</v>
      </c>
      <c r="J1179" s="231">
        <f>'Order Form'!L130</f>
        <v>0</v>
      </c>
      <c r="K1179" s="231" t="str">
        <f t="shared" si="81"/>
        <v>F</v>
      </c>
      <c r="L1179" s="231">
        <f>IF('Pricing + Order Summary'!$O$13&gt;=8000,14,
IF('Pricing + Order Summary'!$O$13&gt;=5500,15,
IF('Pricing + Order Summary'!$O$13&gt;=4000,16,
IF('Pricing + Order Summary'!$O$13&gt;=2000,23,
IF('Pricing + Order Summary'!$O$13&gt;=750,21,
2)))))</f>
        <v>2</v>
      </c>
      <c r="M1179" s="231" t="str">
        <f>"SPS20115"&amp;"-"&amp;D1179&amp;"-"&amp;'Order Form'!$O$3&amp;"-3"</f>
        <v>SPS20115-0-1-3</v>
      </c>
    </row>
    <row r="1180" spans="1:13">
      <c r="A1180" s="234">
        <f>'Order Form'!A131</f>
        <v>108589</v>
      </c>
      <c r="B1180" s="234">
        <f t="shared" si="79"/>
        <v>108589</v>
      </c>
      <c r="C1180" s="235">
        <f t="shared" si="80"/>
        <v>108589</v>
      </c>
      <c r="D1180" s="231">
        <f>'Order Form'!$M$2</f>
        <v>0</v>
      </c>
      <c r="E1180" s="232">
        <f>'Order Form'!$L$11</f>
        <v>0</v>
      </c>
      <c r="F1180" s="232" t="str">
        <f>IF(ISBLANK('Order Form'!$L$12),"",'Order Form'!$L$12)</f>
        <v/>
      </c>
      <c r="G1180" s="232">
        <f t="shared" ca="1" si="82"/>
        <v>41887</v>
      </c>
      <c r="H1180" s="233">
        <f>'Order Form'!$L$13</f>
        <v>0</v>
      </c>
      <c r="I1180" s="236">
        <f>'Order Form'!E131</f>
        <v>12.5</v>
      </c>
      <c r="J1180" s="231">
        <f>'Order Form'!L131</f>
        <v>0</v>
      </c>
      <c r="K1180" s="231" t="str">
        <f t="shared" si="81"/>
        <v>F</v>
      </c>
      <c r="L1180" s="231">
        <f>IF('Pricing + Order Summary'!$O$13&gt;=8000,14,
IF('Pricing + Order Summary'!$O$13&gt;=5500,15,
IF('Pricing + Order Summary'!$O$13&gt;=4000,16,
IF('Pricing + Order Summary'!$O$13&gt;=2000,23,
IF('Pricing + Order Summary'!$O$13&gt;=750,21,
2)))))</f>
        <v>2</v>
      </c>
      <c r="M1180" s="231" t="str">
        <f>"SPS20115"&amp;"-"&amp;D1180&amp;"-"&amp;'Order Form'!$O$3&amp;"-3"</f>
        <v>SPS20115-0-1-3</v>
      </c>
    </row>
    <row r="1181" spans="1:13">
      <c r="A1181" s="234">
        <f>'Order Form'!A132</f>
        <v>107745</v>
      </c>
      <c r="B1181" s="234">
        <f t="shared" si="79"/>
        <v>107745</v>
      </c>
      <c r="C1181" s="235">
        <f t="shared" si="80"/>
        <v>107745</v>
      </c>
      <c r="D1181" s="231">
        <f>'Order Form'!$M$2</f>
        <v>0</v>
      </c>
      <c r="E1181" s="232">
        <f>'Order Form'!$L$11</f>
        <v>0</v>
      </c>
      <c r="F1181" s="232" t="str">
        <f>IF(ISBLANK('Order Form'!$L$12),"",'Order Form'!$L$12)</f>
        <v/>
      </c>
      <c r="G1181" s="232">
        <f t="shared" ca="1" si="82"/>
        <v>41887</v>
      </c>
      <c r="H1181" s="233">
        <f>'Order Form'!$L$13</f>
        <v>0</v>
      </c>
      <c r="I1181" s="236">
        <f>'Order Form'!E132</f>
        <v>12.5</v>
      </c>
      <c r="J1181" s="231">
        <f>'Order Form'!L132</f>
        <v>0</v>
      </c>
      <c r="K1181" s="231" t="str">
        <f t="shared" si="81"/>
        <v>F</v>
      </c>
      <c r="L1181" s="231">
        <f>IF('Pricing + Order Summary'!$O$13&gt;=8000,14,
IF('Pricing + Order Summary'!$O$13&gt;=5500,15,
IF('Pricing + Order Summary'!$O$13&gt;=4000,16,
IF('Pricing + Order Summary'!$O$13&gt;=2000,23,
IF('Pricing + Order Summary'!$O$13&gt;=750,21,
2)))))</f>
        <v>2</v>
      </c>
      <c r="M1181" s="231" t="str">
        <f>"SPS20115"&amp;"-"&amp;D1181&amp;"-"&amp;'Order Form'!$O$3&amp;"-3"</f>
        <v>SPS20115-0-1-3</v>
      </c>
    </row>
    <row r="1182" spans="1:13">
      <c r="A1182" s="234">
        <f>'Order Form'!A133</f>
        <v>108709</v>
      </c>
      <c r="B1182" s="234">
        <f t="shared" si="79"/>
        <v>108709</v>
      </c>
      <c r="C1182" s="235">
        <f t="shared" si="80"/>
        <v>108709</v>
      </c>
      <c r="D1182" s="231">
        <f>'Order Form'!$M$2</f>
        <v>0</v>
      </c>
      <c r="E1182" s="232">
        <f>'Order Form'!$L$11</f>
        <v>0</v>
      </c>
      <c r="F1182" s="232" t="str">
        <f>IF(ISBLANK('Order Form'!$L$12),"",'Order Form'!$L$12)</f>
        <v/>
      </c>
      <c r="G1182" s="232">
        <f t="shared" ca="1" si="82"/>
        <v>41887</v>
      </c>
      <c r="H1182" s="233">
        <f>'Order Form'!$L$13</f>
        <v>0</v>
      </c>
      <c r="I1182" s="236">
        <f>'Order Form'!E133</f>
        <v>12.5</v>
      </c>
      <c r="J1182" s="231">
        <f>'Order Form'!L133</f>
        <v>0</v>
      </c>
      <c r="K1182" s="231" t="str">
        <f t="shared" si="81"/>
        <v>F</v>
      </c>
      <c r="L1182" s="231">
        <f>IF('Pricing + Order Summary'!$O$13&gt;=8000,14,
IF('Pricing + Order Summary'!$O$13&gt;=5500,15,
IF('Pricing + Order Summary'!$O$13&gt;=4000,16,
IF('Pricing + Order Summary'!$O$13&gt;=2000,23,
IF('Pricing + Order Summary'!$O$13&gt;=750,21,
2)))))</f>
        <v>2</v>
      </c>
      <c r="M1182" s="231" t="str">
        <f>"SPS20115"&amp;"-"&amp;D1182&amp;"-"&amp;'Order Form'!$O$3&amp;"-3"</f>
        <v>SPS20115-0-1-3</v>
      </c>
    </row>
    <row r="1183" spans="1:13">
      <c r="A1183" s="234">
        <f>'Order Form'!A134</f>
        <v>108693</v>
      </c>
      <c r="B1183" s="234">
        <f t="shared" si="79"/>
        <v>108693</v>
      </c>
      <c r="C1183" s="235">
        <f t="shared" si="80"/>
        <v>108693</v>
      </c>
      <c r="D1183" s="231">
        <f>'Order Form'!$M$2</f>
        <v>0</v>
      </c>
      <c r="E1183" s="232">
        <f>'Order Form'!$L$11</f>
        <v>0</v>
      </c>
      <c r="F1183" s="232" t="str">
        <f>IF(ISBLANK('Order Form'!$L$12),"",'Order Form'!$L$12)</f>
        <v/>
      </c>
      <c r="G1183" s="232">
        <f t="shared" ca="1" si="82"/>
        <v>41887</v>
      </c>
      <c r="H1183" s="233">
        <f>'Order Form'!$L$13</f>
        <v>0</v>
      </c>
      <c r="I1183" s="236">
        <f>'Order Form'!E134</f>
        <v>12.5</v>
      </c>
      <c r="J1183" s="231">
        <f>'Order Form'!L134</f>
        <v>0</v>
      </c>
      <c r="K1183" s="231" t="str">
        <f t="shared" si="81"/>
        <v>F</v>
      </c>
      <c r="L1183" s="231">
        <f>IF('Pricing + Order Summary'!$O$13&gt;=8000,14,
IF('Pricing + Order Summary'!$O$13&gt;=5500,15,
IF('Pricing + Order Summary'!$O$13&gt;=4000,16,
IF('Pricing + Order Summary'!$O$13&gt;=2000,23,
IF('Pricing + Order Summary'!$O$13&gt;=750,21,
2)))))</f>
        <v>2</v>
      </c>
      <c r="M1183" s="231" t="str">
        <f>"SPS20115"&amp;"-"&amp;D1183&amp;"-"&amp;'Order Form'!$O$3&amp;"-3"</f>
        <v>SPS20115-0-1-3</v>
      </c>
    </row>
    <row r="1184" spans="1:13">
      <c r="A1184" s="234">
        <f>'Order Form'!A135</f>
        <v>108694</v>
      </c>
      <c r="B1184" s="234">
        <f t="shared" si="79"/>
        <v>108694</v>
      </c>
      <c r="C1184" s="235">
        <f t="shared" si="80"/>
        <v>108694</v>
      </c>
      <c r="D1184" s="231">
        <f>'Order Form'!$M$2</f>
        <v>0</v>
      </c>
      <c r="E1184" s="232">
        <f>'Order Form'!$L$11</f>
        <v>0</v>
      </c>
      <c r="F1184" s="232" t="str">
        <f>IF(ISBLANK('Order Form'!$L$12),"",'Order Form'!$L$12)</f>
        <v/>
      </c>
      <c r="G1184" s="232">
        <f t="shared" ca="1" si="82"/>
        <v>41887</v>
      </c>
      <c r="H1184" s="233">
        <f>'Order Form'!$L$13</f>
        <v>0</v>
      </c>
      <c r="I1184" s="236">
        <f>'Order Form'!E135</f>
        <v>12.5</v>
      </c>
      <c r="J1184" s="231">
        <f>'Order Form'!L135</f>
        <v>0</v>
      </c>
      <c r="K1184" s="231" t="str">
        <f t="shared" si="81"/>
        <v>F</v>
      </c>
      <c r="L1184" s="231">
        <f>IF('Pricing + Order Summary'!$O$13&gt;=8000,14,
IF('Pricing + Order Summary'!$O$13&gt;=5500,15,
IF('Pricing + Order Summary'!$O$13&gt;=4000,16,
IF('Pricing + Order Summary'!$O$13&gt;=2000,23,
IF('Pricing + Order Summary'!$O$13&gt;=750,21,
2)))))</f>
        <v>2</v>
      </c>
      <c r="M1184" s="231" t="str">
        <f>"SPS20115"&amp;"-"&amp;D1184&amp;"-"&amp;'Order Form'!$O$3&amp;"-3"</f>
        <v>SPS20115-0-1-3</v>
      </c>
    </row>
    <row r="1185" spans="1:13">
      <c r="A1185" s="234">
        <f>'Order Form'!A136</f>
        <v>100069</v>
      </c>
      <c r="B1185" s="234">
        <f t="shared" si="79"/>
        <v>100069</v>
      </c>
      <c r="C1185" s="235">
        <f t="shared" si="80"/>
        <v>100069</v>
      </c>
      <c r="D1185" s="231">
        <f>'Order Form'!$M$2</f>
        <v>0</v>
      </c>
      <c r="E1185" s="232">
        <f>'Order Form'!$L$11</f>
        <v>0</v>
      </c>
      <c r="F1185" s="232" t="str">
        <f>IF(ISBLANK('Order Form'!$L$12),"",'Order Form'!$L$12)</f>
        <v/>
      </c>
      <c r="G1185" s="232">
        <f t="shared" ca="1" si="82"/>
        <v>41887</v>
      </c>
      <c r="H1185" s="233">
        <f>'Order Form'!$L$13</f>
        <v>0</v>
      </c>
      <c r="I1185" s="236">
        <f>'Order Form'!E136</f>
        <v>12.5</v>
      </c>
      <c r="J1185" s="231">
        <f>'Order Form'!L136</f>
        <v>0</v>
      </c>
      <c r="K1185" s="231" t="str">
        <f t="shared" si="81"/>
        <v>F</v>
      </c>
      <c r="L1185" s="231">
        <f>IF('Pricing + Order Summary'!$O$13&gt;=8000,14,
IF('Pricing + Order Summary'!$O$13&gt;=5500,15,
IF('Pricing + Order Summary'!$O$13&gt;=4000,16,
IF('Pricing + Order Summary'!$O$13&gt;=2000,23,
IF('Pricing + Order Summary'!$O$13&gt;=750,21,
2)))))</f>
        <v>2</v>
      </c>
      <c r="M1185" s="231" t="str">
        <f>"SPS20115"&amp;"-"&amp;D1185&amp;"-"&amp;'Order Form'!$O$3&amp;"-3"</f>
        <v>SPS20115-0-1-3</v>
      </c>
    </row>
    <row r="1186" spans="1:13">
      <c r="A1186" s="234">
        <f>'Order Form'!A137</f>
        <v>108695</v>
      </c>
      <c r="B1186" s="234">
        <f t="shared" si="79"/>
        <v>108695</v>
      </c>
      <c r="C1186" s="235">
        <f t="shared" si="80"/>
        <v>108695</v>
      </c>
      <c r="D1186" s="231">
        <f>'Order Form'!$M$2</f>
        <v>0</v>
      </c>
      <c r="E1186" s="232">
        <f>'Order Form'!$L$11</f>
        <v>0</v>
      </c>
      <c r="F1186" s="232" t="str">
        <f>IF(ISBLANK('Order Form'!$L$12),"",'Order Form'!$L$12)</f>
        <v/>
      </c>
      <c r="G1186" s="232">
        <f t="shared" ca="1" si="82"/>
        <v>41887</v>
      </c>
      <c r="H1186" s="233">
        <f>'Order Form'!$L$13</f>
        <v>0</v>
      </c>
      <c r="I1186" s="236">
        <f>'Order Form'!E137</f>
        <v>12.5</v>
      </c>
      <c r="J1186" s="231">
        <f>'Order Form'!L137</f>
        <v>0</v>
      </c>
      <c r="K1186" s="231" t="str">
        <f t="shared" si="81"/>
        <v>F</v>
      </c>
      <c r="L1186" s="231">
        <f>IF('Pricing + Order Summary'!$O$13&gt;=8000,14,
IF('Pricing + Order Summary'!$O$13&gt;=5500,15,
IF('Pricing + Order Summary'!$O$13&gt;=4000,16,
IF('Pricing + Order Summary'!$O$13&gt;=2000,23,
IF('Pricing + Order Summary'!$O$13&gt;=750,21,
2)))))</f>
        <v>2</v>
      </c>
      <c r="M1186" s="231" t="str">
        <f>"SPS20115"&amp;"-"&amp;D1186&amp;"-"&amp;'Order Form'!$O$3&amp;"-3"</f>
        <v>SPS20115-0-1-3</v>
      </c>
    </row>
    <row r="1187" spans="1:13">
      <c r="A1187" s="234">
        <f>'Order Form'!A138</f>
        <v>108575</v>
      </c>
      <c r="B1187" s="234">
        <f t="shared" si="79"/>
        <v>108575</v>
      </c>
      <c r="C1187" s="235">
        <f t="shared" si="80"/>
        <v>108575</v>
      </c>
      <c r="D1187" s="231">
        <f>'Order Form'!$M$2</f>
        <v>0</v>
      </c>
      <c r="E1187" s="232">
        <f>'Order Form'!$L$11</f>
        <v>0</v>
      </c>
      <c r="F1187" s="232" t="str">
        <f>IF(ISBLANK('Order Form'!$L$12),"",'Order Form'!$L$12)</f>
        <v/>
      </c>
      <c r="G1187" s="232">
        <f t="shared" ca="1" si="82"/>
        <v>41887</v>
      </c>
      <c r="H1187" s="233">
        <f>'Order Form'!$L$13</f>
        <v>0</v>
      </c>
      <c r="I1187" s="236">
        <f>'Order Form'!E138</f>
        <v>12.5</v>
      </c>
      <c r="J1187" s="231">
        <f>'Order Form'!L138</f>
        <v>0</v>
      </c>
      <c r="K1187" s="231" t="str">
        <f t="shared" si="81"/>
        <v>F</v>
      </c>
      <c r="L1187" s="231">
        <f>IF('Pricing + Order Summary'!$O$13&gt;=8000,14,
IF('Pricing + Order Summary'!$O$13&gt;=5500,15,
IF('Pricing + Order Summary'!$O$13&gt;=4000,16,
IF('Pricing + Order Summary'!$O$13&gt;=2000,23,
IF('Pricing + Order Summary'!$O$13&gt;=750,21,
2)))))</f>
        <v>2</v>
      </c>
      <c r="M1187" s="231" t="str">
        <f>"SPS20115"&amp;"-"&amp;D1187&amp;"-"&amp;'Order Form'!$O$3&amp;"-3"</f>
        <v>SPS20115-0-1-3</v>
      </c>
    </row>
    <row r="1188" spans="1:13">
      <c r="A1188" s="234">
        <f>'Order Form'!A139</f>
        <v>108701</v>
      </c>
      <c r="B1188" s="234">
        <f t="shared" si="79"/>
        <v>108701</v>
      </c>
      <c r="C1188" s="235">
        <f t="shared" si="80"/>
        <v>108701</v>
      </c>
      <c r="D1188" s="231">
        <f>'Order Form'!$M$2</f>
        <v>0</v>
      </c>
      <c r="E1188" s="232">
        <f>'Order Form'!$L$11</f>
        <v>0</v>
      </c>
      <c r="F1188" s="232" t="str">
        <f>IF(ISBLANK('Order Form'!$L$12),"",'Order Form'!$L$12)</f>
        <v/>
      </c>
      <c r="G1188" s="232">
        <f t="shared" ca="1" si="82"/>
        <v>41887</v>
      </c>
      <c r="H1188" s="233">
        <f>'Order Form'!$L$13</f>
        <v>0</v>
      </c>
      <c r="I1188" s="236">
        <f>'Order Form'!E139</f>
        <v>12.5</v>
      </c>
      <c r="J1188" s="231">
        <f>'Order Form'!L139</f>
        <v>0</v>
      </c>
      <c r="K1188" s="231" t="str">
        <f t="shared" si="81"/>
        <v>F</v>
      </c>
      <c r="L1188" s="231">
        <f>IF('Pricing + Order Summary'!$O$13&gt;=8000,14,
IF('Pricing + Order Summary'!$O$13&gt;=5500,15,
IF('Pricing + Order Summary'!$O$13&gt;=4000,16,
IF('Pricing + Order Summary'!$O$13&gt;=2000,23,
IF('Pricing + Order Summary'!$O$13&gt;=750,21,
2)))))</f>
        <v>2</v>
      </c>
      <c r="M1188" s="231" t="str">
        <f>"SPS20115"&amp;"-"&amp;D1188&amp;"-"&amp;'Order Form'!$O$3&amp;"-3"</f>
        <v>SPS20115-0-1-3</v>
      </c>
    </row>
    <row r="1189" spans="1:13">
      <c r="A1189" s="234">
        <f>'Order Form'!A140</f>
        <v>108702</v>
      </c>
      <c r="B1189" s="234">
        <f t="shared" si="79"/>
        <v>108702</v>
      </c>
      <c r="C1189" s="235">
        <f t="shared" si="80"/>
        <v>108702</v>
      </c>
      <c r="D1189" s="231">
        <f>'Order Form'!$M$2</f>
        <v>0</v>
      </c>
      <c r="E1189" s="232">
        <f>'Order Form'!$L$11</f>
        <v>0</v>
      </c>
      <c r="F1189" s="232" t="str">
        <f>IF(ISBLANK('Order Form'!$L$12),"",'Order Form'!$L$12)</f>
        <v/>
      </c>
      <c r="G1189" s="232">
        <f t="shared" ca="1" si="82"/>
        <v>41887</v>
      </c>
      <c r="H1189" s="233">
        <f>'Order Form'!$L$13</f>
        <v>0</v>
      </c>
      <c r="I1189" s="236">
        <f>'Order Form'!E140</f>
        <v>12.5</v>
      </c>
      <c r="J1189" s="231">
        <f>'Order Form'!L140</f>
        <v>0</v>
      </c>
      <c r="K1189" s="231" t="str">
        <f t="shared" si="81"/>
        <v>F</v>
      </c>
      <c r="L1189" s="231">
        <f>IF('Pricing + Order Summary'!$O$13&gt;=8000,14,
IF('Pricing + Order Summary'!$O$13&gt;=5500,15,
IF('Pricing + Order Summary'!$O$13&gt;=4000,16,
IF('Pricing + Order Summary'!$O$13&gt;=2000,23,
IF('Pricing + Order Summary'!$O$13&gt;=750,21,
2)))))</f>
        <v>2</v>
      </c>
      <c r="M1189" s="231" t="str">
        <f>"SPS20115"&amp;"-"&amp;D1189&amp;"-"&amp;'Order Form'!$O$3&amp;"-3"</f>
        <v>SPS20115-0-1-3</v>
      </c>
    </row>
    <row r="1190" spans="1:13">
      <c r="A1190" s="234">
        <f>'Order Form'!A141</f>
        <v>107727</v>
      </c>
      <c r="B1190" s="234">
        <f t="shared" si="79"/>
        <v>107727</v>
      </c>
      <c r="C1190" s="235">
        <f t="shared" si="80"/>
        <v>107727</v>
      </c>
      <c r="D1190" s="231">
        <f>'Order Form'!$M$2</f>
        <v>0</v>
      </c>
      <c r="E1190" s="232">
        <f>'Order Form'!$L$11</f>
        <v>0</v>
      </c>
      <c r="F1190" s="232" t="str">
        <f>IF(ISBLANK('Order Form'!$L$12),"",'Order Form'!$L$12)</f>
        <v/>
      </c>
      <c r="G1190" s="232">
        <f t="shared" ca="1" si="82"/>
        <v>41887</v>
      </c>
      <c r="H1190" s="233">
        <f>'Order Form'!$L$13</f>
        <v>0</v>
      </c>
      <c r="I1190" s="236">
        <f>'Order Form'!E141</f>
        <v>12.5</v>
      </c>
      <c r="J1190" s="231">
        <f>'Order Form'!L141</f>
        <v>0</v>
      </c>
      <c r="K1190" s="231" t="str">
        <f t="shared" si="81"/>
        <v>F</v>
      </c>
      <c r="L1190" s="231">
        <f>IF('Pricing + Order Summary'!$O$13&gt;=8000,14,
IF('Pricing + Order Summary'!$O$13&gt;=5500,15,
IF('Pricing + Order Summary'!$O$13&gt;=4000,16,
IF('Pricing + Order Summary'!$O$13&gt;=2000,23,
IF('Pricing + Order Summary'!$O$13&gt;=750,21,
2)))))</f>
        <v>2</v>
      </c>
      <c r="M1190" s="231" t="str">
        <f>"SPS20115"&amp;"-"&amp;D1190&amp;"-"&amp;'Order Form'!$O$3&amp;"-3"</f>
        <v>SPS20115-0-1-3</v>
      </c>
    </row>
    <row r="1191" spans="1:13">
      <c r="A1191" s="234">
        <f>'Order Form'!A142</f>
        <v>107725</v>
      </c>
      <c r="B1191" s="234">
        <f t="shared" si="79"/>
        <v>107725</v>
      </c>
      <c r="C1191" s="235">
        <f t="shared" si="80"/>
        <v>107725</v>
      </c>
      <c r="D1191" s="231">
        <f>'Order Form'!$M$2</f>
        <v>0</v>
      </c>
      <c r="E1191" s="232">
        <f>'Order Form'!$L$11</f>
        <v>0</v>
      </c>
      <c r="F1191" s="232" t="str">
        <f>IF(ISBLANK('Order Form'!$L$12),"",'Order Form'!$L$12)</f>
        <v/>
      </c>
      <c r="G1191" s="232">
        <f t="shared" ca="1" si="82"/>
        <v>41887</v>
      </c>
      <c r="H1191" s="233">
        <f>'Order Form'!$L$13</f>
        <v>0</v>
      </c>
      <c r="I1191" s="236">
        <f>'Order Form'!E142</f>
        <v>12.5</v>
      </c>
      <c r="J1191" s="231">
        <f>'Order Form'!L142</f>
        <v>0</v>
      </c>
      <c r="K1191" s="231" t="str">
        <f t="shared" si="81"/>
        <v>F</v>
      </c>
      <c r="L1191" s="231">
        <f>IF('Pricing + Order Summary'!$O$13&gt;=8000,14,
IF('Pricing + Order Summary'!$O$13&gt;=5500,15,
IF('Pricing + Order Summary'!$O$13&gt;=4000,16,
IF('Pricing + Order Summary'!$O$13&gt;=2000,23,
IF('Pricing + Order Summary'!$O$13&gt;=750,21,
2)))))</f>
        <v>2</v>
      </c>
      <c r="M1191" s="231" t="str">
        <f>"SPS20115"&amp;"-"&amp;D1191&amp;"-"&amp;'Order Form'!$O$3&amp;"-3"</f>
        <v>SPS20115-0-1-3</v>
      </c>
    </row>
    <row r="1192" spans="1:13">
      <c r="A1192" s="234">
        <f>'Order Form'!A143</f>
        <v>107726</v>
      </c>
      <c r="B1192" s="234">
        <f t="shared" si="79"/>
        <v>107726</v>
      </c>
      <c r="C1192" s="235">
        <f t="shared" si="80"/>
        <v>107726</v>
      </c>
      <c r="D1192" s="231">
        <f>'Order Form'!$M$2</f>
        <v>0</v>
      </c>
      <c r="E1192" s="232">
        <f>'Order Form'!$L$11</f>
        <v>0</v>
      </c>
      <c r="F1192" s="232" t="str">
        <f>IF(ISBLANK('Order Form'!$L$12),"",'Order Form'!$L$12)</f>
        <v/>
      </c>
      <c r="G1192" s="232">
        <f t="shared" ca="1" si="82"/>
        <v>41887</v>
      </c>
      <c r="H1192" s="233">
        <f>'Order Form'!$L$13</f>
        <v>0</v>
      </c>
      <c r="I1192" s="236">
        <f>'Order Form'!E143</f>
        <v>12.5</v>
      </c>
      <c r="J1192" s="231">
        <f>'Order Form'!L143</f>
        <v>0</v>
      </c>
      <c r="K1192" s="231" t="str">
        <f t="shared" si="81"/>
        <v>F</v>
      </c>
      <c r="L1192" s="231">
        <f>IF('Pricing + Order Summary'!$O$13&gt;=8000,14,
IF('Pricing + Order Summary'!$O$13&gt;=5500,15,
IF('Pricing + Order Summary'!$O$13&gt;=4000,16,
IF('Pricing + Order Summary'!$O$13&gt;=2000,23,
IF('Pricing + Order Summary'!$O$13&gt;=750,21,
2)))))</f>
        <v>2</v>
      </c>
      <c r="M1192" s="231" t="str">
        <f>"SPS20115"&amp;"-"&amp;D1192&amp;"-"&amp;'Order Form'!$O$3&amp;"-3"</f>
        <v>SPS20115-0-1-3</v>
      </c>
    </row>
    <row r="1193" spans="1:13">
      <c r="A1193" s="234">
        <f>'Order Form'!A144</f>
        <v>100216</v>
      </c>
      <c r="B1193" s="234">
        <f t="shared" si="79"/>
        <v>100216</v>
      </c>
      <c r="C1193" s="235">
        <f t="shared" si="80"/>
        <v>100216</v>
      </c>
      <c r="D1193" s="231">
        <f>'Order Form'!$M$2</f>
        <v>0</v>
      </c>
      <c r="E1193" s="232">
        <f>'Order Form'!$L$11</f>
        <v>0</v>
      </c>
      <c r="F1193" s="232" t="str">
        <f>IF(ISBLANK('Order Form'!$L$12),"",'Order Form'!$L$12)</f>
        <v/>
      </c>
      <c r="G1193" s="232">
        <f t="shared" ca="1" si="82"/>
        <v>41887</v>
      </c>
      <c r="H1193" s="233">
        <f>'Order Form'!$L$13</f>
        <v>0</v>
      </c>
      <c r="I1193" s="236">
        <f>'Order Form'!E144</f>
        <v>12.5</v>
      </c>
      <c r="J1193" s="231">
        <f>'Order Form'!L144</f>
        <v>0</v>
      </c>
      <c r="K1193" s="231" t="str">
        <f t="shared" si="81"/>
        <v>F</v>
      </c>
      <c r="L1193" s="231">
        <f>IF('Pricing + Order Summary'!$O$13&gt;=8000,14,
IF('Pricing + Order Summary'!$O$13&gt;=5500,15,
IF('Pricing + Order Summary'!$O$13&gt;=4000,16,
IF('Pricing + Order Summary'!$O$13&gt;=2000,23,
IF('Pricing + Order Summary'!$O$13&gt;=750,21,
2)))))</f>
        <v>2</v>
      </c>
      <c r="M1193" s="231" t="str">
        <f>"SPS20115"&amp;"-"&amp;D1193&amp;"-"&amp;'Order Form'!$O$3&amp;"-3"</f>
        <v>SPS20115-0-1-3</v>
      </c>
    </row>
    <row r="1194" spans="1:13">
      <c r="A1194" s="234">
        <f>'Order Form'!A145</f>
        <v>100219</v>
      </c>
      <c r="B1194" s="234">
        <f t="shared" si="79"/>
        <v>100219</v>
      </c>
      <c r="C1194" s="235">
        <f t="shared" si="80"/>
        <v>100219</v>
      </c>
      <c r="D1194" s="231">
        <f>'Order Form'!$M$2</f>
        <v>0</v>
      </c>
      <c r="E1194" s="232">
        <f>'Order Form'!$L$11</f>
        <v>0</v>
      </c>
      <c r="F1194" s="232" t="str">
        <f>IF(ISBLANK('Order Form'!$L$12),"",'Order Form'!$L$12)</f>
        <v/>
      </c>
      <c r="G1194" s="232">
        <f t="shared" ca="1" si="82"/>
        <v>41887</v>
      </c>
      <c r="H1194" s="233">
        <f>'Order Form'!$L$13</f>
        <v>0</v>
      </c>
      <c r="I1194" s="236">
        <f>'Order Form'!E145</f>
        <v>12.5</v>
      </c>
      <c r="J1194" s="231">
        <f>'Order Form'!L145</f>
        <v>0</v>
      </c>
      <c r="K1194" s="231" t="str">
        <f t="shared" si="81"/>
        <v>F</v>
      </c>
      <c r="L1194" s="231">
        <f>IF('Pricing + Order Summary'!$O$13&gt;=8000,14,
IF('Pricing + Order Summary'!$O$13&gt;=5500,15,
IF('Pricing + Order Summary'!$O$13&gt;=4000,16,
IF('Pricing + Order Summary'!$O$13&gt;=2000,23,
IF('Pricing + Order Summary'!$O$13&gt;=750,21,
2)))))</f>
        <v>2</v>
      </c>
      <c r="M1194" s="231" t="str">
        <f>"SPS20115"&amp;"-"&amp;D1194&amp;"-"&amp;'Order Form'!$O$3&amp;"-3"</f>
        <v>SPS20115-0-1-3</v>
      </c>
    </row>
    <row r="1195" spans="1:13">
      <c r="A1195" s="234">
        <f>'Order Form'!A146</f>
        <v>100500</v>
      </c>
      <c r="B1195" s="234">
        <f t="shared" ref="B1195:B1258" si="83">A1195</f>
        <v>100500</v>
      </c>
      <c r="C1195" s="235">
        <f t="shared" ref="C1195:C1258" si="84">IF(B1195=0,A1195,B1195)</f>
        <v>100500</v>
      </c>
      <c r="D1195" s="231">
        <f>'Order Form'!$M$2</f>
        <v>0</v>
      </c>
      <c r="E1195" s="232">
        <f>'Order Form'!$L$11</f>
        <v>0</v>
      </c>
      <c r="F1195" s="232" t="str">
        <f>IF(ISBLANK('Order Form'!$L$12),"",'Order Form'!$L$12)</f>
        <v/>
      </c>
      <c r="G1195" s="232">
        <f t="shared" ca="1" si="82"/>
        <v>41887</v>
      </c>
      <c r="H1195" s="233">
        <f>'Order Form'!$L$13</f>
        <v>0</v>
      </c>
      <c r="I1195" s="236">
        <f>'Order Form'!E146</f>
        <v>12.5</v>
      </c>
      <c r="J1195" s="231">
        <f>'Order Form'!L146</f>
        <v>0</v>
      </c>
      <c r="K1195" s="231" t="str">
        <f t="shared" ref="K1195:K1258" si="85">IF(J1195=0,"F","T")</f>
        <v>F</v>
      </c>
      <c r="L1195" s="231">
        <f>IF('Pricing + Order Summary'!$O$13&gt;=8000,14,
IF('Pricing + Order Summary'!$O$13&gt;=5500,15,
IF('Pricing + Order Summary'!$O$13&gt;=4000,16,
IF('Pricing + Order Summary'!$O$13&gt;=2000,23,
IF('Pricing + Order Summary'!$O$13&gt;=750,21,
2)))))</f>
        <v>2</v>
      </c>
      <c r="M1195" s="231" t="str">
        <f>"SPS20115"&amp;"-"&amp;D1195&amp;"-"&amp;'Order Form'!$O$3&amp;"-3"</f>
        <v>SPS20115-0-1-3</v>
      </c>
    </row>
    <row r="1196" spans="1:13">
      <c r="A1196" s="234">
        <f>'Order Form'!A147</f>
        <v>100235</v>
      </c>
      <c r="B1196" s="234">
        <f t="shared" si="83"/>
        <v>100235</v>
      </c>
      <c r="C1196" s="235">
        <f t="shared" si="84"/>
        <v>100235</v>
      </c>
      <c r="D1196" s="231">
        <f>'Order Form'!$M$2</f>
        <v>0</v>
      </c>
      <c r="E1196" s="232">
        <f>'Order Form'!$L$11</f>
        <v>0</v>
      </c>
      <c r="F1196" s="232" t="str">
        <f>IF(ISBLANK('Order Form'!$L$12),"",'Order Form'!$L$12)</f>
        <v/>
      </c>
      <c r="G1196" s="232">
        <f t="shared" ca="1" si="82"/>
        <v>41887</v>
      </c>
      <c r="H1196" s="233">
        <f>'Order Form'!$L$13</f>
        <v>0</v>
      </c>
      <c r="I1196" s="236">
        <f>'Order Form'!E147</f>
        <v>12.5</v>
      </c>
      <c r="J1196" s="231">
        <f>'Order Form'!L147</f>
        <v>0</v>
      </c>
      <c r="K1196" s="231" t="str">
        <f t="shared" si="85"/>
        <v>F</v>
      </c>
      <c r="L1196" s="231">
        <f>IF('Pricing + Order Summary'!$O$13&gt;=8000,14,
IF('Pricing + Order Summary'!$O$13&gt;=5500,15,
IF('Pricing + Order Summary'!$O$13&gt;=4000,16,
IF('Pricing + Order Summary'!$O$13&gt;=2000,23,
IF('Pricing + Order Summary'!$O$13&gt;=750,21,
2)))))</f>
        <v>2</v>
      </c>
      <c r="M1196" s="231" t="str">
        <f>"SPS20115"&amp;"-"&amp;D1196&amp;"-"&amp;'Order Form'!$O$3&amp;"-3"</f>
        <v>SPS20115-0-1-3</v>
      </c>
    </row>
    <row r="1197" spans="1:13">
      <c r="A1197" s="234">
        <f>'Order Form'!A148</f>
        <v>100238</v>
      </c>
      <c r="B1197" s="234">
        <f t="shared" si="83"/>
        <v>100238</v>
      </c>
      <c r="C1197" s="235">
        <f t="shared" si="84"/>
        <v>100238</v>
      </c>
      <c r="D1197" s="231">
        <f>'Order Form'!$M$2</f>
        <v>0</v>
      </c>
      <c r="E1197" s="232">
        <f>'Order Form'!$L$11</f>
        <v>0</v>
      </c>
      <c r="F1197" s="232" t="str">
        <f>IF(ISBLANK('Order Form'!$L$12),"",'Order Form'!$L$12)</f>
        <v/>
      </c>
      <c r="G1197" s="232">
        <f t="shared" ca="1" si="82"/>
        <v>41887</v>
      </c>
      <c r="H1197" s="233">
        <f>'Order Form'!$L$13</f>
        <v>0</v>
      </c>
      <c r="I1197" s="236">
        <f>'Order Form'!E148</f>
        <v>12.5</v>
      </c>
      <c r="J1197" s="231">
        <f>'Order Form'!L148</f>
        <v>0</v>
      </c>
      <c r="K1197" s="231" t="str">
        <f t="shared" si="85"/>
        <v>F</v>
      </c>
      <c r="L1197" s="231">
        <f>IF('Pricing + Order Summary'!$O$13&gt;=8000,14,
IF('Pricing + Order Summary'!$O$13&gt;=5500,15,
IF('Pricing + Order Summary'!$O$13&gt;=4000,16,
IF('Pricing + Order Summary'!$O$13&gt;=2000,23,
IF('Pricing + Order Summary'!$O$13&gt;=750,21,
2)))))</f>
        <v>2</v>
      </c>
      <c r="M1197" s="231" t="str">
        <f>"SPS20115"&amp;"-"&amp;D1197&amp;"-"&amp;'Order Form'!$O$3&amp;"-3"</f>
        <v>SPS20115-0-1-3</v>
      </c>
    </row>
    <row r="1198" spans="1:13">
      <c r="A1198" s="234">
        <f>'Order Form'!A149</f>
        <v>107730</v>
      </c>
      <c r="B1198" s="234">
        <f t="shared" si="83"/>
        <v>107730</v>
      </c>
      <c r="C1198" s="235">
        <f t="shared" si="84"/>
        <v>107730</v>
      </c>
      <c r="D1198" s="231">
        <f>'Order Form'!$M$2</f>
        <v>0</v>
      </c>
      <c r="E1198" s="232">
        <f>'Order Form'!$L$11</f>
        <v>0</v>
      </c>
      <c r="F1198" s="232" t="str">
        <f>IF(ISBLANK('Order Form'!$L$12),"",'Order Form'!$L$12)</f>
        <v/>
      </c>
      <c r="G1198" s="232">
        <f t="shared" ca="1" si="82"/>
        <v>41887</v>
      </c>
      <c r="H1198" s="233">
        <f>'Order Form'!$L$13</f>
        <v>0</v>
      </c>
      <c r="I1198" s="236">
        <f>'Order Form'!E149</f>
        <v>12.5</v>
      </c>
      <c r="J1198" s="231">
        <f>'Order Form'!L149</f>
        <v>0</v>
      </c>
      <c r="K1198" s="231" t="str">
        <f t="shared" si="85"/>
        <v>F</v>
      </c>
      <c r="L1198" s="231">
        <f>IF('Pricing + Order Summary'!$O$13&gt;=8000,14,
IF('Pricing + Order Summary'!$O$13&gt;=5500,15,
IF('Pricing + Order Summary'!$O$13&gt;=4000,16,
IF('Pricing + Order Summary'!$O$13&gt;=2000,23,
IF('Pricing + Order Summary'!$O$13&gt;=750,21,
2)))))</f>
        <v>2</v>
      </c>
      <c r="M1198" s="231" t="str">
        <f>"SPS20115"&amp;"-"&amp;D1198&amp;"-"&amp;'Order Form'!$O$3&amp;"-3"</f>
        <v>SPS20115-0-1-3</v>
      </c>
    </row>
    <row r="1199" spans="1:13">
      <c r="A1199" s="234">
        <f>'Order Form'!A150</f>
        <v>100254</v>
      </c>
      <c r="B1199" s="234">
        <f t="shared" si="83"/>
        <v>100254</v>
      </c>
      <c r="C1199" s="235">
        <f t="shared" si="84"/>
        <v>100254</v>
      </c>
      <c r="D1199" s="231">
        <f>'Order Form'!$M$2</f>
        <v>0</v>
      </c>
      <c r="E1199" s="232">
        <f>'Order Form'!$L$11</f>
        <v>0</v>
      </c>
      <c r="F1199" s="232" t="str">
        <f>IF(ISBLANK('Order Form'!$L$12),"",'Order Form'!$L$12)</f>
        <v/>
      </c>
      <c r="G1199" s="232">
        <f t="shared" ca="1" si="82"/>
        <v>41887</v>
      </c>
      <c r="H1199" s="233">
        <f>'Order Form'!$L$13</f>
        <v>0</v>
      </c>
      <c r="I1199" s="236">
        <f>'Order Form'!E150</f>
        <v>12.5</v>
      </c>
      <c r="J1199" s="231">
        <f>'Order Form'!L150</f>
        <v>0</v>
      </c>
      <c r="K1199" s="231" t="str">
        <f t="shared" si="85"/>
        <v>F</v>
      </c>
      <c r="L1199" s="231">
        <f>IF('Pricing + Order Summary'!$O$13&gt;=8000,14,
IF('Pricing + Order Summary'!$O$13&gt;=5500,15,
IF('Pricing + Order Summary'!$O$13&gt;=4000,16,
IF('Pricing + Order Summary'!$O$13&gt;=2000,23,
IF('Pricing + Order Summary'!$O$13&gt;=750,21,
2)))))</f>
        <v>2</v>
      </c>
      <c r="M1199" s="231" t="str">
        <f>"SPS20115"&amp;"-"&amp;D1199&amp;"-"&amp;'Order Form'!$O$3&amp;"-3"</f>
        <v>SPS20115-0-1-3</v>
      </c>
    </row>
    <row r="1200" spans="1:13">
      <c r="A1200" s="234">
        <f>'Order Form'!A151</f>
        <v>100236</v>
      </c>
      <c r="B1200" s="234">
        <f t="shared" si="83"/>
        <v>100236</v>
      </c>
      <c r="C1200" s="235">
        <f t="shared" si="84"/>
        <v>100236</v>
      </c>
      <c r="D1200" s="231">
        <f>'Order Form'!$M$2</f>
        <v>0</v>
      </c>
      <c r="E1200" s="232">
        <f>'Order Form'!$L$11</f>
        <v>0</v>
      </c>
      <c r="F1200" s="232" t="str">
        <f>IF(ISBLANK('Order Form'!$L$12),"",'Order Form'!$L$12)</f>
        <v/>
      </c>
      <c r="G1200" s="232">
        <f t="shared" ca="1" si="82"/>
        <v>41887</v>
      </c>
      <c r="H1200" s="233">
        <f>'Order Form'!$L$13</f>
        <v>0</v>
      </c>
      <c r="I1200" s="236">
        <f>'Order Form'!E151</f>
        <v>12.5</v>
      </c>
      <c r="J1200" s="231">
        <f>'Order Form'!L151</f>
        <v>0</v>
      </c>
      <c r="K1200" s="231" t="str">
        <f t="shared" si="85"/>
        <v>F</v>
      </c>
      <c r="L1200" s="231">
        <f>IF('Pricing + Order Summary'!$O$13&gt;=8000,14,
IF('Pricing + Order Summary'!$O$13&gt;=5500,15,
IF('Pricing + Order Summary'!$O$13&gt;=4000,16,
IF('Pricing + Order Summary'!$O$13&gt;=2000,23,
IF('Pricing + Order Summary'!$O$13&gt;=750,21,
2)))))</f>
        <v>2</v>
      </c>
      <c r="M1200" s="231" t="str">
        <f>"SPS20115"&amp;"-"&amp;D1200&amp;"-"&amp;'Order Form'!$O$3&amp;"-3"</f>
        <v>SPS20115-0-1-3</v>
      </c>
    </row>
    <row r="1201" spans="1:13">
      <c r="A1201" s="234">
        <f>'Order Form'!A152</f>
        <v>108700</v>
      </c>
      <c r="B1201" s="234">
        <f t="shared" si="83"/>
        <v>108700</v>
      </c>
      <c r="C1201" s="235">
        <f t="shared" si="84"/>
        <v>108700</v>
      </c>
      <c r="D1201" s="231">
        <f>'Order Form'!$M$2</f>
        <v>0</v>
      </c>
      <c r="E1201" s="232">
        <f>'Order Form'!$L$11</f>
        <v>0</v>
      </c>
      <c r="F1201" s="232" t="str">
        <f>IF(ISBLANK('Order Form'!$L$12),"",'Order Form'!$L$12)</f>
        <v/>
      </c>
      <c r="G1201" s="232">
        <f t="shared" ca="1" si="82"/>
        <v>41887</v>
      </c>
      <c r="H1201" s="233">
        <f>'Order Form'!$L$13</f>
        <v>0</v>
      </c>
      <c r="I1201" s="236">
        <f>'Order Form'!E152</f>
        <v>12.5</v>
      </c>
      <c r="J1201" s="231">
        <f>'Order Form'!L152</f>
        <v>0</v>
      </c>
      <c r="K1201" s="231" t="str">
        <f t="shared" si="85"/>
        <v>F</v>
      </c>
      <c r="L1201" s="231">
        <f>IF('Pricing + Order Summary'!$O$13&gt;=8000,14,
IF('Pricing + Order Summary'!$O$13&gt;=5500,15,
IF('Pricing + Order Summary'!$O$13&gt;=4000,16,
IF('Pricing + Order Summary'!$O$13&gt;=2000,23,
IF('Pricing + Order Summary'!$O$13&gt;=750,21,
2)))))</f>
        <v>2</v>
      </c>
      <c r="M1201" s="231" t="str">
        <f>"SPS20115"&amp;"-"&amp;D1201&amp;"-"&amp;'Order Form'!$O$3&amp;"-3"</f>
        <v>SPS20115-0-1-3</v>
      </c>
    </row>
    <row r="1202" spans="1:13">
      <c r="A1202" s="234">
        <f>'Order Form'!A153</f>
        <v>108699</v>
      </c>
      <c r="B1202" s="234">
        <f t="shared" si="83"/>
        <v>108699</v>
      </c>
      <c r="C1202" s="235">
        <f t="shared" si="84"/>
        <v>108699</v>
      </c>
      <c r="D1202" s="231">
        <f>'Order Form'!$M$2</f>
        <v>0</v>
      </c>
      <c r="E1202" s="232">
        <f>'Order Form'!$L$11</f>
        <v>0</v>
      </c>
      <c r="F1202" s="232" t="str">
        <f>IF(ISBLANK('Order Form'!$L$12),"",'Order Form'!$L$12)</f>
        <v/>
      </c>
      <c r="G1202" s="232">
        <f t="shared" ca="1" si="82"/>
        <v>41887</v>
      </c>
      <c r="H1202" s="233">
        <f>'Order Form'!$L$13</f>
        <v>0</v>
      </c>
      <c r="I1202" s="236">
        <f>'Order Form'!E153</f>
        <v>12.5</v>
      </c>
      <c r="J1202" s="231">
        <f>'Order Form'!L153</f>
        <v>0</v>
      </c>
      <c r="K1202" s="231" t="str">
        <f t="shared" si="85"/>
        <v>F</v>
      </c>
      <c r="L1202" s="231">
        <f>IF('Pricing + Order Summary'!$O$13&gt;=8000,14,
IF('Pricing + Order Summary'!$O$13&gt;=5500,15,
IF('Pricing + Order Summary'!$O$13&gt;=4000,16,
IF('Pricing + Order Summary'!$O$13&gt;=2000,23,
IF('Pricing + Order Summary'!$O$13&gt;=750,21,
2)))))</f>
        <v>2</v>
      </c>
      <c r="M1202" s="231" t="str">
        <f>"SPS20115"&amp;"-"&amp;D1202&amp;"-"&amp;'Order Form'!$O$3&amp;"-3"</f>
        <v>SPS20115-0-1-3</v>
      </c>
    </row>
    <row r="1203" spans="1:13">
      <c r="A1203" s="234">
        <f>'Order Form'!A154</f>
        <v>100513</v>
      </c>
      <c r="B1203" s="234">
        <f t="shared" si="83"/>
        <v>100513</v>
      </c>
      <c r="C1203" s="235">
        <f t="shared" si="84"/>
        <v>100513</v>
      </c>
      <c r="D1203" s="231">
        <f>'Order Form'!$M$2</f>
        <v>0</v>
      </c>
      <c r="E1203" s="232">
        <f>'Order Form'!$L$11</f>
        <v>0</v>
      </c>
      <c r="F1203" s="232" t="str">
        <f>IF(ISBLANK('Order Form'!$L$12),"",'Order Form'!$L$12)</f>
        <v/>
      </c>
      <c r="G1203" s="232">
        <f t="shared" ca="1" si="82"/>
        <v>41887</v>
      </c>
      <c r="H1203" s="233">
        <f>'Order Form'!$L$13</f>
        <v>0</v>
      </c>
      <c r="I1203" s="236">
        <f>'Order Form'!E154</f>
        <v>12.5</v>
      </c>
      <c r="J1203" s="231">
        <f>'Order Form'!L154</f>
        <v>0</v>
      </c>
      <c r="K1203" s="231" t="str">
        <f t="shared" si="85"/>
        <v>F</v>
      </c>
      <c r="L1203" s="231">
        <f>IF('Pricing + Order Summary'!$O$13&gt;=8000,14,
IF('Pricing + Order Summary'!$O$13&gt;=5500,15,
IF('Pricing + Order Summary'!$O$13&gt;=4000,16,
IF('Pricing + Order Summary'!$O$13&gt;=2000,23,
IF('Pricing + Order Summary'!$O$13&gt;=750,21,
2)))))</f>
        <v>2</v>
      </c>
      <c r="M1203" s="231" t="str">
        <f>"SPS20115"&amp;"-"&amp;D1203&amp;"-"&amp;'Order Form'!$O$3&amp;"-3"</f>
        <v>SPS20115-0-1-3</v>
      </c>
    </row>
    <row r="1204" spans="1:13">
      <c r="A1204" s="234">
        <f>'Order Form'!A155</f>
        <v>105830</v>
      </c>
      <c r="B1204" s="234">
        <f t="shared" si="83"/>
        <v>105830</v>
      </c>
      <c r="C1204" s="235">
        <f t="shared" si="84"/>
        <v>105830</v>
      </c>
      <c r="D1204" s="231">
        <f>'Order Form'!$M$2</f>
        <v>0</v>
      </c>
      <c r="E1204" s="232">
        <f>'Order Form'!$L$11</f>
        <v>0</v>
      </c>
      <c r="F1204" s="232" t="str">
        <f>IF(ISBLANK('Order Form'!$L$12),"",'Order Form'!$L$12)</f>
        <v/>
      </c>
      <c r="G1204" s="232">
        <f t="shared" ca="1" si="82"/>
        <v>41887</v>
      </c>
      <c r="H1204" s="233">
        <f>'Order Form'!$L$13</f>
        <v>0</v>
      </c>
      <c r="I1204" s="236">
        <f>'Order Form'!E155</f>
        <v>12.5</v>
      </c>
      <c r="J1204" s="231">
        <f>'Order Form'!L155</f>
        <v>0</v>
      </c>
      <c r="K1204" s="231" t="str">
        <f t="shared" si="85"/>
        <v>F</v>
      </c>
      <c r="L1204" s="231">
        <f>IF('Pricing + Order Summary'!$O$13&gt;=8000,14,
IF('Pricing + Order Summary'!$O$13&gt;=5500,15,
IF('Pricing + Order Summary'!$O$13&gt;=4000,16,
IF('Pricing + Order Summary'!$O$13&gt;=2000,23,
IF('Pricing + Order Summary'!$O$13&gt;=750,21,
2)))))</f>
        <v>2</v>
      </c>
      <c r="M1204" s="231" t="str">
        <f>"SPS20115"&amp;"-"&amp;D1204&amp;"-"&amp;'Order Form'!$O$3&amp;"-3"</f>
        <v>SPS20115-0-1-3</v>
      </c>
    </row>
    <row r="1205" spans="1:13">
      <c r="A1205" s="234">
        <f>'Order Form'!A156</f>
        <v>100220</v>
      </c>
      <c r="B1205" s="234">
        <f t="shared" si="83"/>
        <v>100220</v>
      </c>
      <c r="C1205" s="235">
        <f t="shared" si="84"/>
        <v>100220</v>
      </c>
      <c r="D1205" s="231">
        <f>'Order Form'!$M$2</f>
        <v>0</v>
      </c>
      <c r="E1205" s="232">
        <f>'Order Form'!$L$11</f>
        <v>0</v>
      </c>
      <c r="F1205" s="232" t="str">
        <f>IF(ISBLANK('Order Form'!$L$12),"",'Order Form'!$L$12)</f>
        <v/>
      </c>
      <c r="G1205" s="232">
        <f t="shared" ca="1" si="82"/>
        <v>41887</v>
      </c>
      <c r="H1205" s="233">
        <f>'Order Form'!$L$13</f>
        <v>0</v>
      </c>
      <c r="I1205" s="236">
        <f>'Order Form'!E156</f>
        <v>12.5</v>
      </c>
      <c r="J1205" s="231">
        <f>'Order Form'!L156</f>
        <v>0</v>
      </c>
      <c r="K1205" s="231" t="str">
        <f t="shared" si="85"/>
        <v>F</v>
      </c>
      <c r="L1205" s="231">
        <f>IF('Pricing + Order Summary'!$O$13&gt;=8000,14,
IF('Pricing + Order Summary'!$O$13&gt;=5500,15,
IF('Pricing + Order Summary'!$O$13&gt;=4000,16,
IF('Pricing + Order Summary'!$O$13&gt;=2000,23,
IF('Pricing + Order Summary'!$O$13&gt;=750,21,
2)))))</f>
        <v>2</v>
      </c>
      <c r="M1205" s="231" t="str">
        <f>"SPS20115"&amp;"-"&amp;D1205&amp;"-"&amp;'Order Form'!$O$3&amp;"-3"</f>
        <v>SPS20115-0-1-3</v>
      </c>
    </row>
    <row r="1206" spans="1:13">
      <c r="A1206" s="234">
        <f>'Order Form'!A157</f>
        <v>100221</v>
      </c>
      <c r="B1206" s="234">
        <f t="shared" si="83"/>
        <v>100221</v>
      </c>
      <c r="C1206" s="235">
        <f t="shared" si="84"/>
        <v>100221</v>
      </c>
      <c r="D1206" s="231">
        <f>'Order Form'!$M$2</f>
        <v>0</v>
      </c>
      <c r="E1206" s="232">
        <f>'Order Form'!$L$11</f>
        <v>0</v>
      </c>
      <c r="F1206" s="232" t="str">
        <f>IF(ISBLANK('Order Form'!$L$12),"",'Order Form'!$L$12)</f>
        <v/>
      </c>
      <c r="G1206" s="232">
        <f t="shared" ca="1" si="82"/>
        <v>41887</v>
      </c>
      <c r="H1206" s="233">
        <f>'Order Form'!$L$13</f>
        <v>0</v>
      </c>
      <c r="I1206" s="236">
        <f>'Order Form'!E157</f>
        <v>12.5</v>
      </c>
      <c r="J1206" s="231">
        <f>'Order Form'!L157</f>
        <v>0</v>
      </c>
      <c r="K1206" s="231" t="str">
        <f t="shared" si="85"/>
        <v>F</v>
      </c>
      <c r="L1206" s="231">
        <f>IF('Pricing + Order Summary'!$O$13&gt;=8000,14,
IF('Pricing + Order Summary'!$O$13&gt;=5500,15,
IF('Pricing + Order Summary'!$O$13&gt;=4000,16,
IF('Pricing + Order Summary'!$O$13&gt;=2000,23,
IF('Pricing + Order Summary'!$O$13&gt;=750,21,
2)))))</f>
        <v>2</v>
      </c>
      <c r="M1206" s="231" t="str">
        <f>"SPS20115"&amp;"-"&amp;D1206&amp;"-"&amp;'Order Form'!$O$3&amp;"-3"</f>
        <v>SPS20115-0-1-3</v>
      </c>
    </row>
    <row r="1207" spans="1:13">
      <c r="A1207" s="234">
        <f>'Order Form'!A158</f>
        <v>105815</v>
      </c>
      <c r="B1207" s="234">
        <f t="shared" si="83"/>
        <v>105815</v>
      </c>
      <c r="C1207" s="235">
        <f t="shared" si="84"/>
        <v>105815</v>
      </c>
      <c r="D1207" s="231">
        <f>'Order Form'!$M$2</f>
        <v>0</v>
      </c>
      <c r="E1207" s="232">
        <f>'Order Form'!$L$11</f>
        <v>0</v>
      </c>
      <c r="F1207" s="232" t="str">
        <f>IF(ISBLANK('Order Form'!$L$12),"",'Order Form'!$L$12)</f>
        <v/>
      </c>
      <c r="G1207" s="232">
        <f t="shared" ca="1" si="82"/>
        <v>41887</v>
      </c>
      <c r="H1207" s="233">
        <f>'Order Form'!$L$13</f>
        <v>0</v>
      </c>
      <c r="I1207" s="236">
        <f>'Order Form'!E158</f>
        <v>12.5</v>
      </c>
      <c r="J1207" s="231">
        <f>'Order Form'!L158</f>
        <v>0</v>
      </c>
      <c r="K1207" s="231" t="str">
        <f t="shared" si="85"/>
        <v>F</v>
      </c>
      <c r="L1207" s="231">
        <f>IF('Pricing + Order Summary'!$O$13&gt;=8000,14,
IF('Pricing + Order Summary'!$O$13&gt;=5500,15,
IF('Pricing + Order Summary'!$O$13&gt;=4000,16,
IF('Pricing + Order Summary'!$O$13&gt;=2000,23,
IF('Pricing + Order Summary'!$O$13&gt;=750,21,
2)))))</f>
        <v>2</v>
      </c>
      <c r="M1207" s="231" t="str">
        <f>"SPS20115"&amp;"-"&amp;D1207&amp;"-"&amp;'Order Form'!$O$3&amp;"-3"</f>
        <v>SPS20115-0-1-3</v>
      </c>
    </row>
    <row r="1208" spans="1:13">
      <c r="A1208" s="234">
        <f>'Order Form'!A159</f>
        <v>107713</v>
      </c>
      <c r="B1208" s="234">
        <f t="shared" si="83"/>
        <v>107713</v>
      </c>
      <c r="C1208" s="235">
        <f t="shared" si="84"/>
        <v>107713</v>
      </c>
      <c r="D1208" s="231">
        <f>'Order Form'!$M$2</f>
        <v>0</v>
      </c>
      <c r="E1208" s="232">
        <f>'Order Form'!$L$11</f>
        <v>0</v>
      </c>
      <c r="F1208" s="232" t="str">
        <f>IF(ISBLANK('Order Form'!$L$12),"",'Order Form'!$L$12)</f>
        <v/>
      </c>
      <c r="G1208" s="232">
        <f t="shared" ca="1" si="82"/>
        <v>41887</v>
      </c>
      <c r="H1208" s="233">
        <f>'Order Form'!$L$13</f>
        <v>0</v>
      </c>
      <c r="I1208" s="236">
        <f>'Order Form'!E159</f>
        <v>12.5</v>
      </c>
      <c r="J1208" s="231">
        <f>'Order Form'!L159</f>
        <v>0</v>
      </c>
      <c r="K1208" s="231" t="str">
        <f t="shared" si="85"/>
        <v>F</v>
      </c>
      <c r="L1208" s="231">
        <f>IF('Pricing + Order Summary'!$O$13&gt;=8000,14,
IF('Pricing + Order Summary'!$O$13&gt;=5500,15,
IF('Pricing + Order Summary'!$O$13&gt;=4000,16,
IF('Pricing + Order Summary'!$O$13&gt;=2000,23,
IF('Pricing + Order Summary'!$O$13&gt;=750,21,
2)))))</f>
        <v>2</v>
      </c>
      <c r="M1208" s="231" t="str">
        <f>"SPS20115"&amp;"-"&amp;D1208&amp;"-"&amp;'Order Form'!$O$3&amp;"-3"</f>
        <v>SPS20115-0-1-3</v>
      </c>
    </row>
    <row r="1209" spans="1:13">
      <c r="A1209" s="234">
        <f>'Order Form'!A160</f>
        <v>100501</v>
      </c>
      <c r="B1209" s="234">
        <f t="shared" si="83"/>
        <v>100501</v>
      </c>
      <c r="C1209" s="235">
        <f t="shared" si="84"/>
        <v>100501</v>
      </c>
      <c r="D1209" s="231">
        <f>'Order Form'!$M$2</f>
        <v>0</v>
      </c>
      <c r="E1209" s="232">
        <f>'Order Form'!$L$11</f>
        <v>0</v>
      </c>
      <c r="F1209" s="232" t="str">
        <f>IF(ISBLANK('Order Form'!$L$12),"",'Order Form'!$L$12)</f>
        <v/>
      </c>
      <c r="G1209" s="232">
        <f t="shared" ca="1" si="82"/>
        <v>41887</v>
      </c>
      <c r="H1209" s="233">
        <f>'Order Form'!$L$13</f>
        <v>0</v>
      </c>
      <c r="I1209" s="236">
        <f>'Order Form'!E160</f>
        <v>12.5</v>
      </c>
      <c r="J1209" s="231">
        <f>'Order Form'!L160</f>
        <v>0</v>
      </c>
      <c r="K1209" s="231" t="str">
        <f t="shared" si="85"/>
        <v>F</v>
      </c>
      <c r="L1209" s="231">
        <f>IF('Pricing + Order Summary'!$O$13&gt;=8000,14,
IF('Pricing + Order Summary'!$O$13&gt;=5500,15,
IF('Pricing + Order Summary'!$O$13&gt;=4000,16,
IF('Pricing + Order Summary'!$O$13&gt;=2000,23,
IF('Pricing + Order Summary'!$O$13&gt;=750,21,
2)))))</f>
        <v>2</v>
      </c>
      <c r="M1209" s="231" t="str">
        <f>"SPS20115"&amp;"-"&amp;D1209&amp;"-"&amp;'Order Form'!$O$3&amp;"-3"</f>
        <v>SPS20115-0-1-3</v>
      </c>
    </row>
    <row r="1210" spans="1:13">
      <c r="A1210" s="234">
        <f>'Order Form'!A161</f>
        <v>100253</v>
      </c>
      <c r="B1210" s="234">
        <f t="shared" si="83"/>
        <v>100253</v>
      </c>
      <c r="C1210" s="235">
        <f t="shared" si="84"/>
        <v>100253</v>
      </c>
      <c r="D1210" s="231">
        <f>'Order Form'!$M$2</f>
        <v>0</v>
      </c>
      <c r="E1210" s="232">
        <f>'Order Form'!$L$11</f>
        <v>0</v>
      </c>
      <c r="F1210" s="232" t="str">
        <f>IF(ISBLANK('Order Form'!$L$12),"",'Order Form'!$L$12)</f>
        <v/>
      </c>
      <c r="G1210" s="232">
        <f t="shared" ca="1" si="82"/>
        <v>41887</v>
      </c>
      <c r="H1210" s="233">
        <f>'Order Form'!$L$13</f>
        <v>0</v>
      </c>
      <c r="I1210" s="236">
        <f>'Order Form'!E161</f>
        <v>12.5</v>
      </c>
      <c r="J1210" s="231">
        <f>'Order Form'!L161</f>
        <v>0</v>
      </c>
      <c r="K1210" s="231" t="str">
        <f t="shared" si="85"/>
        <v>F</v>
      </c>
      <c r="L1210" s="231">
        <f>IF('Pricing + Order Summary'!$O$13&gt;=8000,14,
IF('Pricing + Order Summary'!$O$13&gt;=5500,15,
IF('Pricing + Order Summary'!$O$13&gt;=4000,16,
IF('Pricing + Order Summary'!$O$13&gt;=2000,23,
IF('Pricing + Order Summary'!$O$13&gt;=750,21,
2)))))</f>
        <v>2</v>
      </c>
      <c r="M1210" s="231" t="str">
        <f>"SPS20115"&amp;"-"&amp;D1210&amp;"-"&amp;'Order Form'!$O$3&amp;"-3"</f>
        <v>SPS20115-0-1-3</v>
      </c>
    </row>
    <row r="1211" spans="1:13">
      <c r="A1211" s="234">
        <f>'Order Form'!A162</f>
        <v>108689</v>
      </c>
      <c r="B1211" s="234">
        <f t="shared" si="83"/>
        <v>108689</v>
      </c>
      <c r="C1211" s="235">
        <f t="shared" si="84"/>
        <v>108689</v>
      </c>
      <c r="D1211" s="231">
        <f>'Order Form'!$M$2</f>
        <v>0</v>
      </c>
      <c r="E1211" s="232">
        <f>'Order Form'!$L$11</f>
        <v>0</v>
      </c>
      <c r="F1211" s="232" t="str">
        <f>IF(ISBLANK('Order Form'!$L$12),"",'Order Form'!$L$12)</f>
        <v/>
      </c>
      <c r="G1211" s="232">
        <f t="shared" ca="1" si="82"/>
        <v>41887</v>
      </c>
      <c r="H1211" s="233">
        <f>'Order Form'!$L$13</f>
        <v>0</v>
      </c>
      <c r="I1211" s="236">
        <f>'Order Form'!E162</f>
        <v>12.5</v>
      </c>
      <c r="J1211" s="231">
        <f>'Order Form'!L162</f>
        <v>0</v>
      </c>
      <c r="K1211" s="231" t="str">
        <f t="shared" si="85"/>
        <v>F</v>
      </c>
      <c r="L1211" s="231">
        <f>IF('Pricing + Order Summary'!$O$13&gt;=8000,14,
IF('Pricing + Order Summary'!$O$13&gt;=5500,15,
IF('Pricing + Order Summary'!$O$13&gt;=4000,16,
IF('Pricing + Order Summary'!$O$13&gt;=2000,23,
IF('Pricing + Order Summary'!$O$13&gt;=750,21,
2)))))</f>
        <v>2</v>
      </c>
      <c r="M1211" s="231" t="str">
        <f>"SPS20115"&amp;"-"&amp;D1211&amp;"-"&amp;'Order Form'!$O$3&amp;"-3"</f>
        <v>SPS20115-0-1-3</v>
      </c>
    </row>
    <row r="1212" spans="1:13">
      <c r="A1212" s="234">
        <f>'Order Form'!A163</f>
        <v>108687</v>
      </c>
      <c r="B1212" s="234">
        <f t="shared" si="83"/>
        <v>108687</v>
      </c>
      <c r="C1212" s="235">
        <f t="shared" si="84"/>
        <v>108687</v>
      </c>
      <c r="D1212" s="231">
        <f>'Order Form'!$M$2</f>
        <v>0</v>
      </c>
      <c r="E1212" s="232">
        <f>'Order Form'!$L$11</f>
        <v>0</v>
      </c>
      <c r="F1212" s="232" t="str">
        <f>IF(ISBLANK('Order Form'!$L$12),"",'Order Form'!$L$12)</f>
        <v/>
      </c>
      <c r="G1212" s="232">
        <f t="shared" ca="1" si="82"/>
        <v>41887</v>
      </c>
      <c r="H1212" s="233">
        <f>'Order Form'!$L$13</f>
        <v>0</v>
      </c>
      <c r="I1212" s="236">
        <f>'Order Form'!E163</f>
        <v>12.5</v>
      </c>
      <c r="J1212" s="231">
        <f>'Order Form'!L163</f>
        <v>0</v>
      </c>
      <c r="K1212" s="231" t="str">
        <f t="shared" si="85"/>
        <v>F</v>
      </c>
      <c r="L1212" s="231">
        <f>IF('Pricing + Order Summary'!$O$13&gt;=8000,14,
IF('Pricing + Order Summary'!$O$13&gt;=5500,15,
IF('Pricing + Order Summary'!$O$13&gt;=4000,16,
IF('Pricing + Order Summary'!$O$13&gt;=2000,23,
IF('Pricing + Order Summary'!$O$13&gt;=750,21,
2)))))</f>
        <v>2</v>
      </c>
      <c r="M1212" s="231" t="str">
        <f>"SPS20115"&amp;"-"&amp;D1212&amp;"-"&amp;'Order Form'!$O$3&amp;"-3"</f>
        <v>SPS20115-0-1-3</v>
      </c>
    </row>
    <row r="1213" spans="1:13">
      <c r="A1213" s="234">
        <f>'Order Form'!A164</f>
        <v>100094</v>
      </c>
      <c r="B1213" s="234">
        <f t="shared" si="83"/>
        <v>100094</v>
      </c>
      <c r="C1213" s="235">
        <f t="shared" si="84"/>
        <v>100094</v>
      </c>
      <c r="D1213" s="231">
        <f>'Order Form'!$M$2</f>
        <v>0</v>
      </c>
      <c r="E1213" s="232">
        <f>'Order Form'!$L$11</f>
        <v>0</v>
      </c>
      <c r="F1213" s="232" t="str">
        <f>IF(ISBLANK('Order Form'!$L$12),"",'Order Form'!$L$12)</f>
        <v/>
      </c>
      <c r="G1213" s="232">
        <f t="shared" ca="1" si="82"/>
        <v>41887</v>
      </c>
      <c r="H1213" s="233">
        <f>'Order Form'!$L$13</f>
        <v>0</v>
      </c>
      <c r="I1213" s="236">
        <f>'Order Form'!E164</f>
        <v>12.5</v>
      </c>
      <c r="J1213" s="231">
        <f>'Order Form'!L164</f>
        <v>0</v>
      </c>
      <c r="K1213" s="231" t="str">
        <f t="shared" si="85"/>
        <v>F</v>
      </c>
      <c r="L1213" s="231">
        <f>IF('Pricing + Order Summary'!$O$13&gt;=8000,14,
IF('Pricing + Order Summary'!$O$13&gt;=5500,15,
IF('Pricing + Order Summary'!$O$13&gt;=4000,16,
IF('Pricing + Order Summary'!$O$13&gt;=2000,23,
IF('Pricing + Order Summary'!$O$13&gt;=750,21,
2)))))</f>
        <v>2</v>
      </c>
      <c r="M1213" s="231" t="str">
        <f>"SPS20115"&amp;"-"&amp;D1213&amp;"-"&amp;'Order Form'!$O$3&amp;"-3"</f>
        <v>SPS20115-0-1-3</v>
      </c>
    </row>
    <row r="1214" spans="1:13">
      <c r="A1214" s="234">
        <f>'Order Form'!A165</f>
        <v>105831</v>
      </c>
      <c r="B1214" s="234">
        <f t="shared" si="83"/>
        <v>105831</v>
      </c>
      <c r="C1214" s="235">
        <f t="shared" si="84"/>
        <v>105831</v>
      </c>
      <c r="D1214" s="231">
        <f>'Order Form'!$M$2</f>
        <v>0</v>
      </c>
      <c r="E1214" s="232">
        <f>'Order Form'!$L$11</f>
        <v>0</v>
      </c>
      <c r="F1214" s="232" t="str">
        <f>IF(ISBLANK('Order Form'!$L$12),"",'Order Form'!$L$12)</f>
        <v/>
      </c>
      <c r="G1214" s="232">
        <f t="shared" ca="1" si="82"/>
        <v>41887</v>
      </c>
      <c r="H1214" s="233">
        <f>'Order Form'!$L$13</f>
        <v>0</v>
      </c>
      <c r="I1214" s="236">
        <f>'Order Form'!E165</f>
        <v>12.5</v>
      </c>
      <c r="J1214" s="231">
        <f>'Order Form'!L165</f>
        <v>0</v>
      </c>
      <c r="K1214" s="231" t="str">
        <f t="shared" si="85"/>
        <v>F</v>
      </c>
      <c r="L1214" s="231">
        <f>IF('Pricing + Order Summary'!$O$13&gt;=8000,14,
IF('Pricing + Order Summary'!$O$13&gt;=5500,15,
IF('Pricing + Order Summary'!$O$13&gt;=4000,16,
IF('Pricing + Order Summary'!$O$13&gt;=2000,23,
IF('Pricing + Order Summary'!$O$13&gt;=750,21,
2)))))</f>
        <v>2</v>
      </c>
      <c r="M1214" s="231" t="str">
        <f>"SPS20115"&amp;"-"&amp;D1214&amp;"-"&amp;'Order Form'!$O$3&amp;"-3"</f>
        <v>SPS20115-0-1-3</v>
      </c>
    </row>
    <row r="1215" spans="1:13">
      <c r="A1215" s="234">
        <f>'Order Form'!A166</f>
        <v>100502</v>
      </c>
      <c r="B1215" s="234">
        <f t="shared" si="83"/>
        <v>100502</v>
      </c>
      <c r="C1215" s="235">
        <f t="shared" si="84"/>
        <v>100502</v>
      </c>
      <c r="D1215" s="231">
        <f>'Order Form'!$M$2</f>
        <v>0</v>
      </c>
      <c r="E1215" s="232">
        <f>'Order Form'!$L$11</f>
        <v>0</v>
      </c>
      <c r="F1215" s="232" t="str">
        <f>IF(ISBLANK('Order Form'!$L$12),"",'Order Form'!$L$12)</f>
        <v/>
      </c>
      <c r="G1215" s="232">
        <f t="shared" ca="1" si="82"/>
        <v>41887</v>
      </c>
      <c r="H1215" s="233">
        <f>'Order Form'!$L$13</f>
        <v>0</v>
      </c>
      <c r="I1215" s="236">
        <f>'Order Form'!E166</f>
        <v>12.5</v>
      </c>
      <c r="J1215" s="231">
        <f>'Order Form'!L166</f>
        <v>0</v>
      </c>
      <c r="K1215" s="231" t="str">
        <f t="shared" si="85"/>
        <v>F</v>
      </c>
      <c r="L1215" s="231">
        <f>IF('Pricing + Order Summary'!$O$13&gt;=8000,14,
IF('Pricing + Order Summary'!$O$13&gt;=5500,15,
IF('Pricing + Order Summary'!$O$13&gt;=4000,16,
IF('Pricing + Order Summary'!$O$13&gt;=2000,23,
IF('Pricing + Order Summary'!$O$13&gt;=750,21,
2)))))</f>
        <v>2</v>
      </c>
      <c r="M1215" s="231" t="str">
        <f>"SPS20115"&amp;"-"&amp;D1215&amp;"-"&amp;'Order Form'!$O$3&amp;"-3"</f>
        <v>SPS20115-0-1-3</v>
      </c>
    </row>
    <row r="1216" spans="1:13">
      <c r="A1216" s="234">
        <f>'Order Form'!A167</f>
        <v>108703</v>
      </c>
      <c r="B1216" s="234">
        <f t="shared" si="83"/>
        <v>108703</v>
      </c>
      <c r="C1216" s="235">
        <f t="shared" si="84"/>
        <v>108703</v>
      </c>
      <c r="D1216" s="231">
        <f>'Order Form'!$M$2</f>
        <v>0</v>
      </c>
      <c r="E1216" s="232">
        <f>'Order Form'!$L$11</f>
        <v>0</v>
      </c>
      <c r="F1216" s="232" t="str">
        <f>IF(ISBLANK('Order Form'!$L$12),"",'Order Form'!$L$12)</f>
        <v/>
      </c>
      <c r="G1216" s="232">
        <f t="shared" ca="1" si="82"/>
        <v>41887</v>
      </c>
      <c r="H1216" s="233">
        <f>'Order Form'!$L$13</f>
        <v>0</v>
      </c>
      <c r="I1216" s="236">
        <f>'Order Form'!E167</f>
        <v>12.5</v>
      </c>
      <c r="J1216" s="231">
        <f>'Order Form'!L167</f>
        <v>0</v>
      </c>
      <c r="K1216" s="231" t="str">
        <f t="shared" si="85"/>
        <v>F</v>
      </c>
      <c r="L1216" s="231">
        <f>IF('Pricing + Order Summary'!$O$13&gt;=8000,14,
IF('Pricing + Order Summary'!$O$13&gt;=5500,15,
IF('Pricing + Order Summary'!$O$13&gt;=4000,16,
IF('Pricing + Order Summary'!$O$13&gt;=2000,23,
IF('Pricing + Order Summary'!$O$13&gt;=750,21,
2)))))</f>
        <v>2</v>
      </c>
      <c r="M1216" s="231" t="str">
        <f>"SPS20115"&amp;"-"&amp;D1216&amp;"-"&amp;'Order Form'!$O$3&amp;"-3"</f>
        <v>SPS20115-0-1-3</v>
      </c>
    </row>
    <row r="1217" spans="1:13">
      <c r="A1217" s="234">
        <f>'Order Form'!A168</f>
        <v>100247</v>
      </c>
      <c r="B1217" s="234">
        <f t="shared" si="83"/>
        <v>100247</v>
      </c>
      <c r="C1217" s="235">
        <f t="shared" si="84"/>
        <v>100247</v>
      </c>
      <c r="D1217" s="231">
        <f>'Order Form'!$M$2</f>
        <v>0</v>
      </c>
      <c r="E1217" s="232">
        <f>'Order Form'!$L$11</f>
        <v>0</v>
      </c>
      <c r="F1217" s="232" t="str">
        <f>IF(ISBLANK('Order Form'!$L$12),"",'Order Form'!$L$12)</f>
        <v/>
      </c>
      <c r="G1217" s="232">
        <f t="shared" ref="G1217:G1280" ca="1" si="86">TODAY()</f>
        <v>41887</v>
      </c>
      <c r="H1217" s="233">
        <f>'Order Form'!$L$13</f>
        <v>0</v>
      </c>
      <c r="I1217" s="236">
        <f>'Order Form'!E168</f>
        <v>12.5</v>
      </c>
      <c r="J1217" s="231">
        <f>'Order Form'!L168</f>
        <v>0</v>
      </c>
      <c r="K1217" s="231" t="str">
        <f t="shared" si="85"/>
        <v>F</v>
      </c>
      <c r="L1217" s="231">
        <f>IF('Pricing + Order Summary'!$O$13&gt;=8000,14,
IF('Pricing + Order Summary'!$O$13&gt;=5500,15,
IF('Pricing + Order Summary'!$O$13&gt;=4000,16,
IF('Pricing + Order Summary'!$O$13&gt;=2000,23,
IF('Pricing + Order Summary'!$O$13&gt;=750,21,
2)))))</f>
        <v>2</v>
      </c>
      <c r="M1217" s="231" t="str">
        <f>"SPS20115"&amp;"-"&amp;D1217&amp;"-"&amp;'Order Form'!$O$3&amp;"-3"</f>
        <v>SPS20115-0-1-3</v>
      </c>
    </row>
    <row r="1218" spans="1:13">
      <c r="A1218" s="234">
        <f>'Order Form'!A169</f>
        <v>108756</v>
      </c>
      <c r="B1218" s="234">
        <f t="shared" si="83"/>
        <v>108756</v>
      </c>
      <c r="C1218" s="235">
        <f t="shared" si="84"/>
        <v>108756</v>
      </c>
      <c r="D1218" s="231">
        <f>'Order Form'!$M$2</f>
        <v>0</v>
      </c>
      <c r="E1218" s="232">
        <f>'Order Form'!$L$11</f>
        <v>0</v>
      </c>
      <c r="F1218" s="232" t="str">
        <f>IF(ISBLANK('Order Form'!$L$12),"",'Order Form'!$L$12)</f>
        <v/>
      </c>
      <c r="G1218" s="232">
        <f t="shared" ca="1" si="86"/>
        <v>41887</v>
      </c>
      <c r="H1218" s="233">
        <f>'Order Form'!$L$13</f>
        <v>0</v>
      </c>
      <c r="I1218" s="236">
        <f>'Order Form'!E169</f>
        <v>12.5</v>
      </c>
      <c r="J1218" s="231">
        <f>'Order Form'!L169</f>
        <v>0</v>
      </c>
      <c r="K1218" s="231" t="str">
        <f t="shared" si="85"/>
        <v>F</v>
      </c>
      <c r="L1218" s="231">
        <f>IF('Pricing + Order Summary'!$O$13&gt;=8000,14,
IF('Pricing + Order Summary'!$O$13&gt;=5500,15,
IF('Pricing + Order Summary'!$O$13&gt;=4000,16,
IF('Pricing + Order Summary'!$O$13&gt;=2000,23,
IF('Pricing + Order Summary'!$O$13&gt;=750,21,
2)))))</f>
        <v>2</v>
      </c>
      <c r="M1218" s="231" t="str">
        <f>"SPS20115"&amp;"-"&amp;D1218&amp;"-"&amp;'Order Form'!$O$3&amp;"-3"</f>
        <v>SPS20115-0-1-3</v>
      </c>
    </row>
    <row r="1219" spans="1:13">
      <c r="A1219" s="234">
        <f>'Order Form'!A170</f>
        <v>108688</v>
      </c>
      <c r="B1219" s="234">
        <f t="shared" si="83"/>
        <v>108688</v>
      </c>
      <c r="C1219" s="235">
        <f t="shared" si="84"/>
        <v>108688</v>
      </c>
      <c r="D1219" s="231">
        <f>'Order Form'!$M$2</f>
        <v>0</v>
      </c>
      <c r="E1219" s="232">
        <f>'Order Form'!$L$11</f>
        <v>0</v>
      </c>
      <c r="F1219" s="232" t="str">
        <f>IF(ISBLANK('Order Form'!$L$12),"",'Order Form'!$L$12)</f>
        <v/>
      </c>
      <c r="G1219" s="232">
        <f t="shared" ca="1" si="86"/>
        <v>41887</v>
      </c>
      <c r="H1219" s="233">
        <f>'Order Form'!$L$13</f>
        <v>0</v>
      </c>
      <c r="I1219" s="236">
        <f>'Order Form'!E170</f>
        <v>12.5</v>
      </c>
      <c r="J1219" s="231">
        <f>'Order Form'!L170</f>
        <v>0</v>
      </c>
      <c r="K1219" s="231" t="str">
        <f t="shared" si="85"/>
        <v>F</v>
      </c>
      <c r="L1219" s="231">
        <f>IF('Pricing + Order Summary'!$O$13&gt;=8000,14,
IF('Pricing + Order Summary'!$O$13&gt;=5500,15,
IF('Pricing + Order Summary'!$O$13&gt;=4000,16,
IF('Pricing + Order Summary'!$O$13&gt;=2000,23,
IF('Pricing + Order Summary'!$O$13&gt;=750,21,
2)))))</f>
        <v>2</v>
      </c>
      <c r="M1219" s="231" t="str">
        <f>"SPS20115"&amp;"-"&amp;D1219&amp;"-"&amp;'Order Form'!$O$3&amp;"-3"</f>
        <v>SPS20115-0-1-3</v>
      </c>
    </row>
    <row r="1220" spans="1:13">
      <c r="A1220" s="234">
        <f>'Order Form'!A171</f>
        <v>100507</v>
      </c>
      <c r="B1220" s="234">
        <f t="shared" si="83"/>
        <v>100507</v>
      </c>
      <c r="C1220" s="235">
        <f t="shared" si="84"/>
        <v>100507</v>
      </c>
      <c r="D1220" s="231">
        <f>'Order Form'!$M$2</f>
        <v>0</v>
      </c>
      <c r="E1220" s="232">
        <f>'Order Form'!$L$11</f>
        <v>0</v>
      </c>
      <c r="F1220" s="232" t="str">
        <f>IF(ISBLANK('Order Form'!$L$12),"",'Order Form'!$L$12)</f>
        <v/>
      </c>
      <c r="G1220" s="232">
        <f t="shared" ca="1" si="86"/>
        <v>41887</v>
      </c>
      <c r="H1220" s="233">
        <f>'Order Form'!$L$13</f>
        <v>0</v>
      </c>
      <c r="I1220" s="236">
        <f>'Order Form'!E171</f>
        <v>12.5</v>
      </c>
      <c r="J1220" s="231">
        <f>'Order Form'!L171</f>
        <v>0</v>
      </c>
      <c r="K1220" s="231" t="str">
        <f t="shared" si="85"/>
        <v>F</v>
      </c>
      <c r="L1220" s="231">
        <f>IF('Pricing + Order Summary'!$O$13&gt;=8000,14,
IF('Pricing + Order Summary'!$O$13&gt;=5500,15,
IF('Pricing + Order Summary'!$O$13&gt;=4000,16,
IF('Pricing + Order Summary'!$O$13&gt;=2000,23,
IF('Pricing + Order Summary'!$O$13&gt;=750,21,
2)))))</f>
        <v>2</v>
      </c>
      <c r="M1220" s="231" t="str">
        <f>"SPS20115"&amp;"-"&amp;D1220&amp;"-"&amp;'Order Form'!$O$3&amp;"-3"</f>
        <v>SPS20115-0-1-3</v>
      </c>
    </row>
    <row r="1221" spans="1:13">
      <c r="A1221" s="234">
        <f>'Order Form'!A172</f>
        <v>100521</v>
      </c>
      <c r="B1221" s="234">
        <f t="shared" si="83"/>
        <v>100521</v>
      </c>
      <c r="C1221" s="235">
        <f t="shared" si="84"/>
        <v>100521</v>
      </c>
      <c r="D1221" s="231">
        <f>'Order Form'!$M$2</f>
        <v>0</v>
      </c>
      <c r="E1221" s="232">
        <f>'Order Form'!$L$11</f>
        <v>0</v>
      </c>
      <c r="F1221" s="232" t="str">
        <f>IF(ISBLANK('Order Form'!$L$12),"",'Order Form'!$L$12)</f>
        <v/>
      </c>
      <c r="G1221" s="232">
        <f t="shared" ca="1" si="86"/>
        <v>41887</v>
      </c>
      <c r="H1221" s="233">
        <f>'Order Form'!$L$13</f>
        <v>0</v>
      </c>
      <c r="I1221" s="236">
        <f>'Order Form'!E172</f>
        <v>12.5</v>
      </c>
      <c r="J1221" s="231">
        <f>'Order Form'!L172</f>
        <v>0</v>
      </c>
      <c r="K1221" s="231" t="str">
        <f t="shared" si="85"/>
        <v>F</v>
      </c>
      <c r="L1221" s="231">
        <f>IF('Pricing + Order Summary'!$O$13&gt;=8000,14,
IF('Pricing + Order Summary'!$O$13&gt;=5500,15,
IF('Pricing + Order Summary'!$O$13&gt;=4000,16,
IF('Pricing + Order Summary'!$O$13&gt;=2000,23,
IF('Pricing + Order Summary'!$O$13&gt;=750,21,
2)))))</f>
        <v>2</v>
      </c>
      <c r="M1221" s="231" t="str">
        <f>"SPS20115"&amp;"-"&amp;D1221&amp;"-"&amp;'Order Form'!$O$3&amp;"-3"</f>
        <v>SPS20115-0-1-3</v>
      </c>
    </row>
    <row r="1222" spans="1:13">
      <c r="A1222" s="234">
        <f>'Order Form'!A173</f>
        <v>107739</v>
      </c>
      <c r="B1222" s="234">
        <f t="shared" si="83"/>
        <v>107739</v>
      </c>
      <c r="C1222" s="235">
        <f t="shared" si="84"/>
        <v>107739</v>
      </c>
      <c r="D1222" s="231">
        <f>'Order Form'!$M$2</f>
        <v>0</v>
      </c>
      <c r="E1222" s="232">
        <f>'Order Form'!$L$11</f>
        <v>0</v>
      </c>
      <c r="F1222" s="232" t="str">
        <f>IF(ISBLANK('Order Form'!$L$12),"",'Order Form'!$L$12)</f>
        <v/>
      </c>
      <c r="G1222" s="232">
        <f t="shared" ca="1" si="86"/>
        <v>41887</v>
      </c>
      <c r="H1222" s="233">
        <f>'Order Form'!$L$13</f>
        <v>0</v>
      </c>
      <c r="I1222" s="236">
        <f>'Order Form'!E173</f>
        <v>12.5</v>
      </c>
      <c r="J1222" s="231">
        <f>'Order Form'!L173</f>
        <v>0</v>
      </c>
      <c r="K1222" s="231" t="str">
        <f t="shared" si="85"/>
        <v>F</v>
      </c>
      <c r="L1222" s="231">
        <f>IF('Pricing + Order Summary'!$O$13&gt;=8000,14,
IF('Pricing + Order Summary'!$O$13&gt;=5500,15,
IF('Pricing + Order Summary'!$O$13&gt;=4000,16,
IF('Pricing + Order Summary'!$O$13&gt;=2000,23,
IF('Pricing + Order Summary'!$O$13&gt;=750,21,
2)))))</f>
        <v>2</v>
      </c>
      <c r="M1222" s="231" t="str">
        <f>"SPS20115"&amp;"-"&amp;D1222&amp;"-"&amp;'Order Form'!$O$3&amp;"-3"</f>
        <v>SPS20115-0-1-3</v>
      </c>
    </row>
    <row r="1223" spans="1:13">
      <c r="A1223" s="234">
        <f>'Order Form'!A174</f>
        <v>107738</v>
      </c>
      <c r="B1223" s="234">
        <f t="shared" si="83"/>
        <v>107738</v>
      </c>
      <c r="C1223" s="235">
        <f t="shared" si="84"/>
        <v>107738</v>
      </c>
      <c r="D1223" s="231">
        <f>'Order Form'!$M$2</f>
        <v>0</v>
      </c>
      <c r="E1223" s="232">
        <f>'Order Form'!$L$11</f>
        <v>0</v>
      </c>
      <c r="F1223" s="232" t="str">
        <f>IF(ISBLANK('Order Form'!$L$12),"",'Order Form'!$L$12)</f>
        <v/>
      </c>
      <c r="G1223" s="232">
        <f t="shared" ca="1" si="86"/>
        <v>41887</v>
      </c>
      <c r="H1223" s="233">
        <f>'Order Form'!$L$13</f>
        <v>0</v>
      </c>
      <c r="I1223" s="236">
        <f>'Order Form'!E174</f>
        <v>12.5</v>
      </c>
      <c r="J1223" s="231">
        <f>'Order Form'!L174</f>
        <v>0</v>
      </c>
      <c r="K1223" s="231" t="str">
        <f t="shared" si="85"/>
        <v>F</v>
      </c>
      <c r="L1223" s="231">
        <f>IF('Pricing + Order Summary'!$O$13&gt;=8000,14,
IF('Pricing + Order Summary'!$O$13&gt;=5500,15,
IF('Pricing + Order Summary'!$O$13&gt;=4000,16,
IF('Pricing + Order Summary'!$O$13&gt;=2000,23,
IF('Pricing + Order Summary'!$O$13&gt;=750,21,
2)))))</f>
        <v>2</v>
      </c>
      <c r="M1223" s="231" t="str">
        <f>"SPS20115"&amp;"-"&amp;D1223&amp;"-"&amp;'Order Form'!$O$3&amp;"-3"</f>
        <v>SPS20115-0-1-3</v>
      </c>
    </row>
    <row r="1224" spans="1:13">
      <c r="A1224" s="234">
        <f>'Order Form'!A175</f>
        <v>100250</v>
      </c>
      <c r="B1224" s="234">
        <f t="shared" si="83"/>
        <v>100250</v>
      </c>
      <c r="C1224" s="235">
        <f t="shared" si="84"/>
        <v>100250</v>
      </c>
      <c r="D1224" s="231">
        <f>'Order Form'!$M$2</f>
        <v>0</v>
      </c>
      <c r="E1224" s="232">
        <f>'Order Form'!$L$11</f>
        <v>0</v>
      </c>
      <c r="F1224" s="232" t="str">
        <f>IF(ISBLANK('Order Form'!$L$12),"",'Order Form'!$L$12)</f>
        <v/>
      </c>
      <c r="G1224" s="232">
        <f t="shared" ca="1" si="86"/>
        <v>41887</v>
      </c>
      <c r="H1224" s="233">
        <f>'Order Form'!$L$13</f>
        <v>0</v>
      </c>
      <c r="I1224" s="236">
        <f>'Order Form'!E175</f>
        <v>12.5</v>
      </c>
      <c r="J1224" s="231">
        <f>'Order Form'!L175</f>
        <v>0</v>
      </c>
      <c r="K1224" s="231" t="str">
        <f t="shared" si="85"/>
        <v>F</v>
      </c>
      <c r="L1224" s="231">
        <f>IF('Pricing + Order Summary'!$O$13&gt;=8000,14,
IF('Pricing + Order Summary'!$O$13&gt;=5500,15,
IF('Pricing + Order Summary'!$O$13&gt;=4000,16,
IF('Pricing + Order Summary'!$O$13&gt;=2000,23,
IF('Pricing + Order Summary'!$O$13&gt;=750,21,
2)))))</f>
        <v>2</v>
      </c>
      <c r="M1224" s="231" t="str">
        <f>"SPS20115"&amp;"-"&amp;D1224&amp;"-"&amp;'Order Form'!$O$3&amp;"-3"</f>
        <v>SPS20115-0-1-3</v>
      </c>
    </row>
    <row r="1225" spans="1:13">
      <c r="A1225" s="234">
        <f>'Order Form'!A176</f>
        <v>105870</v>
      </c>
      <c r="B1225" s="234">
        <f t="shared" si="83"/>
        <v>105870</v>
      </c>
      <c r="C1225" s="235">
        <f t="shared" si="84"/>
        <v>105870</v>
      </c>
      <c r="D1225" s="231">
        <f>'Order Form'!$M$2</f>
        <v>0</v>
      </c>
      <c r="E1225" s="232">
        <f>'Order Form'!$L$11</f>
        <v>0</v>
      </c>
      <c r="F1225" s="232" t="str">
        <f>IF(ISBLANK('Order Form'!$L$12),"",'Order Form'!$L$12)</f>
        <v/>
      </c>
      <c r="G1225" s="232">
        <f t="shared" ca="1" si="86"/>
        <v>41887</v>
      </c>
      <c r="H1225" s="233">
        <f>'Order Form'!$L$13</f>
        <v>0</v>
      </c>
      <c r="I1225" s="236">
        <f>'Order Form'!E176</f>
        <v>12.5</v>
      </c>
      <c r="J1225" s="231">
        <f>'Order Form'!L176</f>
        <v>0</v>
      </c>
      <c r="K1225" s="231" t="str">
        <f t="shared" si="85"/>
        <v>F</v>
      </c>
      <c r="L1225" s="231">
        <f>IF('Pricing + Order Summary'!$O$13&gt;=8000,14,
IF('Pricing + Order Summary'!$O$13&gt;=5500,15,
IF('Pricing + Order Summary'!$O$13&gt;=4000,16,
IF('Pricing + Order Summary'!$O$13&gt;=2000,23,
IF('Pricing + Order Summary'!$O$13&gt;=750,21,
2)))))</f>
        <v>2</v>
      </c>
      <c r="M1225" s="231" t="str">
        <f>"SPS20115"&amp;"-"&amp;D1225&amp;"-"&amp;'Order Form'!$O$3&amp;"-3"</f>
        <v>SPS20115-0-1-3</v>
      </c>
    </row>
    <row r="1226" spans="1:13">
      <c r="A1226" s="234">
        <f>'Order Form'!A177</f>
        <v>100508</v>
      </c>
      <c r="B1226" s="234">
        <f t="shared" si="83"/>
        <v>100508</v>
      </c>
      <c r="C1226" s="235">
        <f t="shared" si="84"/>
        <v>100508</v>
      </c>
      <c r="D1226" s="231">
        <f>'Order Form'!$M$2</f>
        <v>0</v>
      </c>
      <c r="E1226" s="232">
        <f>'Order Form'!$L$11</f>
        <v>0</v>
      </c>
      <c r="F1226" s="232" t="str">
        <f>IF(ISBLANK('Order Form'!$L$12),"",'Order Form'!$L$12)</f>
        <v/>
      </c>
      <c r="G1226" s="232">
        <f t="shared" ca="1" si="86"/>
        <v>41887</v>
      </c>
      <c r="H1226" s="233">
        <f>'Order Form'!$L$13</f>
        <v>0</v>
      </c>
      <c r="I1226" s="236">
        <f>'Order Form'!E177</f>
        <v>12.5</v>
      </c>
      <c r="J1226" s="231">
        <f>'Order Form'!L177</f>
        <v>0</v>
      </c>
      <c r="K1226" s="231" t="str">
        <f t="shared" si="85"/>
        <v>F</v>
      </c>
      <c r="L1226" s="231">
        <f>IF('Pricing + Order Summary'!$O$13&gt;=8000,14,
IF('Pricing + Order Summary'!$O$13&gt;=5500,15,
IF('Pricing + Order Summary'!$O$13&gt;=4000,16,
IF('Pricing + Order Summary'!$O$13&gt;=2000,23,
IF('Pricing + Order Summary'!$O$13&gt;=750,21,
2)))))</f>
        <v>2</v>
      </c>
      <c r="M1226" s="231" t="str">
        <f>"SPS20115"&amp;"-"&amp;D1226&amp;"-"&amp;'Order Form'!$O$3&amp;"-3"</f>
        <v>SPS20115-0-1-3</v>
      </c>
    </row>
    <row r="1227" spans="1:13">
      <c r="A1227" s="234">
        <f>'Order Form'!A178</f>
        <v>100633</v>
      </c>
      <c r="B1227" s="234">
        <f t="shared" si="83"/>
        <v>100633</v>
      </c>
      <c r="C1227" s="235">
        <f t="shared" si="84"/>
        <v>100633</v>
      </c>
      <c r="D1227" s="231">
        <f>'Order Form'!$M$2</f>
        <v>0</v>
      </c>
      <c r="E1227" s="232">
        <f>'Order Form'!$L$11</f>
        <v>0</v>
      </c>
      <c r="F1227" s="232" t="str">
        <f>IF(ISBLANK('Order Form'!$L$12),"",'Order Form'!$L$12)</f>
        <v/>
      </c>
      <c r="G1227" s="232">
        <f t="shared" ca="1" si="86"/>
        <v>41887</v>
      </c>
      <c r="H1227" s="233">
        <f>'Order Form'!$L$13</f>
        <v>0</v>
      </c>
      <c r="I1227" s="236">
        <f>'Order Form'!E178</f>
        <v>14.5</v>
      </c>
      <c r="J1227" s="231">
        <f>'Order Form'!L178</f>
        <v>0</v>
      </c>
      <c r="K1227" s="231" t="str">
        <f t="shared" si="85"/>
        <v>F</v>
      </c>
      <c r="L1227" s="231">
        <f>IF('Pricing + Order Summary'!$O$13&gt;=8000,14,
IF('Pricing + Order Summary'!$O$13&gt;=5500,15,
IF('Pricing + Order Summary'!$O$13&gt;=4000,16,
IF('Pricing + Order Summary'!$O$13&gt;=2000,23,
IF('Pricing + Order Summary'!$O$13&gt;=750,21,
2)))))</f>
        <v>2</v>
      </c>
      <c r="M1227" s="231" t="str">
        <f>"SPS20115"&amp;"-"&amp;D1227&amp;"-"&amp;'Order Form'!$O$3&amp;"-3"</f>
        <v>SPS20115-0-1-3</v>
      </c>
    </row>
    <row r="1228" spans="1:13">
      <c r="A1228" s="234">
        <f>'Order Form'!A179</f>
        <v>107660</v>
      </c>
      <c r="B1228" s="234">
        <f t="shared" si="83"/>
        <v>107660</v>
      </c>
      <c r="C1228" s="235">
        <f t="shared" si="84"/>
        <v>107660</v>
      </c>
      <c r="D1228" s="231">
        <f>'Order Form'!$M$2</f>
        <v>0</v>
      </c>
      <c r="E1228" s="232">
        <f>'Order Form'!$L$11</f>
        <v>0</v>
      </c>
      <c r="F1228" s="232" t="str">
        <f>IF(ISBLANK('Order Form'!$L$12),"",'Order Form'!$L$12)</f>
        <v/>
      </c>
      <c r="G1228" s="232">
        <f t="shared" ca="1" si="86"/>
        <v>41887</v>
      </c>
      <c r="H1228" s="233">
        <f>'Order Form'!$L$13</f>
        <v>0</v>
      </c>
      <c r="I1228" s="236">
        <f>'Order Form'!E179</f>
        <v>14.5</v>
      </c>
      <c r="J1228" s="231">
        <f>'Order Form'!L179</f>
        <v>0</v>
      </c>
      <c r="K1228" s="231" t="str">
        <f t="shared" si="85"/>
        <v>F</v>
      </c>
      <c r="L1228" s="231">
        <f>IF('Pricing + Order Summary'!$O$13&gt;=8000,14,
IF('Pricing + Order Summary'!$O$13&gt;=5500,15,
IF('Pricing + Order Summary'!$O$13&gt;=4000,16,
IF('Pricing + Order Summary'!$O$13&gt;=2000,23,
IF('Pricing + Order Summary'!$O$13&gt;=750,21,
2)))))</f>
        <v>2</v>
      </c>
      <c r="M1228" s="231" t="str">
        <f>"SPS20115"&amp;"-"&amp;D1228&amp;"-"&amp;'Order Form'!$O$3&amp;"-3"</f>
        <v>SPS20115-0-1-3</v>
      </c>
    </row>
    <row r="1229" spans="1:13">
      <c r="A1229" s="234">
        <f>'Order Form'!A180</f>
        <v>108710</v>
      </c>
      <c r="B1229" s="234">
        <f t="shared" si="83"/>
        <v>108710</v>
      </c>
      <c r="C1229" s="235">
        <f t="shared" si="84"/>
        <v>108710</v>
      </c>
      <c r="D1229" s="231">
        <f>'Order Form'!$M$2</f>
        <v>0</v>
      </c>
      <c r="E1229" s="232">
        <f>'Order Form'!$L$11</f>
        <v>0</v>
      </c>
      <c r="F1229" s="232" t="str">
        <f>IF(ISBLANK('Order Form'!$L$12),"",'Order Form'!$L$12)</f>
        <v/>
      </c>
      <c r="G1229" s="232">
        <f t="shared" ca="1" si="86"/>
        <v>41887</v>
      </c>
      <c r="H1229" s="233">
        <f>'Order Form'!$L$13</f>
        <v>0</v>
      </c>
      <c r="I1229" s="236">
        <f>'Order Form'!E180</f>
        <v>14.5</v>
      </c>
      <c r="J1229" s="231">
        <f>'Order Form'!L180</f>
        <v>0</v>
      </c>
      <c r="K1229" s="231" t="str">
        <f t="shared" si="85"/>
        <v>F</v>
      </c>
      <c r="L1229" s="231">
        <f>IF('Pricing + Order Summary'!$O$13&gt;=8000,14,
IF('Pricing + Order Summary'!$O$13&gt;=5500,15,
IF('Pricing + Order Summary'!$O$13&gt;=4000,16,
IF('Pricing + Order Summary'!$O$13&gt;=2000,23,
IF('Pricing + Order Summary'!$O$13&gt;=750,21,
2)))))</f>
        <v>2</v>
      </c>
      <c r="M1229" s="231" t="str">
        <f>"SPS20115"&amp;"-"&amp;D1229&amp;"-"&amp;'Order Form'!$O$3&amp;"-3"</f>
        <v>SPS20115-0-1-3</v>
      </c>
    </row>
    <row r="1230" spans="1:13">
      <c r="A1230" s="234">
        <f>'Order Form'!A181</f>
        <v>108649</v>
      </c>
      <c r="B1230" s="234">
        <f t="shared" si="83"/>
        <v>108649</v>
      </c>
      <c r="C1230" s="235">
        <f t="shared" si="84"/>
        <v>108649</v>
      </c>
      <c r="D1230" s="231">
        <f>'Order Form'!$M$2</f>
        <v>0</v>
      </c>
      <c r="E1230" s="232">
        <f>'Order Form'!$L$11</f>
        <v>0</v>
      </c>
      <c r="F1230" s="232" t="str">
        <f>IF(ISBLANK('Order Form'!$L$12),"",'Order Form'!$L$12)</f>
        <v/>
      </c>
      <c r="G1230" s="232">
        <f t="shared" ca="1" si="86"/>
        <v>41887</v>
      </c>
      <c r="H1230" s="233">
        <f>'Order Form'!$L$13</f>
        <v>0</v>
      </c>
      <c r="I1230" s="236">
        <f>'Order Form'!E181</f>
        <v>14.5</v>
      </c>
      <c r="J1230" s="231">
        <f>'Order Form'!L181</f>
        <v>0</v>
      </c>
      <c r="K1230" s="231" t="str">
        <f t="shared" si="85"/>
        <v>F</v>
      </c>
      <c r="L1230" s="231">
        <f>IF('Pricing + Order Summary'!$O$13&gt;=8000,14,
IF('Pricing + Order Summary'!$O$13&gt;=5500,15,
IF('Pricing + Order Summary'!$O$13&gt;=4000,16,
IF('Pricing + Order Summary'!$O$13&gt;=2000,23,
IF('Pricing + Order Summary'!$O$13&gt;=750,21,
2)))))</f>
        <v>2</v>
      </c>
      <c r="M1230" s="231" t="str">
        <f>"SPS20115"&amp;"-"&amp;D1230&amp;"-"&amp;'Order Form'!$O$3&amp;"-3"</f>
        <v>SPS20115-0-1-3</v>
      </c>
    </row>
    <row r="1231" spans="1:13">
      <c r="A1231" s="234">
        <f>'Order Form'!A182</f>
        <v>108650</v>
      </c>
      <c r="B1231" s="234">
        <f t="shared" si="83"/>
        <v>108650</v>
      </c>
      <c r="C1231" s="235">
        <f t="shared" si="84"/>
        <v>108650</v>
      </c>
      <c r="D1231" s="231">
        <f>'Order Form'!$M$2</f>
        <v>0</v>
      </c>
      <c r="E1231" s="232">
        <f>'Order Form'!$L$11</f>
        <v>0</v>
      </c>
      <c r="F1231" s="232" t="str">
        <f>IF(ISBLANK('Order Form'!$L$12),"",'Order Form'!$L$12)</f>
        <v/>
      </c>
      <c r="G1231" s="232">
        <f t="shared" ca="1" si="86"/>
        <v>41887</v>
      </c>
      <c r="H1231" s="233">
        <f>'Order Form'!$L$13</f>
        <v>0</v>
      </c>
      <c r="I1231" s="236">
        <f>'Order Form'!E182</f>
        <v>14.5</v>
      </c>
      <c r="J1231" s="231">
        <f>'Order Form'!L182</f>
        <v>0</v>
      </c>
      <c r="K1231" s="231" t="str">
        <f t="shared" si="85"/>
        <v>F</v>
      </c>
      <c r="L1231" s="231">
        <f>IF('Pricing + Order Summary'!$O$13&gt;=8000,14,
IF('Pricing + Order Summary'!$O$13&gt;=5500,15,
IF('Pricing + Order Summary'!$O$13&gt;=4000,16,
IF('Pricing + Order Summary'!$O$13&gt;=2000,23,
IF('Pricing + Order Summary'!$O$13&gt;=750,21,
2)))))</f>
        <v>2</v>
      </c>
      <c r="M1231" s="231" t="str">
        <f>"SPS20115"&amp;"-"&amp;D1231&amp;"-"&amp;'Order Form'!$O$3&amp;"-3"</f>
        <v>SPS20115-0-1-3</v>
      </c>
    </row>
    <row r="1232" spans="1:13">
      <c r="A1232" s="234">
        <f>'Order Form'!A183</f>
        <v>100002</v>
      </c>
      <c r="B1232" s="234">
        <f t="shared" si="83"/>
        <v>100002</v>
      </c>
      <c r="C1232" s="235">
        <f t="shared" si="84"/>
        <v>100002</v>
      </c>
      <c r="D1232" s="231">
        <f>'Order Form'!$M$2</f>
        <v>0</v>
      </c>
      <c r="E1232" s="232">
        <f>'Order Form'!$L$11</f>
        <v>0</v>
      </c>
      <c r="F1232" s="232" t="str">
        <f>IF(ISBLANK('Order Form'!$L$12),"",'Order Form'!$L$12)</f>
        <v/>
      </c>
      <c r="G1232" s="232">
        <f t="shared" ca="1" si="86"/>
        <v>41887</v>
      </c>
      <c r="H1232" s="233">
        <f>'Order Form'!$L$13</f>
        <v>0</v>
      </c>
      <c r="I1232" s="236">
        <f>'Order Form'!E183</f>
        <v>14.5</v>
      </c>
      <c r="J1232" s="231">
        <f>'Order Form'!L183</f>
        <v>0</v>
      </c>
      <c r="K1232" s="231" t="str">
        <f t="shared" si="85"/>
        <v>F</v>
      </c>
      <c r="L1232" s="231">
        <f>IF('Pricing + Order Summary'!$O$13&gt;=8000,14,
IF('Pricing + Order Summary'!$O$13&gt;=5500,15,
IF('Pricing + Order Summary'!$O$13&gt;=4000,16,
IF('Pricing + Order Summary'!$O$13&gt;=2000,23,
IF('Pricing + Order Summary'!$O$13&gt;=750,21,
2)))))</f>
        <v>2</v>
      </c>
      <c r="M1232" s="231" t="str">
        <f>"SPS20115"&amp;"-"&amp;D1232&amp;"-"&amp;'Order Form'!$O$3&amp;"-3"</f>
        <v>SPS20115-0-1-3</v>
      </c>
    </row>
    <row r="1233" spans="1:13">
      <c r="A1233" s="234">
        <f>'Order Form'!A184</f>
        <v>108651</v>
      </c>
      <c r="B1233" s="234">
        <f t="shared" si="83"/>
        <v>108651</v>
      </c>
      <c r="C1233" s="235">
        <f t="shared" si="84"/>
        <v>108651</v>
      </c>
      <c r="D1233" s="231">
        <f>'Order Form'!$M$2</f>
        <v>0</v>
      </c>
      <c r="E1233" s="232">
        <f>'Order Form'!$L$11</f>
        <v>0</v>
      </c>
      <c r="F1233" s="232" t="str">
        <f>IF(ISBLANK('Order Form'!$L$12),"",'Order Form'!$L$12)</f>
        <v/>
      </c>
      <c r="G1233" s="232">
        <f t="shared" ca="1" si="86"/>
        <v>41887</v>
      </c>
      <c r="H1233" s="233">
        <f>'Order Form'!$L$13</f>
        <v>0</v>
      </c>
      <c r="I1233" s="236">
        <f>'Order Form'!E184</f>
        <v>14.5</v>
      </c>
      <c r="J1233" s="231">
        <f>'Order Form'!L184</f>
        <v>0</v>
      </c>
      <c r="K1233" s="231" t="str">
        <f t="shared" si="85"/>
        <v>F</v>
      </c>
      <c r="L1233" s="231">
        <f>IF('Pricing + Order Summary'!$O$13&gt;=8000,14,
IF('Pricing + Order Summary'!$O$13&gt;=5500,15,
IF('Pricing + Order Summary'!$O$13&gt;=4000,16,
IF('Pricing + Order Summary'!$O$13&gt;=2000,23,
IF('Pricing + Order Summary'!$O$13&gt;=750,21,
2)))))</f>
        <v>2</v>
      </c>
      <c r="M1233" s="231" t="str">
        <f>"SPS20115"&amp;"-"&amp;D1233&amp;"-"&amp;'Order Form'!$O$3&amp;"-3"</f>
        <v>SPS20115-0-1-3</v>
      </c>
    </row>
    <row r="1234" spans="1:13">
      <c r="A1234" s="234">
        <f>'Order Form'!A185</f>
        <v>108652</v>
      </c>
      <c r="B1234" s="234">
        <f t="shared" si="83"/>
        <v>108652</v>
      </c>
      <c r="C1234" s="235">
        <f t="shared" si="84"/>
        <v>108652</v>
      </c>
      <c r="D1234" s="231">
        <f>'Order Form'!$M$2</f>
        <v>0</v>
      </c>
      <c r="E1234" s="232">
        <f>'Order Form'!$L$11</f>
        <v>0</v>
      </c>
      <c r="F1234" s="232" t="str">
        <f>IF(ISBLANK('Order Form'!$L$12),"",'Order Form'!$L$12)</f>
        <v/>
      </c>
      <c r="G1234" s="232">
        <f t="shared" ca="1" si="86"/>
        <v>41887</v>
      </c>
      <c r="H1234" s="233">
        <f>'Order Form'!$L$13</f>
        <v>0</v>
      </c>
      <c r="I1234" s="236">
        <f>'Order Form'!E185</f>
        <v>14.5</v>
      </c>
      <c r="J1234" s="231">
        <f>'Order Form'!L185</f>
        <v>0</v>
      </c>
      <c r="K1234" s="231" t="str">
        <f t="shared" si="85"/>
        <v>F</v>
      </c>
      <c r="L1234" s="231">
        <f>IF('Pricing + Order Summary'!$O$13&gt;=8000,14,
IF('Pricing + Order Summary'!$O$13&gt;=5500,15,
IF('Pricing + Order Summary'!$O$13&gt;=4000,16,
IF('Pricing + Order Summary'!$O$13&gt;=2000,23,
IF('Pricing + Order Summary'!$O$13&gt;=750,21,
2)))))</f>
        <v>2</v>
      </c>
      <c r="M1234" s="231" t="str">
        <f>"SPS20115"&amp;"-"&amp;D1234&amp;"-"&amp;'Order Form'!$O$3&amp;"-3"</f>
        <v>SPS20115-0-1-3</v>
      </c>
    </row>
    <row r="1235" spans="1:13">
      <c r="A1235" s="234">
        <f>'Order Form'!A186</f>
        <v>107666</v>
      </c>
      <c r="B1235" s="234">
        <f t="shared" si="83"/>
        <v>107666</v>
      </c>
      <c r="C1235" s="235">
        <f t="shared" si="84"/>
        <v>107666</v>
      </c>
      <c r="D1235" s="231">
        <f>'Order Form'!$M$2</f>
        <v>0</v>
      </c>
      <c r="E1235" s="232">
        <f>'Order Form'!$L$11</f>
        <v>0</v>
      </c>
      <c r="F1235" s="232" t="str">
        <f>IF(ISBLANK('Order Form'!$L$12),"",'Order Form'!$L$12)</f>
        <v/>
      </c>
      <c r="G1235" s="232">
        <f t="shared" ca="1" si="86"/>
        <v>41887</v>
      </c>
      <c r="H1235" s="233">
        <f>'Order Form'!$L$13</f>
        <v>0</v>
      </c>
      <c r="I1235" s="236">
        <f>'Order Form'!E186</f>
        <v>12.5</v>
      </c>
      <c r="J1235" s="231">
        <f>'Order Form'!L186</f>
        <v>0</v>
      </c>
      <c r="K1235" s="231" t="str">
        <f t="shared" si="85"/>
        <v>F</v>
      </c>
      <c r="L1235" s="231">
        <f>IF('Pricing + Order Summary'!$O$13&gt;=8000,14,
IF('Pricing + Order Summary'!$O$13&gt;=5500,15,
IF('Pricing + Order Summary'!$O$13&gt;=4000,16,
IF('Pricing + Order Summary'!$O$13&gt;=2000,23,
IF('Pricing + Order Summary'!$O$13&gt;=750,21,
2)))))</f>
        <v>2</v>
      </c>
      <c r="M1235" s="231" t="str">
        <f>"SPS20115"&amp;"-"&amp;D1235&amp;"-"&amp;'Order Form'!$O$3&amp;"-3"</f>
        <v>SPS20115-0-1-3</v>
      </c>
    </row>
    <row r="1236" spans="1:13">
      <c r="A1236" s="234">
        <f>'Order Form'!A187</f>
        <v>107663</v>
      </c>
      <c r="B1236" s="234">
        <f t="shared" si="83"/>
        <v>107663</v>
      </c>
      <c r="C1236" s="235">
        <f t="shared" si="84"/>
        <v>107663</v>
      </c>
      <c r="D1236" s="231">
        <f>'Order Form'!$M$2</f>
        <v>0</v>
      </c>
      <c r="E1236" s="232">
        <f>'Order Form'!$L$11</f>
        <v>0</v>
      </c>
      <c r="F1236" s="232" t="str">
        <f>IF(ISBLANK('Order Form'!$L$12),"",'Order Form'!$L$12)</f>
        <v/>
      </c>
      <c r="G1236" s="232">
        <f t="shared" ca="1" si="86"/>
        <v>41887</v>
      </c>
      <c r="H1236" s="233">
        <f>'Order Form'!$L$13</f>
        <v>0</v>
      </c>
      <c r="I1236" s="236">
        <f>'Order Form'!E187</f>
        <v>12.5</v>
      </c>
      <c r="J1236" s="231">
        <f>'Order Form'!L187</f>
        <v>0</v>
      </c>
      <c r="K1236" s="231" t="str">
        <f t="shared" si="85"/>
        <v>F</v>
      </c>
      <c r="L1236" s="231">
        <f>IF('Pricing + Order Summary'!$O$13&gt;=8000,14,
IF('Pricing + Order Summary'!$O$13&gt;=5500,15,
IF('Pricing + Order Summary'!$O$13&gt;=4000,16,
IF('Pricing + Order Summary'!$O$13&gt;=2000,23,
IF('Pricing + Order Summary'!$O$13&gt;=750,21,
2)))))</f>
        <v>2</v>
      </c>
      <c r="M1236" s="231" t="str">
        <f>"SPS20115"&amp;"-"&amp;D1236&amp;"-"&amp;'Order Form'!$O$3&amp;"-3"</f>
        <v>SPS20115-0-1-3</v>
      </c>
    </row>
    <row r="1237" spans="1:13">
      <c r="A1237" s="234">
        <f>'Order Form'!A188</f>
        <v>108655</v>
      </c>
      <c r="B1237" s="234">
        <f t="shared" si="83"/>
        <v>108655</v>
      </c>
      <c r="C1237" s="235">
        <f t="shared" si="84"/>
        <v>108655</v>
      </c>
      <c r="D1237" s="231">
        <f>'Order Form'!$M$2</f>
        <v>0</v>
      </c>
      <c r="E1237" s="232">
        <f>'Order Form'!$L$11</f>
        <v>0</v>
      </c>
      <c r="F1237" s="232" t="str">
        <f>IF(ISBLANK('Order Form'!$L$12),"",'Order Form'!$L$12)</f>
        <v/>
      </c>
      <c r="G1237" s="232">
        <f t="shared" ca="1" si="86"/>
        <v>41887</v>
      </c>
      <c r="H1237" s="233">
        <f>'Order Form'!$L$13</f>
        <v>0</v>
      </c>
      <c r="I1237" s="236">
        <f>'Order Form'!E188</f>
        <v>12.5</v>
      </c>
      <c r="J1237" s="231">
        <f>'Order Form'!L188</f>
        <v>0</v>
      </c>
      <c r="K1237" s="231" t="str">
        <f t="shared" si="85"/>
        <v>F</v>
      </c>
      <c r="L1237" s="231">
        <f>IF('Pricing + Order Summary'!$O$13&gt;=8000,14,
IF('Pricing + Order Summary'!$O$13&gt;=5500,15,
IF('Pricing + Order Summary'!$O$13&gt;=4000,16,
IF('Pricing + Order Summary'!$O$13&gt;=2000,23,
IF('Pricing + Order Summary'!$O$13&gt;=750,21,
2)))))</f>
        <v>2</v>
      </c>
      <c r="M1237" s="231" t="str">
        <f>"SPS20115"&amp;"-"&amp;D1237&amp;"-"&amp;'Order Form'!$O$3&amp;"-3"</f>
        <v>SPS20115-0-1-3</v>
      </c>
    </row>
    <row r="1238" spans="1:13">
      <c r="A1238" s="234">
        <f>'Order Form'!A189</f>
        <v>108654</v>
      </c>
      <c r="B1238" s="234">
        <f t="shared" si="83"/>
        <v>108654</v>
      </c>
      <c r="C1238" s="235">
        <f t="shared" si="84"/>
        <v>108654</v>
      </c>
      <c r="D1238" s="231">
        <f>'Order Form'!$M$2</f>
        <v>0</v>
      </c>
      <c r="E1238" s="232">
        <f>'Order Form'!$L$11</f>
        <v>0</v>
      </c>
      <c r="F1238" s="232" t="str">
        <f>IF(ISBLANK('Order Form'!$L$12),"",'Order Form'!$L$12)</f>
        <v/>
      </c>
      <c r="G1238" s="232">
        <f t="shared" ca="1" si="86"/>
        <v>41887</v>
      </c>
      <c r="H1238" s="233">
        <f>'Order Form'!$L$13</f>
        <v>0</v>
      </c>
      <c r="I1238" s="236">
        <f>'Order Form'!E189</f>
        <v>12.5</v>
      </c>
      <c r="J1238" s="231">
        <f>'Order Form'!L189</f>
        <v>0</v>
      </c>
      <c r="K1238" s="231" t="str">
        <f t="shared" si="85"/>
        <v>F</v>
      </c>
      <c r="L1238" s="231">
        <f>IF('Pricing + Order Summary'!$O$13&gt;=8000,14,
IF('Pricing + Order Summary'!$O$13&gt;=5500,15,
IF('Pricing + Order Summary'!$O$13&gt;=4000,16,
IF('Pricing + Order Summary'!$O$13&gt;=2000,23,
IF('Pricing + Order Summary'!$O$13&gt;=750,21,
2)))))</f>
        <v>2</v>
      </c>
      <c r="M1238" s="231" t="str">
        <f>"SPS20115"&amp;"-"&amp;D1238&amp;"-"&amp;'Order Form'!$O$3&amp;"-3"</f>
        <v>SPS20115-0-1-3</v>
      </c>
    </row>
    <row r="1239" spans="1:13">
      <c r="A1239" s="234">
        <f>'Order Form'!A190</f>
        <v>108653</v>
      </c>
      <c r="B1239" s="234">
        <f t="shared" si="83"/>
        <v>108653</v>
      </c>
      <c r="C1239" s="235">
        <f t="shared" si="84"/>
        <v>108653</v>
      </c>
      <c r="D1239" s="231">
        <f>'Order Form'!$M$2</f>
        <v>0</v>
      </c>
      <c r="E1239" s="232">
        <f>'Order Form'!$L$11</f>
        <v>0</v>
      </c>
      <c r="F1239" s="232" t="str">
        <f>IF(ISBLANK('Order Form'!$L$12),"",'Order Form'!$L$12)</f>
        <v/>
      </c>
      <c r="G1239" s="232">
        <f t="shared" ca="1" si="86"/>
        <v>41887</v>
      </c>
      <c r="H1239" s="233">
        <f>'Order Form'!$L$13</f>
        <v>0</v>
      </c>
      <c r="I1239" s="236">
        <f>'Order Form'!E190</f>
        <v>12.5</v>
      </c>
      <c r="J1239" s="231">
        <f>'Order Form'!L190</f>
        <v>0</v>
      </c>
      <c r="K1239" s="231" t="str">
        <f t="shared" si="85"/>
        <v>F</v>
      </c>
      <c r="L1239" s="231">
        <f>IF('Pricing + Order Summary'!$O$13&gt;=8000,14,
IF('Pricing + Order Summary'!$O$13&gt;=5500,15,
IF('Pricing + Order Summary'!$O$13&gt;=4000,16,
IF('Pricing + Order Summary'!$O$13&gt;=2000,23,
IF('Pricing + Order Summary'!$O$13&gt;=750,21,
2)))))</f>
        <v>2</v>
      </c>
      <c r="M1239" s="231" t="str">
        <f>"SPS20115"&amp;"-"&amp;D1239&amp;"-"&amp;'Order Form'!$O$3&amp;"-3"</f>
        <v>SPS20115-0-1-3</v>
      </c>
    </row>
    <row r="1240" spans="1:13">
      <c r="A1240" s="234">
        <f>'Order Form'!A191</f>
        <v>107665</v>
      </c>
      <c r="B1240" s="234">
        <f t="shared" si="83"/>
        <v>107665</v>
      </c>
      <c r="C1240" s="235">
        <f t="shared" si="84"/>
        <v>107665</v>
      </c>
      <c r="D1240" s="231">
        <f>'Order Form'!$M$2</f>
        <v>0</v>
      </c>
      <c r="E1240" s="232">
        <f>'Order Form'!$L$11</f>
        <v>0</v>
      </c>
      <c r="F1240" s="232" t="str">
        <f>IF(ISBLANK('Order Form'!$L$12),"",'Order Form'!$L$12)</f>
        <v/>
      </c>
      <c r="G1240" s="232">
        <f t="shared" ca="1" si="86"/>
        <v>41887</v>
      </c>
      <c r="H1240" s="233">
        <f>'Order Form'!$L$13</f>
        <v>0</v>
      </c>
      <c r="I1240" s="236">
        <f>'Order Form'!E191</f>
        <v>12.5</v>
      </c>
      <c r="J1240" s="231">
        <f>'Order Form'!L191</f>
        <v>0</v>
      </c>
      <c r="K1240" s="231" t="str">
        <f t="shared" si="85"/>
        <v>F</v>
      </c>
      <c r="L1240" s="231">
        <f>IF('Pricing + Order Summary'!$O$13&gt;=8000,14,
IF('Pricing + Order Summary'!$O$13&gt;=5500,15,
IF('Pricing + Order Summary'!$O$13&gt;=4000,16,
IF('Pricing + Order Summary'!$O$13&gt;=2000,23,
IF('Pricing + Order Summary'!$O$13&gt;=750,21,
2)))))</f>
        <v>2</v>
      </c>
      <c r="M1240" s="231" t="str">
        <f>"SPS20115"&amp;"-"&amp;D1240&amp;"-"&amp;'Order Form'!$O$3&amp;"-3"</f>
        <v>SPS20115-0-1-3</v>
      </c>
    </row>
    <row r="1241" spans="1:13">
      <c r="A1241" s="234">
        <f>'Order Form'!A192</f>
        <v>107662</v>
      </c>
      <c r="B1241" s="234">
        <f t="shared" si="83"/>
        <v>107662</v>
      </c>
      <c r="C1241" s="235">
        <f t="shared" si="84"/>
        <v>107662</v>
      </c>
      <c r="D1241" s="231">
        <f>'Order Form'!$M$2</f>
        <v>0</v>
      </c>
      <c r="E1241" s="232">
        <f>'Order Form'!$L$11</f>
        <v>0</v>
      </c>
      <c r="F1241" s="232" t="str">
        <f>IF(ISBLANK('Order Form'!$L$12),"",'Order Form'!$L$12)</f>
        <v/>
      </c>
      <c r="G1241" s="232">
        <f t="shared" ca="1" si="86"/>
        <v>41887</v>
      </c>
      <c r="H1241" s="233">
        <f>'Order Form'!$L$13</f>
        <v>0</v>
      </c>
      <c r="I1241" s="236">
        <f>'Order Form'!E192</f>
        <v>12.5</v>
      </c>
      <c r="J1241" s="231">
        <f>'Order Form'!L192</f>
        <v>0</v>
      </c>
      <c r="K1241" s="231" t="str">
        <f t="shared" si="85"/>
        <v>F</v>
      </c>
      <c r="L1241" s="231">
        <f>IF('Pricing + Order Summary'!$O$13&gt;=8000,14,
IF('Pricing + Order Summary'!$O$13&gt;=5500,15,
IF('Pricing + Order Summary'!$O$13&gt;=4000,16,
IF('Pricing + Order Summary'!$O$13&gt;=2000,23,
IF('Pricing + Order Summary'!$O$13&gt;=750,21,
2)))))</f>
        <v>2</v>
      </c>
      <c r="M1241" s="231" t="str">
        <f>"SPS20115"&amp;"-"&amp;D1241&amp;"-"&amp;'Order Form'!$O$3&amp;"-3"</f>
        <v>SPS20115-0-1-3</v>
      </c>
    </row>
    <row r="1242" spans="1:13">
      <c r="A1242" s="234">
        <f>'Order Form'!A193</f>
        <v>108662</v>
      </c>
      <c r="B1242" s="234">
        <f t="shared" si="83"/>
        <v>108662</v>
      </c>
      <c r="C1242" s="235">
        <f t="shared" si="84"/>
        <v>108662</v>
      </c>
      <c r="D1242" s="231">
        <f>'Order Form'!$M$2</f>
        <v>0</v>
      </c>
      <c r="E1242" s="232">
        <f>'Order Form'!$L$11</f>
        <v>0</v>
      </c>
      <c r="F1242" s="232" t="str">
        <f>IF(ISBLANK('Order Form'!$L$12),"",'Order Form'!$L$12)</f>
        <v/>
      </c>
      <c r="G1242" s="232">
        <f t="shared" ca="1" si="86"/>
        <v>41887</v>
      </c>
      <c r="H1242" s="233">
        <f>'Order Form'!$L$13</f>
        <v>0</v>
      </c>
      <c r="I1242" s="236">
        <f>'Order Form'!E193</f>
        <v>7.5</v>
      </c>
      <c r="J1242" s="231">
        <f>'Order Form'!L193</f>
        <v>0</v>
      </c>
      <c r="K1242" s="231" t="str">
        <f t="shared" si="85"/>
        <v>F</v>
      </c>
      <c r="L1242" s="231">
        <f>IF('Pricing + Order Summary'!$O$13&gt;=8000,14,
IF('Pricing + Order Summary'!$O$13&gt;=5500,15,
IF('Pricing + Order Summary'!$O$13&gt;=4000,16,
IF('Pricing + Order Summary'!$O$13&gt;=2000,23,
IF('Pricing + Order Summary'!$O$13&gt;=750,21,
2)))))</f>
        <v>2</v>
      </c>
      <c r="M1242" s="231" t="str">
        <f>"SPS20115"&amp;"-"&amp;D1242&amp;"-"&amp;'Order Form'!$O$3&amp;"-3"</f>
        <v>SPS20115-0-1-3</v>
      </c>
    </row>
    <row r="1243" spans="1:13">
      <c r="A1243" s="234">
        <f>'Order Form'!A194</f>
        <v>108660</v>
      </c>
      <c r="B1243" s="234">
        <f t="shared" si="83"/>
        <v>108660</v>
      </c>
      <c r="C1243" s="235">
        <f t="shared" si="84"/>
        <v>108660</v>
      </c>
      <c r="D1243" s="231">
        <f>'Order Form'!$M$2</f>
        <v>0</v>
      </c>
      <c r="E1243" s="232">
        <f>'Order Form'!$L$11</f>
        <v>0</v>
      </c>
      <c r="F1243" s="232" t="str">
        <f>IF(ISBLANK('Order Form'!$L$12),"",'Order Form'!$L$12)</f>
        <v/>
      </c>
      <c r="G1243" s="232">
        <f t="shared" ca="1" si="86"/>
        <v>41887</v>
      </c>
      <c r="H1243" s="233">
        <f>'Order Form'!$L$13</f>
        <v>0</v>
      </c>
      <c r="I1243" s="236">
        <f>'Order Form'!E194</f>
        <v>7.5</v>
      </c>
      <c r="J1243" s="231">
        <f>'Order Form'!L194</f>
        <v>0</v>
      </c>
      <c r="K1243" s="231" t="str">
        <f t="shared" si="85"/>
        <v>F</v>
      </c>
      <c r="L1243" s="231">
        <f>IF('Pricing + Order Summary'!$O$13&gt;=8000,14,
IF('Pricing + Order Summary'!$O$13&gt;=5500,15,
IF('Pricing + Order Summary'!$O$13&gt;=4000,16,
IF('Pricing + Order Summary'!$O$13&gt;=2000,23,
IF('Pricing + Order Summary'!$O$13&gt;=750,21,
2)))))</f>
        <v>2</v>
      </c>
      <c r="M1243" s="231" t="str">
        <f>"SPS20115"&amp;"-"&amp;D1243&amp;"-"&amp;'Order Form'!$O$3&amp;"-3"</f>
        <v>SPS20115-0-1-3</v>
      </c>
    </row>
    <row r="1244" spans="1:13">
      <c r="A1244" s="234">
        <f>'Order Form'!A195</f>
        <v>108663</v>
      </c>
      <c r="B1244" s="234">
        <f t="shared" si="83"/>
        <v>108663</v>
      </c>
      <c r="C1244" s="235">
        <f t="shared" si="84"/>
        <v>108663</v>
      </c>
      <c r="D1244" s="231">
        <f>'Order Form'!$M$2</f>
        <v>0</v>
      </c>
      <c r="E1244" s="232">
        <f>'Order Form'!$L$11</f>
        <v>0</v>
      </c>
      <c r="F1244" s="232" t="str">
        <f>IF(ISBLANK('Order Form'!$L$12),"",'Order Form'!$L$12)</f>
        <v/>
      </c>
      <c r="G1244" s="232">
        <f t="shared" ca="1" si="86"/>
        <v>41887</v>
      </c>
      <c r="H1244" s="233">
        <f>'Order Form'!$L$13</f>
        <v>0</v>
      </c>
      <c r="I1244" s="236">
        <f>'Order Form'!E195</f>
        <v>7.5</v>
      </c>
      <c r="J1244" s="231">
        <f>'Order Form'!L195</f>
        <v>0</v>
      </c>
      <c r="K1244" s="231" t="str">
        <f t="shared" si="85"/>
        <v>F</v>
      </c>
      <c r="L1244" s="231">
        <f>IF('Pricing + Order Summary'!$O$13&gt;=8000,14,
IF('Pricing + Order Summary'!$O$13&gt;=5500,15,
IF('Pricing + Order Summary'!$O$13&gt;=4000,16,
IF('Pricing + Order Summary'!$O$13&gt;=2000,23,
IF('Pricing + Order Summary'!$O$13&gt;=750,21,
2)))))</f>
        <v>2</v>
      </c>
      <c r="M1244" s="231" t="str">
        <f>"SPS20115"&amp;"-"&amp;D1244&amp;"-"&amp;'Order Form'!$O$3&amp;"-3"</f>
        <v>SPS20115-0-1-3</v>
      </c>
    </row>
    <row r="1245" spans="1:13">
      <c r="A1245" s="234">
        <f>'Order Form'!A196</f>
        <v>108664</v>
      </c>
      <c r="B1245" s="234">
        <f t="shared" si="83"/>
        <v>108664</v>
      </c>
      <c r="C1245" s="235">
        <f t="shared" si="84"/>
        <v>108664</v>
      </c>
      <c r="D1245" s="231">
        <f>'Order Form'!$M$2</f>
        <v>0</v>
      </c>
      <c r="E1245" s="232">
        <f>'Order Form'!$L$11</f>
        <v>0</v>
      </c>
      <c r="F1245" s="232" t="str">
        <f>IF(ISBLANK('Order Form'!$L$12),"",'Order Form'!$L$12)</f>
        <v/>
      </c>
      <c r="G1245" s="232">
        <f t="shared" ca="1" si="86"/>
        <v>41887</v>
      </c>
      <c r="H1245" s="233">
        <f>'Order Form'!$L$13</f>
        <v>0</v>
      </c>
      <c r="I1245" s="236">
        <f>'Order Form'!E196</f>
        <v>7.5</v>
      </c>
      <c r="J1245" s="231">
        <f>'Order Form'!L196</f>
        <v>0</v>
      </c>
      <c r="K1245" s="231" t="str">
        <f t="shared" si="85"/>
        <v>F</v>
      </c>
      <c r="L1245" s="231">
        <f>IF('Pricing + Order Summary'!$O$13&gt;=8000,14,
IF('Pricing + Order Summary'!$O$13&gt;=5500,15,
IF('Pricing + Order Summary'!$O$13&gt;=4000,16,
IF('Pricing + Order Summary'!$O$13&gt;=2000,23,
IF('Pricing + Order Summary'!$O$13&gt;=750,21,
2)))))</f>
        <v>2</v>
      </c>
      <c r="M1245" s="231" t="str">
        <f>"SPS20115"&amp;"-"&amp;D1245&amp;"-"&amp;'Order Form'!$O$3&amp;"-3"</f>
        <v>SPS20115-0-1-3</v>
      </c>
    </row>
    <row r="1246" spans="1:13">
      <c r="A1246" s="234">
        <f>'Order Form'!A197</f>
        <v>108666</v>
      </c>
      <c r="B1246" s="234">
        <f t="shared" si="83"/>
        <v>108666</v>
      </c>
      <c r="C1246" s="235">
        <f t="shared" si="84"/>
        <v>108666</v>
      </c>
      <c r="D1246" s="231">
        <f>'Order Form'!$M$2</f>
        <v>0</v>
      </c>
      <c r="E1246" s="232">
        <f>'Order Form'!$L$11</f>
        <v>0</v>
      </c>
      <c r="F1246" s="232" t="str">
        <f>IF(ISBLANK('Order Form'!$L$12),"",'Order Form'!$L$12)</f>
        <v/>
      </c>
      <c r="G1246" s="232">
        <f t="shared" ca="1" si="86"/>
        <v>41887</v>
      </c>
      <c r="H1246" s="233">
        <f>'Order Form'!$L$13</f>
        <v>0</v>
      </c>
      <c r="I1246" s="236">
        <f>'Order Form'!E197</f>
        <v>7.5</v>
      </c>
      <c r="J1246" s="231">
        <f>'Order Form'!L197</f>
        <v>0</v>
      </c>
      <c r="K1246" s="231" t="str">
        <f t="shared" si="85"/>
        <v>F</v>
      </c>
      <c r="L1246" s="231">
        <f>IF('Pricing + Order Summary'!$O$13&gt;=8000,14,
IF('Pricing + Order Summary'!$O$13&gt;=5500,15,
IF('Pricing + Order Summary'!$O$13&gt;=4000,16,
IF('Pricing + Order Summary'!$O$13&gt;=2000,23,
IF('Pricing + Order Summary'!$O$13&gt;=750,21,
2)))))</f>
        <v>2</v>
      </c>
      <c r="M1246" s="231" t="str">
        <f>"SPS20115"&amp;"-"&amp;D1246&amp;"-"&amp;'Order Form'!$O$3&amp;"-3"</f>
        <v>SPS20115-0-1-3</v>
      </c>
    </row>
    <row r="1247" spans="1:13">
      <c r="A1247" s="234">
        <f>'Order Form'!A198</f>
        <v>100225</v>
      </c>
      <c r="B1247" s="234">
        <f t="shared" si="83"/>
        <v>100225</v>
      </c>
      <c r="C1247" s="235">
        <f t="shared" si="84"/>
        <v>100225</v>
      </c>
      <c r="D1247" s="231">
        <f>'Order Form'!$M$2</f>
        <v>0</v>
      </c>
      <c r="E1247" s="232">
        <f>'Order Form'!$L$11</f>
        <v>0</v>
      </c>
      <c r="F1247" s="232" t="str">
        <f>IF(ISBLANK('Order Form'!$L$12),"",'Order Form'!$L$12)</f>
        <v/>
      </c>
      <c r="G1247" s="232">
        <f t="shared" ca="1" si="86"/>
        <v>41887</v>
      </c>
      <c r="H1247" s="233">
        <f>'Order Form'!$L$13</f>
        <v>0</v>
      </c>
      <c r="I1247" s="236">
        <f>'Order Form'!E198</f>
        <v>7.5</v>
      </c>
      <c r="J1247" s="231">
        <f>'Order Form'!L198</f>
        <v>0</v>
      </c>
      <c r="K1247" s="231" t="str">
        <f t="shared" si="85"/>
        <v>F</v>
      </c>
      <c r="L1247" s="231">
        <f>IF('Pricing + Order Summary'!$O$13&gt;=8000,14,
IF('Pricing + Order Summary'!$O$13&gt;=5500,15,
IF('Pricing + Order Summary'!$O$13&gt;=4000,16,
IF('Pricing + Order Summary'!$O$13&gt;=2000,23,
IF('Pricing + Order Summary'!$O$13&gt;=750,21,
2)))))</f>
        <v>2</v>
      </c>
      <c r="M1247" s="231" t="str">
        <f>"SPS20115"&amp;"-"&amp;D1247&amp;"-"&amp;'Order Form'!$O$3&amp;"-3"</f>
        <v>SPS20115-0-1-3</v>
      </c>
    </row>
    <row r="1248" spans="1:13">
      <c r="A1248" s="234">
        <f>'Order Form'!A199</f>
        <v>100224</v>
      </c>
      <c r="B1248" s="234">
        <f t="shared" si="83"/>
        <v>100224</v>
      </c>
      <c r="C1248" s="235">
        <f t="shared" si="84"/>
        <v>100224</v>
      </c>
      <c r="D1248" s="231">
        <f>'Order Form'!$M$2</f>
        <v>0</v>
      </c>
      <c r="E1248" s="232">
        <f>'Order Form'!$L$11</f>
        <v>0</v>
      </c>
      <c r="F1248" s="232" t="str">
        <f>IF(ISBLANK('Order Form'!$L$12),"",'Order Form'!$L$12)</f>
        <v/>
      </c>
      <c r="G1248" s="232">
        <f t="shared" ca="1" si="86"/>
        <v>41887</v>
      </c>
      <c r="H1248" s="233">
        <f>'Order Form'!$L$13</f>
        <v>0</v>
      </c>
      <c r="I1248" s="236">
        <f>'Order Form'!E199</f>
        <v>7.5</v>
      </c>
      <c r="J1248" s="231">
        <f>'Order Form'!L199</f>
        <v>0</v>
      </c>
      <c r="K1248" s="231" t="str">
        <f t="shared" si="85"/>
        <v>F</v>
      </c>
      <c r="L1248" s="231">
        <f>IF('Pricing + Order Summary'!$O$13&gt;=8000,14,
IF('Pricing + Order Summary'!$O$13&gt;=5500,15,
IF('Pricing + Order Summary'!$O$13&gt;=4000,16,
IF('Pricing + Order Summary'!$O$13&gt;=2000,23,
IF('Pricing + Order Summary'!$O$13&gt;=750,21,
2)))))</f>
        <v>2</v>
      </c>
      <c r="M1248" s="231" t="str">
        <f>"SPS20115"&amp;"-"&amp;D1248&amp;"-"&amp;'Order Form'!$O$3&amp;"-3"</f>
        <v>SPS20115-0-1-3</v>
      </c>
    </row>
    <row r="1249" spans="1:13">
      <c r="A1249" s="234">
        <f>'Order Form'!A200</f>
        <v>100223</v>
      </c>
      <c r="B1249" s="234">
        <f t="shared" si="83"/>
        <v>100223</v>
      </c>
      <c r="C1249" s="235">
        <f t="shared" si="84"/>
        <v>100223</v>
      </c>
      <c r="D1249" s="231">
        <f>'Order Form'!$M$2</f>
        <v>0</v>
      </c>
      <c r="E1249" s="232">
        <f>'Order Form'!$L$11</f>
        <v>0</v>
      </c>
      <c r="F1249" s="232" t="str">
        <f>IF(ISBLANK('Order Form'!$L$12),"",'Order Form'!$L$12)</f>
        <v/>
      </c>
      <c r="G1249" s="232">
        <f t="shared" ca="1" si="86"/>
        <v>41887</v>
      </c>
      <c r="H1249" s="233">
        <f>'Order Form'!$L$13</f>
        <v>0</v>
      </c>
      <c r="I1249" s="236">
        <f>'Order Form'!E200</f>
        <v>7.5</v>
      </c>
      <c r="J1249" s="231">
        <f>'Order Form'!L200</f>
        <v>0</v>
      </c>
      <c r="K1249" s="231" t="str">
        <f t="shared" si="85"/>
        <v>F</v>
      </c>
      <c r="L1249" s="231">
        <f>IF('Pricing + Order Summary'!$O$13&gt;=8000,14,
IF('Pricing + Order Summary'!$O$13&gt;=5500,15,
IF('Pricing + Order Summary'!$O$13&gt;=4000,16,
IF('Pricing + Order Summary'!$O$13&gt;=2000,23,
IF('Pricing + Order Summary'!$O$13&gt;=750,21,
2)))))</f>
        <v>2</v>
      </c>
      <c r="M1249" s="231" t="str">
        <f>"SPS20115"&amp;"-"&amp;D1249&amp;"-"&amp;'Order Form'!$O$3&amp;"-3"</f>
        <v>SPS20115-0-1-3</v>
      </c>
    </row>
    <row r="1250" spans="1:13">
      <c r="A1250" s="234">
        <f>'Order Form'!A201</f>
        <v>107684</v>
      </c>
      <c r="B1250" s="234">
        <f t="shared" si="83"/>
        <v>107684</v>
      </c>
      <c r="C1250" s="235">
        <f t="shared" si="84"/>
        <v>107684</v>
      </c>
      <c r="D1250" s="231">
        <f>'Order Form'!$M$2</f>
        <v>0</v>
      </c>
      <c r="E1250" s="232">
        <f>'Order Form'!$L$11</f>
        <v>0</v>
      </c>
      <c r="F1250" s="232" t="str">
        <f>IF(ISBLANK('Order Form'!$L$12),"",'Order Form'!$L$12)</f>
        <v/>
      </c>
      <c r="G1250" s="232">
        <f t="shared" ca="1" si="86"/>
        <v>41887</v>
      </c>
      <c r="H1250" s="233">
        <f>'Order Form'!$L$13</f>
        <v>0</v>
      </c>
      <c r="I1250" s="236">
        <f>'Order Form'!E201</f>
        <v>7.5</v>
      </c>
      <c r="J1250" s="231">
        <f>'Order Form'!L201</f>
        <v>0</v>
      </c>
      <c r="K1250" s="231" t="str">
        <f t="shared" si="85"/>
        <v>F</v>
      </c>
      <c r="L1250" s="231">
        <f>IF('Pricing + Order Summary'!$O$13&gt;=8000,14,
IF('Pricing + Order Summary'!$O$13&gt;=5500,15,
IF('Pricing + Order Summary'!$O$13&gt;=4000,16,
IF('Pricing + Order Summary'!$O$13&gt;=2000,23,
IF('Pricing + Order Summary'!$O$13&gt;=750,21,
2)))))</f>
        <v>2</v>
      </c>
      <c r="M1250" s="231" t="str">
        <f>"SPS20115"&amp;"-"&amp;D1250&amp;"-"&amp;'Order Form'!$O$3&amp;"-3"</f>
        <v>SPS20115-0-1-3</v>
      </c>
    </row>
    <row r="1251" spans="1:13">
      <c r="A1251" s="234">
        <f>'Order Form'!A202</f>
        <v>100611</v>
      </c>
      <c r="B1251" s="234">
        <f t="shared" si="83"/>
        <v>100611</v>
      </c>
      <c r="C1251" s="235">
        <f t="shared" si="84"/>
        <v>100611</v>
      </c>
      <c r="D1251" s="231">
        <f>'Order Form'!$M$2</f>
        <v>0</v>
      </c>
      <c r="E1251" s="232">
        <f>'Order Form'!$L$11</f>
        <v>0</v>
      </c>
      <c r="F1251" s="232" t="str">
        <f>IF(ISBLANK('Order Form'!$L$12),"",'Order Form'!$L$12)</f>
        <v/>
      </c>
      <c r="G1251" s="232">
        <f t="shared" ca="1" si="86"/>
        <v>41887</v>
      </c>
      <c r="H1251" s="233">
        <f>'Order Form'!$L$13</f>
        <v>0</v>
      </c>
      <c r="I1251" s="236">
        <f>'Order Form'!E202</f>
        <v>7.5</v>
      </c>
      <c r="J1251" s="231">
        <f>'Order Form'!L202</f>
        <v>0</v>
      </c>
      <c r="K1251" s="231" t="str">
        <f t="shared" si="85"/>
        <v>F</v>
      </c>
      <c r="L1251" s="231">
        <f>IF('Pricing + Order Summary'!$O$13&gt;=8000,14,
IF('Pricing + Order Summary'!$O$13&gt;=5500,15,
IF('Pricing + Order Summary'!$O$13&gt;=4000,16,
IF('Pricing + Order Summary'!$O$13&gt;=2000,23,
IF('Pricing + Order Summary'!$O$13&gt;=750,21,
2)))))</f>
        <v>2</v>
      </c>
      <c r="M1251" s="231" t="str">
        <f>"SPS20115"&amp;"-"&amp;D1251&amp;"-"&amp;'Order Form'!$O$3&amp;"-3"</f>
        <v>SPS20115-0-1-3</v>
      </c>
    </row>
    <row r="1252" spans="1:13">
      <c r="A1252" s="234">
        <f>'Order Form'!A203</f>
        <v>107683</v>
      </c>
      <c r="B1252" s="234">
        <f t="shared" si="83"/>
        <v>107683</v>
      </c>
      <c r="C1252" s="235">
        <f t="shared" si="84"/>
        <v>107683</v>
      </c>
      <c r="D1252" s="231">
        <f>'Order Form'!$M$2</f>
        <v>0</v>
      </c>
      <c r="E1252" s="232">
        <f>'Order Form'!$L$11</f>
        <v>0</v>
      </c>
      <c r="F1252" s="232" t="str">
        <f>IF(ISBLANK('Order Form'!$L$12),"",'Order Form'!$L$12)</f>
        <v/>
      </c>
      <c r="G1252" s="232">
        <f t="shared" ca="1" si="86"/>
        <v>41887</v>
      </c>
      <c r="H1252" s="233">
        <f>'Order Form'!$L$13</f>
        <v>0</v>
      </c>
      <c r="I1252" s="236">
        <f>'Order Form'!E203</f>
        <v>7.5</v>
      </c>
      <c r="J1252" s="231">
        <f>'Order Form'!L203</f>
        <v>0</v>
      </c>
      <c r="K1252" s="231" t="str">
        <f t="shared" si="85"/>
        <v>F</v>
      </c>
      <c r="L1252" s="231">
        <f>IF('Pricing + Order Summary'!$O$13&gt;=8000,14,
IF('Pricing + Order Summary'!$O$13&gt;=5500,15,
IF('Pricing + Order Summary'!$O$13&gt;=4000,16,
IF('Pricing + Order Summary'!$O$13&gt;=2000,23,
IF('Pricing + Order Summary'!$O$13&gt;=750,21,
2)))))</f>
        <v>2</v>
      </c>
      <c r="M1252" s="231" t="str">
        <f>"SPS20115"&amp;"-"&amp;D1252&amp;"-"&amp;'Order Form'!$O$3&amp;"-3"</f>
        <v>SPS20115-0-1-3</v>
      </c>
    </row>
    <row r="1253" spans="1:13">
      <c r="A1253" s="234">
        <f>'Order Form'!A204</f>
        <v>107686</v>
      </c>
      <c r="B1253" s="234">
        <f t="shared" si="83"/>
        <v>107686</v>
      </c>
      <c r="C1253" s="235">
        <f t="shared" si="84"/>
        <v>107686</v>
      </c>
      <c r="D1253" s="231">
        <f>'Order Form'!$M$2</f>
        <v>0</v>
      </c>
      <c r="E1253" s="232">
        <f>'Order Form'!$L$11</f>
        <v>0</v>
      </c>
      <c r="F1253" s="232" t="str">
        <f>IF(ISBLANK('Order Form'!$L$12),"",'Order Form'!$L$12)</f>
        <v/>
      </c>
      <c r="G1253" s="232">
        <f t="shared" ca="1" si="86"/>
        <v>41887</v>
      </c>
      <c r="H1253" s="233">
        <f>'Order Form'!$L$13</f>
        <v>0</v>
      </c>
      <c r="I1253" s="236">
        <f>'Order Form'!E204</f>
        <v>7.5</v>
      </c>
      <c r="J1253" s="231">
        <f>'Order Form'!L204</f>
        <v>0</v>
      </c>
      <c r="K1253" s="231" t="str">
        <f t="shared" si="85"/>
        <v>F</v>
      </c>
      <c r="L1253" s="231">
        <f>IF('Pricing + Order Summary'!$O$13&gt;=8000,14,
IF('Pricing + Order Summary'!$O$13&gt;=5500,15,
IF('Pricing + Order Summary'!$O$13&gt;=4000,16,
IF('Pricing + Order Summary'!$O$13&gt;=2000,23,
IF('Pricing + Order Summary'!$O$13&gt;=750,21,
2)))))</f>
        <v>2</v>
      </c>
      <c r="M1253" s="231" t="str">
        <f>"SPS20115"&amp;"-"&amp;D1253&amp;"-"&amp;'Order Form'!$O$3&amp;"-3"</f>
        <v>SPS20115-0-1-3</v>
      </c>
    </row>
    <row r="1254" spans="1:13">
      <c r="A1254" s="234">
        <f>'Order Form'!A205</f>
        <v>107687</v>
      </c>
      <c r="B1254" s="234">
        <f t="shared" si="83"/>
        <v>107687</v>
      </c>
      <c r="C1254" s="235">
        <f t="shared" si="84"/>
        <v>107687</v>
      </c>
      <c r="D1254" s="231">
        <f>'Order Form'!$M$2</f>
        <v>0</v>
      </c>
      <c r="E1254" s="232">
        <f>'Order Form'!$L$11</f>
        <v>0</v>
      </c>
      <c r="F1254" s="232" t="str">
        <f>IF(ISBLANK('Order Form'!$L$12),"",'Order Form'!$L$12)</f>
        <v/>
      </c>
      <c r="G1254" s="232">
        <f t="shared" ca="1" si="86"/>
        <v>41887</v>
      </c>
      <c r="H1254" s="233">
        <f>'Order Form'!$L$13</f>
        <v>0</v>
      </c>
      <c r="I1254" s="236">
        <f>'Order Form'!E205</f>
        <v>7.5</v>
      </c>
      <c r="J1254" s="231">
        <f>'Order Form'!L205</f>
        <v>0</v>
      </c>
      <c r="K1254" s="231" t="str">
        <f t="shared" si="85"/>
        <v>F</v>
      </c>
      <c r="L1254" s="231">
        <f>IF('Pricing + Order Summary'!$O$13&gt;=8000,14,
IF('Pricing + Order Summary'!$O$13&gt;=5500,15,
IF('Pricing + Order Summary'!$O$13&gt;=4000,16,
IF('Pricing + Order Summary'!$O$13&gt;=2000,23,
IF('Pricing + Order Summary'!$O$13&gt;=750,21,
2)))))</f>
        <v>2</v>
      </c>
      <c r="M1254" s="231" t="str">
        <f>"SPS20115"&amp;"-"&amp;D1254&amp;"-"&amp;'Order Form'!$O$3&amp;"-3"</f>
        <v>SPS20115-0-1-3</v>
      </c>
    </row>
    <row r="1255" spans="1:13">
      <c r="A1255" s="234">
        <f>'Order Form'!A206</f>
        <v>107680</v>
      </c>
      <c r="B1255" s="234">
        <f t="shared" si="83"/>
        <v>107680</v>
      </c>
      <c r="C1255" s="235">
        <f t="shared" si="84"/>
        <v>107680</v>
      </c>
      <c r="D1255" s="231">
        <f>'Order Form'!$M$2</f>
        <v>0</v>
      </c>
      <c r="E1255" s="232">
        <f>'Order Form'!$L$11</f>
        <v>0</v>
      </c>
      <c r="F1255" s="232" t="str">
        <f>IF(ISBLANK('Order Form'!$L$12),"",'Order Form'!$L$12)</f>
        <v/>
      </c>
      <c r="G1255" s="232">
        <f t="shared" ca="1" si="86"/>
        <v>41887</v>
      </c>
      <c r="H1255" s="233">
        <f>'Order Form'!$L$13</f>
        <v>0</v>
      </c>
      <c r="I1255" s="236">
        <f>'Order Form'!E206</f>
        <v>7.5</v>
      </c>
      <c r="J1255" s="231">
        <f>'Order Form'!L206</f>
        <v>0</v>
      </c>
      <c r="K1255" s="231" t="str">
        <f t="shared" si="85"/>
        <v>F</v>
      </c>
      <c r="L1255" s="231">
        <f>IF('Pricing + Order Summary'!$O$13&gt;=8000,14,
IF('Pricing + Order Summary'!$O$13&gt;=5500,15,
IF('Pricing + Order Summary'!$O$13&gt;=4000,16,
IF('Pricing + Order Summary'!$O$13&gt;=2000,23,
IF('Pricing + Order Summary'!$O$13&gt;=750,21,
2)))))</f>
        <v>2</v>
      </c>
      <c r="M1255" s="231" t="str">
        <f>"SPS20115"&amp;"-"&amp;D1255&amp;"-"&amp;'Order Form'!$O$3&amp;"-3"</f>
        <v>SPS20115-0-1-3</v>
      </c>
    </row>
    <row r="1256" spans="1:13">
      <c r="A1256" s="234">
        <f>'Order Form'!A207</f>
        <v>107681</v>
      </c>
      <c r="B1256" s="234">
        <f t="shared" si="83"/>
        <v>107681</v>
      </c>
      <c r="C1256" s="235">
        <f t="shared" si="84"/>
        <v>107681</v>
      </c>
      <c r="D1256" s="231">
        <f>'Order Form'!$M$2</f>
        <v>0</v>
      </c>
      <c r="E1256" s="232">
        <f>'Order Form'!$L$11</f>
        <v>0</v>
      </c>
      <c r="F1256" s="232" t="str">
        <f>IF(ISBLANK('Order Form'!$L$12),"",'Order Form'!$L$12)</f>
        <v/>
      </c>
      <c r="G1256" s="232">
        <f t="shared" ca="1" si="86"/>
        <v>41887</v>
      </c>
      <c r="H1256" s="233">
        <f>'Order Form'!$L$13</f>
        <v>0</v>
      </c>
      <c r="I1256" s="236">
        <f>'Order Form'!E207</f>
        <v>7.5</v>
      </c>
      <c r="J1256" s="231">
        <f>'Order Form'!L207</f>
        <v>0</v>
      </c>
      <c r="K1256" s="231" t="str">
        <f t="shared" si="85"/>
        <v>F</v>
      </c>
      <c r="L1256" s="231">
        <f>IF('Pricing + Order Summary'!$O$13&gt;=8000,14,
IF('Pricing + Order Summary'!$O$13&gt;=5500,15,
IF('Pricing + Order Summary'!$O$13&gt;=4000,16,
IF('Pricing + Order Summary'!$O$13&gt;=2000,23,
IF('Pricing + Order Summary'!$O$13&gt;=750,21,
2)))))</f>
        <v>2</v>
      </c>
      <c r="M1256" s="231" t="str">
        <f>"SPS20115"&amp;"-"&amp;D1256&amp;"-"&amp;'Order Form'!$O$3&amp;"-3"</f>
        <v>SPS20115-0-1-3</v>
      </c>
    </row>
    <row r="1257" spans="1:13">
      <c r="A1257" s="234">
        <f>'Order Form'!A208</f>
        <v>107682</v>
      </c>
      <c r="B1257" s="234">
        <f t="shared" si="83"/>
        <v>107682</v>
      </c>
      <c r="C1257" s="235">
        <f t="shared" si="84"/>
        <v>107682</v>
      </c>
      <c r="D1257" s="231">
        <f>'Order Form'!$M$2</f>
        <v>0</v>
      </c>
      <c r="E1257" s="232">
        <f>'Order Form'!$L$11</f>
        <v>0</v>
      </c>
      <c r="F1257" s="232" t="str">
        <f>IF(ISBLANK('Order Form'!$L$12),"",'Order Form'!$L$12)</f>
        <v/>
      </c>
      <c r="G1257" s="232">
        <f t="shared" ca="1" si="86"/>
        <v>41887</v>
      </c>
      <c r="H1257" s="233">
        <f>'Order Form'!$L$13</f>
        <v>0</v>
      </c>
      <c r="I1257" s="236">
        <f>'Order Form'!E208</f>
        <v>7.5</v>
      </c>
      <c r="J1257" s="231">
        <f>'Order Form'!L208</f>
        <v>0</v>
      </c>
      <c r="K1257" s="231" t="str">
        <f t="shared" si="85"/>
        <v>F</v>
      </c>
      <c r="L1257" s="231">
        <f>IF('Pricing + Order Summary'!$O$13&gt;=8000,14,
IF('Pricing + Order Summary'!$O$13&gt;=5500,15,
IF('Pricing + Order Summary'!$O$13&gt;=4000,16,
IF('Pricing + Order Summary'!$O$13&gt;=2000,23,
IF('Pricing + Order Summary'!$O$13&gt;=750,21,
2)))))</f>
        <v>2</v>
      </c>
      <c r="M1257" s="231" t="str">
        <f>"SPS20115"&amp;"-"&amp;D1257&amp;"-"&amp;'Order Form'!$O$3&amp;"-3"</f>
        <v>SPS20115-0-1-3</v>
      </c>
    </row>
    <row r="1258" spans="1:13">
      <c r="A1258" s="234">
        <f>'Order Form'!A209</f>
        <v>100604</v>
      </c>
      <c r="B1258" s="234">
        <f t="shared" si="83"/>
        <v>100604</v>
      </c>
      <c r="C1258" s="235">
        <f t="shared" si="84"/>
        <v>100604</v>
      </c>
      <c r="D1258" s="231">
        <f>'Order Form'!$M$2</f>
        <v>0</v>
      </c>
      <c r="E1258" s="232">
        <f>'Order Form'!$L$11</f>
        <v>0</v>
      </c>
      <c r="F1258" s="232" t="str">
        <f>IF(ISBLANK('Order Form'!$L$12),"",'Order Form'!$L$12)</f>
        <v/>
      </c>
      <c r="G1258" s="232">
        <f t="shared" ca="1" si="86"/>
        <v>41887</v>
      </c>
      <c r="H1258" s="233">
        <f>'Order Form'!$L$13</f>
        <v>0</v>
      </c>
      <c r="I1258" s="236">
        <f>'Order Form'!E209</f>
        <v>7.5</v>
      </c>
      <c r="J1258" s="231">
        <f>'Order Form'!L209</f>
        <v>0</v>
      </c>
      <c r="K1258" s="231" t="str">
        <f t="shared" si="85"/>
        <v>F</v>
      </c>
      <c r="L1258" s="231">
        <f>IF('Pricing + Order Summary'!$O$13&gt;=8000,14,
IF('Pricing + Order Summary'!$O$13&gt;=5500,15,
IF('Pricing + Order Summary'!$O$13&gt;=4000,16,
IF('Pricing + Order Summary'!$O$13&gt;=2000,23,
IF('Pricing + Order Summary'!$O$13&gt;=750,21,
2)))))</f>
        <v>2</v>
      </c>
      <c r="M1258" s="231" t="str">
        <f>"SPS20115"&amp;"-"&amp;D1258&amp;"-"&amp;'Order Form'!$O$3&amp;"-3"</f>
        <v>SPS20115-0-1-3</v>
      </c>
    </row>
    <row r="1259" spans="1:13">
      <c r="A1259" s="234">
        <f>'Order Form'!A210</f>
        <v>100096</v>
      </c>
      <c r="B1259" s="234">
        <f t="shared" ref="B1259:B1322" si="87">A1259</f>
        <v>100096</v>
      </c>
      <c r="C1259" s="235">
        <f t="shared" ref="C1259:C1322" si="88">IF(B1259=0,A1259,B1259)</f>
        <v>100096</v>
      </c>
      <c r="D1259" s="231">
        <f>'Order Form'!$M$2</f>
        <v>0</v>
      </c>
      <c r="E1259" s="232">
        <f>'Order Form'!$L$11</f>
        <v>0</v>
      </c>
      <c r="F1259" s="232" t="str">
        <f>IF(ISBLANK('Order Form'!$L$12),"",'Order Form'!$L$12)</f>
        <v/>
      </c>
      <c r="G1259" s="232">
        <f t="shared" ca="1" si="86"/>
        <v>41887</v>
      </c>
      <c r="H1259" s="233">
        <f>'Order Form'!$L$13</f>
        <v>0</v>
      </c>
      <c r="I1259" s="236">
        <f>'Order Form'!E210</f>
        <v>7.5</v>
      </c>
      <c r="J1259" s="231">
        <f>'Order Form'!L210</f>
        <v>0</v>
      </c>
      <c r="K1259" s="231" t="str">
        <f t="shared" ref="K1259:K1322" si="89">IF(J1259=0,"F","T")</f>
        <v>F</v>
      </c>
      <c r="L1259" s="231">
        <f>IF('Pricing + Order Summary'!$O$13&gt;=8000,14,
IF('Pricing + Order Summary'!$O$13&gt;=5500,15,
IF('Pricing + Order Summary'!$O$13&gt;=4000,16,
IF('Pricing + Order Summary'!$O$13&gt;=2000,23,
IF('Pricing + Order Summary'!$O$13&gt;=750,21,
2)))))</f>
        <v>2</v>
      </c>
      <c r="M1259" s="231" t="str">
        <f>"SPS20115"&amp;"-"&amp;D1259&amp;"-"&amp;'Order Form'!$O$3&amp;"-3"</f>
        <v>SPS20115-0-1-3</v>
      </c>
    </row>
    <row r="1260" spans="1:13">
      <c r="A1260" s="234">
        <f>'Order Form'!A211</f>
        <v>107690</v>
      </c>
      <c r="B1260" s="234">
        <f t="shared" si="87"/>
        <v>107690</v>
      </c>
      <c r="C1260" s="235">
        <f t="shared" si="88"/>
        <v>107690</v>
      </c>
      <c r="D1260" s="231">
        <f>'Order Form'!$M$2</f>
        <v>0</v>
      </c>
      <c r="E1260" s="232">
        <f>'Order Form'!$L$11</f>
        <v>0</v>
      </c>
      <c r="F1260" s="232" t="str">
        <f>IF(ISBLANK('Order Form'!$L$12),"",'Order Form'!$L$12)</f>
        <v/>
      </c>
      <c r="G1260" s="232">
        <f t="shared" ca="1" si="86"/>
        <v>41887</v>
      </c>
      <c r="H1260" s="233">
        <f>'Order Form'!$L$13</f>
        <v>0</v>
      </c>
      <c r="I1260" s="236">
        <f>'Order Form'!E211</f>
        <v>7.5</v>
      </c>
      <c r="J1260" s="231">
        <f>'Order Form'!L211</f>
        <v>0</v>
      </c>
      <c r="K1260" s="231" t="str">
        <f t="shared" si="89"/>
        <v>F</v>
      </c>
      <c r="L1260" s="231">
        <f>IF('Pricing + Order Summary'!$O$13&gt;=8000,14,
IF('Pricing + Order Summary'!$O$13&gt;=5500,15,
IF('Pricing + Order Summary'!$O$13&gt;=4000,16,
IF('Pricing + Order Summary'!$O$13&gt;=2000,23,
IF('Pricing + Order Summary'!$O$13&gt;=750,21,
2)))))</f>
        <v>2</v>
      </c>
      <c r="M1260" s="231" t="str">
        <f>"SPS20115"&amp;"-"&amp;D1260&amp;"-"&amp;'Order Form'!$O$3&amp;"-3"</f>
        <v>SPS20115-0-1-3</v>
      </c>
    </row>
    <row r="1261" spans="1:13">
      <c r="A1261" s="234">
        <f>'Order Form'!A212</f>
        <v>107691</v>
      </c>
      <c r="B1261" s="234">
        <f t="shared" si="87"/>
        <v>107691</v>
      </c>
      <c r="C1261" s="235">
        <f t="shared" si="88"/>
        <v>107691</v>
      </c>
      <c r="D1261" s="231">
        <f>'Order Form'!$M$2</f>
        <v>0</v>
      </c>
      <c r="E1261" s="232">
        <f>'Order Form'!$L$11</f>
        <v>0</v>
      </c>
      <c r="F1261" s="232" t="str">
        <f>IF(ISBLANK('Order Form'!$L$12),"",'Order Form'!$L$12)</f>
        <v/>
      </c>
      <c r="G1261" s="232">
        <f t="shared" ca="1" si="86"/>
        <v>41887</v>
      </c>
      <c r="H1261" s="233">
        <f>'Order Form'!$L$13</f>
        <v>0</v>
      </c>
      <c r="I1261" s="236">
        <f>'Order Form'!E212</f>
        <v>7.5</v>
      </c>
      <c r="J1261" s="231">
        <f>'Order Form'!L212</f>
        <v>0</v>
      </c>
      <c r="K1261" s="231" t="str">
        <f t="shared" si="89"/>
        <v>F</v>
      </c>
      <c r="L1261" s="231">
        <f>IF('Pricing + Order Summary'!$O$13&gt;=8000,14,
IF('Pricing + Order Summary'!$O$13&gt;=5500,15,
IF('Pricing + Order Summary'!$O$13&gt;=4000,16,
IF('Pricing + Order Summary'!$O$13&gt;=2000,23,
IF('Pricing + Order Summary'!$O$13&gt;=750,21,
2)))))</f>
        <v>2</v>
      </c>
      <c r="M1261" s="231" t="str">
        <f>"SPS20115"&amp;"-"&amp;D1261&amp;"-"&amp;'Order Form'!$O$3&amp;"-3"</f>
        <v>SPS20115-0-1-3</v>
      </c>
    </row>
    <row r="1262" spans="1:13">
      <c r="A1262" s="234">
        <f>'Order Form'!A213</f>
        <v>107677</v>
      </c>
      <c r="B1262" s="234">
        <f t="shared" si="87"/>
        <v>107677</v>
      </c>
      <c r="C1262" s="235">
        <f t="shared" si="88"/>
        <v>107677</v>
      </c>
      <c r="D1262" s="231">
        <f>'Order Form'!$M$2</f>
        <v>0</v>
      </c>
      <c r="E1262" s="232">
        <f>'Order Form'!$L$11</f>
        <v>0</v>
      </c>
      <c r="F1262" s="232" t="str">
        <f>IF(ISBLANK('Order Form'!$L$12),"",'Order Form'!$L$12)</f>
        <v/>
      </c>
      <c r="G1262" s="232">
        <f t="shared" ca="1" si="86"/>
        <v>41887</v>
      </c>
      <c r="H1262" s="233">
        <f>'Order Form'!$L$13</f>
        <v>0</v>
      </c>
      <c r="I1262" s="236">
        <f>'Order Form'!E213</f>
        <v>7.5</v>
      </c>
      <c r="J1262" s="231">
        <f>'Order Form'!L213</f>
        <v>0</v>
      </c>
      <c r="K1262" s="231" t="str">
        <f t="shared" si="89"/>
        <v>F</v>
      </c>
      <c r="L1262" s="231">
        <f>IF('Pricing + Order Summary'!$O$13&gt;=8000,14,
IF('Pricing + Order Summary'!$O$13&gt;=5500,15,
IF('Pricing + Order Summary'!$O$13&gt;=4000,16,
IF('Pricing + Order Summary'!$O$13&gt;=2000,23,
IF('Pricing + Order Summary'!$O$13&gt;=750,21,
2)))))</f>
        <v>2</v>
      </c>
      <c r="M1262" s="231" t="str">
        <f>"SPS20115"&amp;"-"&amp;D1262&amp;"-"&amp;'Order Form'!$O$3&amp;"-3"</f>
        <v>SPS20115-0-1-3</v>
      </c>
    </row>
    <row r="1263" spans="1:13">
      <c r="A1263" s="234">
        <f>'Order Form'!A214</f>
        <v>100600</v>
      </c>
      <c r="B1263" s="234">
        <f t="shared" si="87"/>
        <v>100600</v>
      </c>
      <c r="C1263" s="235">
        <f t="shared" si="88"/>
        <v>100600</v>
      </c>
      <c r="D1263" s="231">
        <f>'Order Form'!$M$2</f>
        <v>0</v>
      </c>
      <c r="E1263" s="232">
        <f>'Order Form'!$L$11</f>
        <v>0</v>
      </c>
      <c r="F1263" s="232" t="str">
        <f>IF(ISBLANK('Order Form'!$L$12),"",'Order Form'!$L$12)</f>
        <v/>
      </c>
      <c r="G1263" s="232">
        <f t="shared" ca="1" si="86"/>
        <v>41887</v>
      </c>
      <c r="H1263" s="233">
        <f>'Order Form'!$L$13</f>
        <v>0</v>
      </c>
      <c r="I1263" s="236">
        <f>'Order Form'!E214</f>
        <v>7.5</v>
      </c>
      <c r="J1263" s="231">
        <f>'Order Form'!L214</f>
        <v>0</v>
      </c>
      <c r="K1263" s="231" t="str">
        <f t="shared" si="89"/>
        <v>F</v>
      </c>
      <c r="L1263" s="231">
        <f>IF('Pricing + Order Summary'!$O$13&gt;=8000,14,
IF('Pricing + Order Summary'!$O$13&gt;=5500,15,
IF('Pricing + Order Summary'!$O$13&gt;=4000,16,
IF('Pricing + Order Summary'!$O$13&gt;=2000,23,
IF('Pricing + Order Summary'!$O$13&gt;=750,21,
2)))))</f>
        <v>2</v>
      </c>
      <c r="M1263" s="231" t="str">
        <f>"SPS20115"&amp;"-"&amp;D1263&amp;"-"&amp;'Order Form'!$O$3&amp;"-3"</f>
        <v>SPS20115-0-1-3</v>
      </c>
    </row>
    <row r="1264" spans="1:13">
      <c r="A1264" s="234">
        <f>'Order Form'!A215</f>
        <v>107689</v>
      </c>
      <c r="B1264" s="234">
        <f t="shared" si="87"/>
        <v>107689</v>
      </c>
      <c r="C1264" s="235">
        <f t="shared" si="88"/>
        <v>107689</v>
      </c>
      <c r="D1264" s="231">
        <f>'Order Form'!$M$2</f>
        <v>0</v>
      </c>
      <c r="E1264" s="232">
        <f>'Order Form'!$L$11</f>
        <v>0</v>
      </c>
      <c r="F1264" s="232" t="str">
        <f>IF(ISBLANK('Order Form'!$L$12),"",'Order Form'!$L$12)</f>
        <v/>
      </c>
      <c r="G1264" s="232">
        <f t="shared" ca="1" si="86"/>
        <v>41887</v>
      </c>
      <c r="H1264" s="233">
        <f>'Order Form'!$L$13</f>
        <v>0</v>
      </c>
      <c r="I1264" s="236">
        <f>'Order Form'!E215</f>
        <v>7.5</v>
      </c>
      <c r="J1264" s="231">
        <f>'Order Form'!L215</f>
        <v>0</v>
      </c>
      <c r="K1264" s="231" t="str">
        <f t="shared" si="89"/>
        <v>F</v>
      </c>
      <c r="L1264" s="231">
        <f>IF('Pricing + Order Summary'!$O$13&gt;=8000,14,
IF('Pricing + Order Summary'!$O$13&gt;=5500,15,
IF('Pricing + Order Summary'!$O$13&gt;=4000,16,
IF('Pricing + Order Summary'!$O$13&gt;=2000,23,
IF('Pricing + Order Summary'!$O$13&gt;=750,21,
2)))))</f>
        <v>2</v>
      </c>
      <c r="M1264" s="231" t="str">
        <f>"SPS20115"&amp;"-"&amp;D1264&amp;"-"&amp;'Order Form'!$O$3&amp;"-3"</f>
        <v>SPS20115-0-1-3</v>
      </c>
    </row>
    <row r="1265" spans="1:13">
      <c r="A1265" s="234">
        <f>'Order Form'!A216</f>
        <v>100084</v>
      </c>
      <c r="B1265" s="234">
        <f t="shared" si="87"/>
        <v>100084</v>
      </c>
      <c r="C1265" s="235">
        <f t="shared" si="88"/>
        <v>100084</v>
      </c>
      <c r="D1265" s="231">
        <f>'Order Form'!$M$2</f>
        <v>0</v>
      </c>
      <c r="E1265" s="232">
        <f>'Order Form'!$L$11</f>
        <v>0</v>
      </c>
      <c r="F1265" s="232" t="str">
        <f>IF(ISBLANK('Order Form'!$L$12),"",'Order Form'!$L$12)</f>
        <v/>
      </c>
      <c r="G1265" s="232">
        <f t="shared" ca="1" si="86"/>
        <v>41887</v>
      </c>
      <c r="H1265" s="233">
        <f>'Order Form'!$L$13</f>
        <v>0</v>
      </c>
      <c r="I1265" s="236">
        <f>'Order Form'!E216</f>
        <v>7.5</v>
      </c>
      <c r="J1265" s="231">
        <f>'Order Form'!L216</f>
        <v>0</v>
      </c>
      <c r="K1265" s="231" t="str">
        <f t="shared" si="89"/>
        <v>F</v>
      </c>
      <c r="L1265" s="231">
        <f>IF('Pricing + Order Summary'!$O$13&gt;=8000,14,
IF('Pricing + Order Summary'!$O$13&gt;=5500,15,
IF('Pricing + Order Summary'!$O$13&gt;=4000,16,
IF('Pricing + Order Summary'!$O$13&gt;=2000,23,
IF('Pricing + Order Summary'!$O$13&gt;=750,21,
2)))))</f>
        <v>2</v>
      </c>
      <c r="M1265" s="231" t="str">
        <f>"SPS20115"&amp;"-"&amp;D1265&amp;"-"&amp;'Order Form'!$O$3&amp;"-3"</f>
        <v>SPS20115-0-1-3</v>
      </c>
    </row>
    <row r="1266" spans="1:13">
      <c r="A1266" s="234">
        <f>'Order Form'!A217</f>
        <v>107676</v>
      </c>
      <c r="B1266" s="234">
        <f t="shared" si="87"/>
        <v>107676</v>
      </c>
      <c r="C1266" s="235">
        <f t="shared" si="88"/>
        <v>107676</v>
      </c>
      <c r="D1266" s="231">
        <f>'Order Form'!$M$2</f>
        <v>0</v>
      </c>
      <c r="E1266" s="232">
        <f>'Order Form'!$L$11</f>
        <v>0</v>
      </c>
      <c r="F1266" s="232" t="str">
        <f>IF(ISBLANK('Order Form'!$L$12),"",'Order Form'!$L$12)</f>
        <v/>
      </c>
      <c r="G1266" s="232">
        <f t="shared" ca="1" si="86"/>
        <v>41887</v>
      </c>
      <c r="H1266" s="233">
        <f>'Order Form'!$L$13</f>
        <v>0</v>
      </c>
      <c r="I1266" s="236">
        <f>'Order Form'!E217</f>
        <v>7.5</v>
      </c>
      <c r="J1266" s="231">
        <f>'Order Form'!L217</f>
        <v>0</v>
      </c>
      <c r="K1266" s="231" t="str">
        <f t="shared" si="89"/>
        <v>F</v>
      </c>
      <c r="L1266" s="231">
        <f>IF('Pricing + Order Summary'!$O$13&gt;=8000,14,
IF('Pricing + Order Summary'!$O$13&gt;=5500,15,
IF('Pricing + Order Summary'!$O$13&gt;=4000,16,
IF('Pricing + Order Summary'!$O$13&gt;=2000,23,
IF('Pricing + Order Summary'!$O$13&gt;=750,21,
2)))))</f>
        <v>2</v>
      </c>
      <c r="M1266" s="231" t="str">
        <f>"SPS20115"&amp;"-"&amp;D1266&amp;"-"&amp;'Order Form'!$O$3&amp;"-3"</f>
        <v>SPS20115-0-1-3</v>
      </c>
    </row>
    <row r="1267" spans="1:13">
      <c r="A1267" s="234">
        <f>'Order Form'!A218</f>
        <v>108661</v>
      </c>
      <c r="B1267" s="234">
        <f t="shared" si="87"/>
        <v>108661</v>
      </c>
      <c r="C1267" s="235">
        <f t="shared" si="88"/>
        <v>108661</v>
      </c>
      <c r="D1267" s="231">
        <f>'Order Form'!$M$2</f>
        <v>0</v>
      </c>
      <c r="E1267" s="232">
        <f>'Order Form'!$L$11</f>
        <v>0</v>
      </c>
      <c r="F1267" s="232" t="str">
        <f>IF(ISBLANK('Order Form'!$L$12),"",'Order Form'!$L$12)</f>
        <v/>
      </c>
      <c r="G1267" s="232">
        <f t="shared" ca="1" si="86"/>
        <v>41887</v>
      </c>
      <c r="H1267" s="233">
        <f>'Order Form'!$L$13</f>
        <v>0</v>
      </c>
      <c r="I1267" s="236">
        <f>'Order Form'!E218</f>
        <v>7.5</v>
      </c>
      <c r="J1267" s="231">
        <f>'Order Form'!L218</f>
        <v>0</v>
      </c>
      <c r="K1267" s="231" t="str">
        <f t="shared" si="89"/>
        <v>F</v>
      </c>
      <c r="L1267" s="231">
        <f>IF('Pricing + Order Summary'!$O$13&gt;=8000,14,
IF('Pricing + Order Summary'!$O$13&gt;=5500,15,
IF('Pricing + Order Summary'!$O$13&gt;=4000,16,
IF('Pricing + Order Summary'!$O$13&gt;=2000,23,
IF('Pricing + Order Summary'!$O$13&gt;=750,21,
2)))))</f>
        <v>2</v>
      </c>
      <c r="M1267" s="231" t="str">
        <f>"SPS20115"&amp;"-"&amp;D1267&amp;"-"&amp;'Order Form'!$O$3&amp;"-3"</f>
        <v>SPS20115-0-1-3</v>
      </c>
    </row>
    <row r="1268" spans="1:13">
      <c r="A1268" s="234">
        <f>'Order Form'!A219</f>
        <v>100601</v>
      </c>
      <c r="B1268" s="234">
        <f t="shared" si="87"/>
        <v>100601</v>
      </c>
      <c r="C1268" s="235">
        <f t="shared" si="88"/>
        <v>100601</v>
      </c>
      <c r="D1268" s="231">
        <f>'Order Form'!$M$2</f>
        <v>0</v>
      </c>
      <c r="E1268" s="232">
        <f>'Order Form'!$L$11</f>
        <v>0</v>
      </c>
      <c r="F1268" s="232" t="str">
        <f>IF(ISBLANK('Order Form'!$L$12),"",'Order Form'!$L$12)</f>
        <v/>
      </c>
      <c r="G1268" s="232">
        <f t="shared" ca="1" si="86"/>
        <v>41887</v>
      </c>
      <c r="H1268" s="233">
        <f>'Order Form'!$L$13</f>
        <v>0</v>
      </c>
      <c r="I1268" s="236">
        <f>'Order Form'!E219</f>
        <v>7.5</v>
      </c>
      <c r="J1268" s="231">
        <f>'Order Form'!L219</f>
        <v>0</v>
      </c>
      <c r="K1268" s="231" t="str">
        <f t="shared" si="89"/>
        <v>F</v>
      </c>
      <c r="L1268" s="231">
        <f>IF('Pricing + Order Summary'!$O$13&gt;=8000,14,
IF('Pricing + Order Summary'!$O$13&gt;=5500,15,
IF('Pricing + Order Summary'!$O$13&gt;=4000,16,
IF('Pricing + Order Summary'!$O$13&gt;=2000,23,
IF('Pricing + Order Summary'!$O$13&gt;=750,21,
2)))))</f>
        <v>2</v>
      </c>
      <c r="M1268" s="231" t="str">
        <f>"SPS20115"&amp;"-"&amp;D1268&amp;"-"&amp;'Order Form'!$O$3&amp;"-3"</f>
        <v>SPS20115-0-1-3</v>
      </c>
    </row>
    <row r="1269" spans="1:13">
      <c r="A1269" s="234">
        <f>'Order Form'!A220</f>
        <v>100082</v>
      </c>
      <c r="B1269" s="234">
        <f t="shared" si="87"/>
        <v>100082</v>
      </c>
      <c r="C1269" s="235">
        <f t="shared" si="88"/>
        <v>100082</v>
      </c>
      <c r="D1269" s="231">
        <f>'Order Form'!$M$2</f>
        <v>0</v>
      </c>
      <c r="E1269" s="232">
        <f>'Order Form'!$L$11</f>
        <v>0</v>
      </c>
      <c r="F1269" s="232" t="str">
        <f>IF(ISBLANK('Order Form'!$L$12),"",'Order Form'!$L$12)</f>
        <v/>
      </c>
      <c r="G1269" s="232">
        <f t="shared" ca="1" si="86"/>
        <v>41887</v>
      </c>
      <c r="H1269" s="233">
        <f>'Order Form'!$L$13</f>
        <v>0</v>
      </c>
      <c r="I1269" s="236">
        <f>'Order Form'!E220</f>
        <v>7.5</v>
      </c>
      <c r="J1269" s="231">
        <f>'Order Form'!L220</f>
        <v>0</v>
      </c>
      <c r="K1269" s="231" t="str">
        <f t="shared" si="89"/>
        <v>F</v>
      </c>
      <c r="L1269" s="231">
        <f>IF('Pricing + Order Summary'!$O$13&gt;=8000,14,
IF('Pricing + Order Summary'!$O$13&gt;=5500,15,
IF('Pricing + Order Summary'!$O$13&gt;=4000,16,
IF('Pricing + Order Summary'!$O$13&gt;=2000,23,
IF('Pricing + Order Summary'!$O$13&gt;=750,21,
2)))))</f>
        <v>2</v>
      </c>
      <c r="M1269" s="231" t="str">
        <f>"SPS20115"&amp;"-"&amp;D1269&amp;"-"&amp;'Order Form'!$O$3&amp;"-3"</f>
        <v>SPS20115-0-1-3</v>
      </c>
    </row>
    <row r="1270" spans="1:13">
      <c r="A1270" s="234">
        <f>'Order Form'!A221</f>
        <v>100609</v>
      </c>
      <c r="B1270" s="234">
        <f t="shared" si="87"/>
        <v>100609</v>
      </c>
      <c r="C1270" s="235">
        <f t="shared" si="88"/>
        <v>100609</v>
      </c>
      <c r="D1270" s="231">
        <f>'Order Form'!$M$2</f>
        <v>0</v>
      </c>
      <c r="E1270" s="232">
        <f>'Order Form'!$L$11</f>
        <v>0</v>
      </c>
      <c r="F1270" s="232" t="str">
        <f>IF(ISBLANK('Order Form'!$L$12),"",'Order Form'!$L$12)</f>
        <v/>
      </c>
      <c r="G1270" s="232">
        <f t="shared" ca="1" si="86"/>
        <v>41887</v>
      </c>
      <c r="H1270" s="233">
        <f>'Order Form'!$L$13</f>
        <v>0</v>
      </c>
      <c r="I1270" s="236">
        <f>'Order Form'!E221</f>
        <v>7.5</v>
      </c>
      <c r="J1270" s="231">
        <f>'Order Form'!L221</f>
        <v>0</v>
      </c>
      <c r="K1270" s="231" t="str">
        <f t="shared" si="89"/>
        <v>F</v>
      </c>
      <c r="L1270" s="231">
        <f>IF('Pricing + Order Summary'!$O$13&gt;=8000,14,
IF('Pricing + Order Summary'!$O$13&gt;=5500,15,
IF('Pricing + Order Summary'!$O$13&gt;=4000,16,
IF('Pricing + Order Summary'!$O$13&gt;=2000,23,
IF('Pricing + Order Summary'!$O$13&gt;=750,21,
2)))))</f>
        <v>2</v>
      </c>
      <c r="M1270" s="231" t="str">
        <f>"SPS20115"&amp;"-"&amp;D1270&amp;"-"&amp;'Order Form'!$O$3&amp;"-3"</f>
        <v>SPS20115-0-1-3</v>
      </c>
    </row>
    <row r="1271" spans="1:13">
      <c r="A1271" s="234">
        <f>'Order Form'!A222</f>
        <v>100605</v>
      </c>
      <c r="B1271" s="234">
        <f t="shared" si="87"/>
        <v>100605</v>
      </c>
      <c r="C1271" s="235">
        <f t="shared" si="88"/>
        <v>100605</v>
      </c>
      <c r="D1271" s="231">
        <f>'Order Form'!$M$2</f>
        <v>0</v>
      </c>
      <c r="E1271" s="232">
        <f>'Order Form'!$L$11</f>
        <v>0</v>
      </c>
      <c r="F1271" s="232" t="str">
        <f>IF(ISBLANK('Order Form'!$L$12),"",'Order Form'!$L$12)</f>
        <v/>
      </c>
      <c r="G1271" s="232">
        <f t="shared" ca="1" si="86"/>
        <v>41887</v>
      </c>
      <c r="H1271" s="233">
        <f>'Order Form'!$L$13</f>
        <v>0</v>
      </c>
      <c r="I1271" s="236">
        <f>'Order Form'!E222</f>
        <v>7.5</v>
      </c>
      <c r="J1271" s="231">
        <f>'Order Form'!L222</f>
        <v>0</v>
      </c>
      <c r="K1271" s="231" t="str">
        <f t="shared" si="89"/>
        <v>F</v>
      </c>
      <c r="L1271" s="231">
        <f>IF('Pricing + Order Summary'!$O$13&gt;=8000,14,
IF('Pricing + Order Summary'!$O$13&gt;=5500,15,
IF('Pricing + Order Summary'!$O$13&gt;=4000,16,
IF('Pricing + Order Summary'!$O$13&gt;=2000,23,
IF('Pricing + Order Summary'!$O$13&gt;=750,21,
2)))))</f>
        <v>2</v>
      </c>
      <c r="M1271" s="231" t="str">
        <f>"SPS20115"&amp;"-"&amp;D1271&amp;"-"&amp;'Order Form'!$O$3&amp;"-3"</f>
        <v>SPS20115-0-1-3</v>
      </c>
    </row>
    <row r="1272" spans="1:13">
      <c r="A1272" s="234">
        <f>'Order Form'!A223</f>
        <v>107688</v>
      </c>
      <c r="B1272" s="234">
        <f t="shared" si="87"/>
        <v>107688</v>
      </c>
      <c r="C1272" s="235">
        <f t="shared" si="88"/>
        <v>107688</v>
      </c>
      <c r="D1272" s="231">
        <f>'Order Form'!$M$2</f>
        <v>0</v>
      </c>
      <c r="E1272" s="232">
        <f>'Order Form'!$L$11</f>
        <v>0</v>
      </c>
      <c r="F1272" s="232" t="str">
        <f>IF(ISBLANK('Order Form'!$L$12),"",'Order Form'!$L$12)</f>
        <v/>
      </c>
      <c r="G1272" s="232">
        <f t="shared" ca="1" si="86"/>
        <v>41887</v>
      </c>
      <c r="H1272" s="233">
        <f>'Order Form'!$L$13</f>
        <v>0</v>
      </c>
      <c r="I1272" s="236">
        <f>'Order Form'!E223</f>
        <v>7.5</v>
      </c>
      <c r="J1272" s="231">
        <f>'Order Form'!L223</f>
        <v>0</v>
      </c>
      <c r="K1272" s="231" t="str">
        <f t="shared" si="89"/>
        <v>F</v>
      </c>
      <c r="L1272" s="231">
        <f>IF('Pricing + Order Summary'!$O$13&gt;=8000,14,
IF('Pricing + Order Summary'!$O$13&gt;=5500,15,
IF('Pricing + Order Summary'!$O$13&gt;=4000,16,
IF('Pricing + Order Summary'!$O$13&gt;=2000,23,
IF('Pricing + Order Summary'!$O$13&gt;=750,21,
2)))))</f>
        <v>2</v>
      </c>
      <c r="M1272" s="231" t="str">
        <f>"SPS20115"&amp;"-"&amp;D1272&amp;"-"&amp;'Order Form'!$O$3&amp;"-3"</f>
        <v>SPS20115-0-1-3</v>
      </c>
    </row>
    <row r="1273" spans="1:13">
      <c r="A1273" s="234">
        <f>'Order Form'!A224</f>
        <v>100602</v>
      </c>
      <c r="B1273" s="234">
        <f t="shared" si="87"/>
        <v>100602</v>
      </c>
      <c r="C1273" s="235">
        <f t="shared" si="88"/>
        <v>100602</v>
      </c>
      <c r="D1273" s="231">
        <f>'Order Form'!$M$2</f>
        <v>0</v>
      </c>
      <c r="E1273" s="232">
        <f>'Order Form'!$L$11</f>
        <v>0</v>
      </c>
      <c r="F1273" s="232" t="str">
        <f>IF(ISBLANK('Order Form'!$L$12),"",'Order Form'!$L$12)</f>
        <v/>
      </c>
      <c r="G1273" s="232">
        <f t="shared" ca="1" si="86"/>
        <v>41887</v>
      </c>
      <c r="H1273" s="233">
        <f>'Order Form'!$L$13</f>
        <v>0</v>
      </c>
      <c r="I1273" s="236">
        <f>'Order Form'!E224</f>
        <v>7.5</v>
      </c>
      <c r="J1273" s="231">
        <f>'Order Form'!L224</f>
        <v>0</v>
      </c>
      <c r="K1273" s="231" t="str">
        <f t="shared" si="89"/>
        <v>F</v>
      </c>
      <c r="L1273" s="231">
        <f>IF('Pricing + Order Summary'!$O$13&gt;=8000,14,
IF('Pricing + Order Summary'!$O$13&gt;=5500,15,
IF('Pricing + Order Summary'!$O$13&gt;=4000,16,
IF('Pricing + Order Summary'!$O$13&gt;=2000,23,
IF('Pricing + Order Summary'!$O$13&gt;=750,21,
2)))))</f>
        <v>2</v>
      </c>
      <c r="M1273" s="231" t="str">
        <f>"SPS20115"&amp;"-"&amp;D1273&amp;"-"&amp;'Order Form'!$O$3&amp;"-3"</f>
        <v>SPS20115-0-1-3</v>
      </c>
    </row>
    <row r="1274" spans="1:13">
      <c r="A1274" s="234">
        <f>'Order Form'!A225</f>
        <v>107679</v>
      </c>
      <c r="B1274" s="234">
        <f t="shared" si="87"/>
        <v>107679</v>
      </c>
      <c r="C1274" s="235">
        <f t="shared" si="88"/>
        <v>107679</v>
      </c>
      <c r="D1274" s="231">
        <f>'Order Form'!$M$2</f>
        <v>0</v>
      </c>
      <c r="E1274" s="232">
        <f>'Order Form'!$L$11</f>
        <v>0</v>
      </c>
      <c r="F1274" s="232" t="str">
        <f>IF(ISBLANK('Order Form'!$L$12),"",'Order Form'!$L$12)</f>
        <v/>
      </c>
      <c r="G1274" s="232">
        <f t="shared" ca="1" si="86"/>
        <v>41887</v>
      </c>
      <c r="H1274" s="233">
        <f>'Order Form'!$L$13</f>
        <v>0</v>
      </c>
      <c r="I1274" s="236">
        <f>'Order Form'!E225</f>
        <v>7.5</v>
      </c>
      <c r="J1274" s="231">
        <f>'Order Form'!L225</f>
        <v>0</v>
      </c>
      <c r="K1274" s="231" t="str">
        <f t="shared" si="89"/>
        <v>F</v>
      </c>
      <c r="L1274" s="231">
        <f>IF('Pricing + Order Summary'!$O$13&gt;=8000,14,
IF('Pricing + Order Summary'!$O$13&gt;=5500,15,
IF('Pricing + Order Summary'!$O$13&gt;=4000,16,
IF('Pricing + Order Summary'!$O$13&gt;=2000,23,
IF('Pricing + Order Summary'!$O$13&gt;=750,21,
2)))))</f>
        <v>2</v>
      </c>
      <c r="M1274" s="231" t="str">
        <f>"SPS20115"&amp;"-"&amp;D1274&amp;"-"&amp;'Order Form'!$O$3&amp;"-3"</f>
        <v>SPS20115-0-1-3</v>
      </c>
    </row>
    <row r="1275" spans="1:13">
      <c r="A1275" s="234">
        <f>'Order Form'!A226</f>
        <v>107678</v>
      </c>
      <c r="B1275" s="234">
        <f t="shared" si="87"/>
        <v>107678</v>
      </c>
      <c r="C1275" s="235">
        <f t="shared" si="88"/>
        <v>107678</v>
      </c>
      <c r="D1275" s="231">
        <f>'Order Form'!$M$2</f>
        <v>0</v>
      </c>
      <c r="E1275" s="232">
        <f>'Order Form'!$L$11</f>
        <v>0</v>
      </c>
      <c r="F1275" s="232" t="str">
        <f>IF(ISBLANK('Order Form'!$L$12),"",'Order Form'!$L$12)</f>
        <v/>
      </c>
      <c r="G1275" s="232">
        <f t="shared" ca="1" si="86"/>
        <v>41887</v>
      </c>
      <c r="H1275" s="233">
        <f>'Order Form'!$L$13</f>
        <v>0</v>
      </c>
      <c r="I1275" s="236">
        <f>'Order Form'!E226</f>
        <v>7.5</v>
      </c>
      <c r="J1275" s="231">
        <f>'Order Form'!L226</f>
        <v>0</v>
      </c>
      <c r="K1275" s="231" t="str">
        <f t="shared" si="89"/>
        <v>F</v>
      </c>
      <c r="L1275" s="231">
        <f>IF('Pricing + Order Summary'!$O$13&gt;=8000,14,
IF('Pricing + Order Summary'!$O$13&gt;=5500,15,
IF('Pricing + Order Summary'!$O$13&gt;=4000,16,
IF('Pricing + Order Summary'!$O$13&gt;=2000,23,
IF('Pricing + Order Summary'!$O$13&gt;=750,21,
2)))))</f>
        <v>2</v>
      </c>
      <c r="M1275" s="231" t="str">
        <f>"SPS20115"&amp;"-"&amp;D1275&amp;"-"&amp;'Order Form'!$O$3&amp;"-3"</f>
        <v>SPS20115-0-1-3</v>
      </c>
    </row>
    <row r="1276" spans="1:13">
      <c r="A1276" s="234">
        <f>'Order Form'!A227</f>
        <v>100274</v>
      </c>
      <c r="B1276" s="234">
        <f t="shared" si="87"/>
        <v>100274</v>
      </c>
      <c r="C1276" s="235">
        <f t="shared" si="88"/>
        <v>100274</v>
      </c>
      <c r="D1276" s="231">
        <f>'Order Form'!$M$2</f>
        <v>0</v>
      </c>
      <c r="E1276" s="232">
        <f>'Order Form'!$L$11</f>
        <v>0</v>
      </c>
      <c r="F1276" s="232" t="str">
        <f>IF(ISBLANK('Order Form'!$L$12),"",'Order Form'!$L$12)</f>
        <v/>
      </c>
      <c r="G1276" s="232">
        <f t="shared" ca="1" si="86"/>
        <v>41887</v>
      </c>
      <c r="H1276" s="233">
        <f>'Order Form'!$L$13</f>
        <v>0</v>
      </c>
      <c r="I1276" s="236">
        <f>'Order Form'!E227</f>
        <v>7.5</v>
      </c>
      <c r="J1276" s="231">
        <f>'Order Form'!L227</f>
        <v>0</v>
      </c>
      <c r="K1276" s="231" t="str">
        <f t="shared" si="89"/>
        <v>F</v>
      </c>
      <c r="L1276" s="231">
        <f>IF('Pricing + Order Summary'!$O$13&gt;=8000,14,
IF('Pricing + Order Summary'!$O$13&gt;=5500,15,
IF('Pricing + Order Summary'!$O$13&gt;=4000,16,
IF('Pricing + Order Summary'!$O$13&gt;=2000,23,
IF('Pricing + Order Summary'!$O$13&gt;=750,21,
2)))))</f>
        <v>2</v>
      </c>
      <c r="M1276" s="231" t="str">
        <f>"SPS20115"&amp;"-"&amp;D1276&amp;"-"&amp;'Order Form'!$O$3&amp;"-3"</f>
        <v>SPS20115-0-1-3</v>
      </c>
    </row>
    <row r="1277" spans="1:13">
      <c r="A1277" s="234">
        <f>'Order Form'!A228</f>
        <v>108665</v>
      </c>
      <c r="B1277" s="234">
        <f t="shared" si="87"/>
        <v>108665</v>
      </c>
      <c r="C1277" s="235">
        <f t="shared" si="88"/>
        <v>108665</v>
      </c>
      <c r="D1277" s="231">
        <f>'Order Form'!$M$2</f>
        <v>0</v>
      </c>
      <c r="E1277" s="232">
        <f>'Order Form'!$L$11</f>
        <v>0</v>
      </c>
      <c r="F1277" s="232" t="str">
        <f>IF(ISBLANK('Order Form'!$L$12),"",'Order Form'!$L$12)</f>
        <v/>
      </c>
      <c r="G1277" s="232">
        <f t="shared" ca="1" si="86"/>
        <v>41887</v>
      </c>
      <c r="H1277" s="233">
        <f>'Order Form'!$L$13</f>
        <v>0</v>
      </c>
      <c r="I1277" s="236">
        <f>'Order Form'!E228</f>
        <v>7.5</v>
      </c>
      <c r="J1277" s="231">
        <f>'Order Form'!L228</f>
        <v>0</v>
      </c>
      <c r="K1277" s="231" t="str">
        <f t="shared" si="89"/>
        <v>F</v>
      </c>
      <c r="L1277" s="231">
        <f>IF('Pricing + Order Summary'!$O$13&gt;=8000,14,
IF('Pricing + Order Summary'!$O$13&gt;=5500,15,
IF('Pricing + Order Summary'!$O$13&gt;=4000,16,
IF('Pricing + Order Summary'!$O$13&gt;=2000,23,
IF('Pricing + Order Summary'!$O$13&gt;=750,21,
2)))))</f>
        <v>2</v>
      </c>
      <c r="M1277" s="231" t="str">
        <f>"SPS20115"&amp;"-"&amp;D1277&amp;"-"&amp;'Order Form'!$O$3&amp;"-3"</f>
        <v>SPS20115-0-1-3</v>
      </c>
    </row>
    <row r="1278" spans="1:13">
      <c r="A1278" s="234">
        <f>'Order Form'!A229</f>
        <v>105874</v>
      </c>
      <c r="B1278" s="234">
        <f t="shared" si="87"/>
        <v>105874</v>
      </c>
      <c r="C1278" s="235">
        <f t="shared" si="88"/>
        <v>105874</v>
      </c>
      <c r="D1278" s="231">
        <f>'Order Form'!$M$2</f>
        <v>0</v>
      </c>
      <c r="E1278" s="232">
        <f>'Order Form'!$L$11</f>
        <v>0</v>
      </c>
      <c r="F1278" s="232" t="str">
        <f>IF(ISBLANK('Order Form'!$L$12),"",'Order Form'!$L$12)</f>
        <v/>
      </c>
      <c r="G1278" s="232">
        <f t="shared" ca="1" si="86"/>
        <v>41887</v>
      </c>
      <c r="H1278" s="233">
        <f>'Order Form'!$L$13</f>
        <v>0</v>
      </c>
      <c r="I1278" s="236">
        <f>'Order Form'!E229</f>
        <v>7.5</v>
      </c>
      <c r="J1278" s="231">
        <f>'Order Form'!L229</f>
        <v>0</v>
      </c>
      <c r="K1278" s="231" t="str">
        <f t="shared" si="89"/>
        <v>F</v>
      </c>
      <c r="L1278" s="231">
        <f>IF('Pricing + Order Summary'!$O$13&gt;=8000,14,
IF('Pricing + Order Summary'!$O$13&gt;=5500,15,
IF('Pricing + Order Summary'!$O$13&gt;=4000,16,
IF('Pricing + Order Summary'!$O$13&gt;=2000,23,
IF('Pricing + Order Summary'!$O$13&gt;=750,21,
2)))))</f>
        <v>2</v>
      </c>
      <c r="M1278" s="231" t="str">
        <f>"SPS20115"&amp;"-"&amp;D1278&amp;"-"&amp;'Order Form'!$O$3&amp;"-3"</f>
        <v>SPS20115-0-1-3</v>
      </c>
    </row>
    <row r="1279" spans="1:13">
      <c r="A1279" s="234">
        <f>'Order Form'!A230</f>
        <v>105875</v>
      </c>
      <c r="B1279" s="234">
        <f t="shared" si="87"/>
        <v>105875</v>
      </c>
      <c r="C1279" s="235">
        <f t="shared" si="88"/>
        <v>105875</v>
      </c>
      <c r="D1279" s="231">
        <f>'Order Form'!$M$2</f>
        <v>0</v>
      </c>
      <c r="E1279" s="232">
        <f>'Order Form'!$L$11</f>
        <v>0</v>
      </c>
      <c r="F1279" s="232" t="str">
        <f>IF(ISBLANK('Order Form'!$L$12),"",'Order Form'!$L$12)</f>
        <v/>
      </c>
      <c r="G1279" s="232">
        <f t="shared" ca="1" si="86"/>
        <v>41887</v>
      </c>
      <c r="H1279" s="233">
        <f>'Order Form'!$L$13</f>
        <v>0</v>
      </c>
      <c r="I1279" s="236">
        <f>'Order Form'!E230</f>
        <v>15</v>
      </c>
      <c r="J1279" s="231">
        <f>'Order Form'!L230</f>
        <v>0</v>
      </c>
      <c r="K1279" s="231" t="str">
        <f t="shared" si="89"/>
        <v>F</v>
      </c>
      <c r="L1279" s="231">
        <f>IF('Pricing + Order Summary'!$O$13&gt;=8000,14,
IF('Pricing + Order Summary'!$O$13&gt;=5500,15,
IF('Pricing + Order Summary'!$O$13&gt;=4000,16,
IF('Pricing + Order Summary'!$O$13&gt;=2000,23,
IF('Pricing + Order Summary'!$O$13&gt;=750,21,
2)))))</f>
        <v>2</v>
      </c>
      <c r="M1279" s="231" t="str">
        <f>"SPS20115"&amp;"-"&amp;D1279&amp;"-"&amp;'Order Form'!$O$3&amp;"-3"</f>
        <v>SPS20115-0-1-3</v>
      </c>
    </row>
    <row r="1280" spans="1:13">
      <c r="A1280" s="234">
        <f>'Order Form'!A231</f>
        <v>108787</v>
      </c>
      <c r="B1280" s="234">
        <f t="shared" si="87"/>
        <v>108787</v>
      </c>
      <c r="C1280" s="235">
        <f t="shared" si="88"/>
        <v>108787</v>
      </c>
      <c r="D1280" s="231">
        <f>'Order Form'!$M$2</f>
        <v>0</v>
      </c>
      <c r="E1280" s="232">
        <f>'Order Form'!$L$11</f>
        <v>0</v>
      </c>
      <c r="F1280" s="232" t="str">
        <f>IF(ISBLANK('Order Form'!$L$12),"",'Order Form'!$L$12)</f>
        <v/>
      </c>
      <c r="G1280" s="232">
        <f t="shared" ca="1" si="86"/>
        <v>41887</v>
      </c>
      <c r="H1280" s="233">
        <f>'Order Form'!$L$13</f>
        <v>0</v>
      </c>
      <c r="I1280" s="236">
        <f>'Order Form'!E231</f>
        <v>7.5</v>
      </c>
      <c r="J1280" s="231">
        <f>'Order Form'!L231</f>
        <v>0</v>
      </c>
      <c r="K1280" s="231" t="str">
        <f t="shared" si="89"/>
        <v>F</v>
      </c>
      <c r="L1280" s="231">
        <f>IF('Pricing + Order Summary'!$O$13&gt;=8000,14,
IF('Pricing + Order Summary'!$O$13&gt;=5500,15,
IF('Pricing + Order Summary'!$O$13&gt;=4000,16,
IF('Pricing + Order Summary'!$O$13&gt;=2000,23,
IF('Pricing + Order Summary'!$O$13&gt;=750,21,
2)))))</f>
        <v>2</v>
      </c>
      <c r="M1280" s="231" t="str">
        <f>"SPS20115"&amp;"-"&amp;D1280&amp;"-"&amp;'Order Form'!$O$3&amp;"-3"</f>
        <v>SPS20115-0-1-3</v>
      </c>
    </row>
    <row r="1281" spans="1:13">
      <c r="A1281" s="234">
        <f>'Order Form'!A232</f>
        <v>108788</v>
      </c>
      <c r="B1281" s="234">
        <f t="shared" si="87"/>
        <v>108788</v>
      </c>
      <c r="C1281" s="235">
        <f t="shared" si="88"/>
        <v>108788</v>
      </c>
      <c r="D1281" s="231">
        <f>'Order Form'!$M$2</f>
        <v>0</v>
      </c>
      <c r="E1281" s="232">
        <f>'Order Form'!$L$11</f>
        <v>0</v>
      </c>
      <c r="F1281" s="232" t="str">
        <f>IF(ISBLANK('Order Form'!$L$12),"",'Order Form'!$L$12)</f>
        <v/>
      </c>
      <c r="G1281" s="232">
        <f t="shared" ref="G1281:G1344" ca="1" si="90">TODAY()</f>
        <v>41887</v>
      </c>
      <c r="H1281" s="233">
        <f>'Order Form'!$L$13</f>
        <v>0</v>
      </c>
      <c r="I1281" s="236">
        <f>'Order Form'!E232</f>
        <v>7.5</v>
      </c>
      <c r="J1281" s="231">
        <f>'Order Form'!L232</f>
        <v>0</v>
      </c>
      <c r="K1281" s="231" t="str">
        <f t="shared" si="89"/>
        <v>F</v>
      </c>
      <c r="L1281" s="231">
        <f>IF('Pricing + Order Summary'!$O$13&gt;=8000,14,
IF('Pricing + Order Summary'!$O$13&gt;=5500,15,
IF('Pricing + Order Summary'!$O$13&gt;=4000,16,
IF('Pricing + Order Summary'!$O$13&gt;=2000,23,
IF('Pricing + Order Summary'!$O$13&gt;=750,21,
2)))))</f>
        <v>2</v>
      </c>
      <c r="M1281" s="231" t="str">
        <f>"SPS20115"&amp;"-"&amp;D1281&amp;"-"&amp;'Order Form'!$O$3&amp;"-3"</f>
        <v>SPS20115-0-1-3</v>
      </c>
    </row>
    <row r="1282" spans="1:13">
      <c r="A1282" s="234">
        <f>'Order Form'!A233</f>
        <v>108789</v>
      </c>
      <c r="B1282" s="234">
        <f t="shared" si="87"/>
        <v>108789</v>
      </c>
      <c r="C1282" s="235">
        <f t="shared" si="88"/>
        <v>108789</v>
      </c>
      <c r="D1282" s="231">
        <f>'Order Form'!$M$2</f>
        <v>0</v>
      </c>
      <c r="E1282" s="232">
        <f>'Order Form'!$L$11</f>
        <v>0</v>
      </c>
      <c r="F1282" s="232" t="str">
        <f>IF(ISBLANK('Order Form'!$L$12),"",'Order Form'!$L$12)</f>
        <v/>
      </c>
      <c r="G1282" s="232">
        <f t="shared" ca="1" si="90"/>
        <v>41887</v>
      </c>
      <c r="H1282" s="233">
        <f>'Order Form'!$L$13</f>
        <v>0</v>
      </c>
      <c r="I1282" s="236">
        <f>'Order Form'!E233</f>
        <v>7.5</v>
      </c>
      <c r="J1282" s="231">
        <f>'Order Form'!L233</f>
        <v>0</v>
      </c>
      <c r="K1282" s="231" t="str">
        <f t="shared" si="89"/>
        <v>F</v>
      </c>
      <c r="L1282" s="231">
        <f>IF('Pricing + Order Summary'!$O$13&gt;=8000,14,
IF('Pricing + Order Summary'!$O$13&gt;=5500,15,
IF('Pricing + Order Summary'!$O$13&gt;=4000,16,
IF('Pricing + Order Summary'!$O$13&gt;=2000,23,
IF('Pricing + Order Summary'!$O$13&gt;=750,21,
2)))))</f>
        <v>2</v>
      </c>
      <c r="M1282" s="231" t="str">
        <f>"SPS20115"&amp;"-"&amp;D1282&amp;"-"&amp;'Order Form'!$O$3&amp;"-3"</f>
        <v>SPS20115-0-1-3</v>
      </c>
    </row>
    <row r="1283" spans="1:13">
      <c r="A1283" s="234">
        <f>'Order Form'!A234</f>
        <v>108717</v>
      </c>
      <c r="B1283" s="234">
        <f t="shared" si="87"/>
        <v>108717</v>
      </c>
      <c r="C1283" s="235">
        <f t="shared" si="88"/>
        <v>108717</v>
      </c>
      <c r="D1283" s="231">
        <f>'Order Form'!$M$2</f>
        <v>0</v>
      </c>
      <c r="E1283" s="232">
        <f>'Order Form'!$L$11</f>
        <v>0</v>
      </c>
      <c r="F1283" s="232" t="str">
        <f>IF(ISBLANK('Order Form'!$L$12),"",'Order Form'!$L$12)</f>
        <v/>
      </c>
      <c r="G1283" s="232">
        <f t="shared" ca="1" si="90"/>
        <v>41887</v>
      </c>
      <c r="H1283" s="233">
        <f>'Order Form'!$L$13</f>
        <v>0</v>
      </c>
      <c r="I1283" s="236">
        <f>'Order Form'!E234</f>
        <v>7.5</v>
      </c>
      <c r="J1283" s="231">
        <f>'Order Form'!L234</f>
        <v>0</v>
      </c>
      <c r="K1283" s="231" t="str">
        <f t="shared" si="89"/>
        <v>F</v>
      </c>
      <c r="L1283" s="231">
        <f>IF('Pricing + Order Summary'!$O$13&gt;=8000,14,
IF('Pricing + Order Summary'!$O$13&gt;=5500,15,
IF('Pricing + Order Summary'!$O$13&gt;=4000,16,
IF('Pricing + Order Summary'!$O$13&gt;=2000,23,
IF('Pricing + Order Summary'!$O$13&gt;=750,21,
2)))))</f>
        <v>2</v>
      </c>
      <c r="M1283" s="231" t="str">
        <f>"SPS20115"&amp;"-"&amp;D1283&amp;"-"&amp;'Order Form'!$O$3&amp;"-3"</f>
        <v>SPS20115-0-1-3</v>
      </c>
    </row>
    <row r="1284" spans="1:13">
      <c r="A1284" s="234">
        <f>'Order Form'!A235</f>
        <v>108624</v>
      </c>
      <c r="B1284" s="234">
        <f t="shared" si="87"/>
        <v>108624</v>
      </c>
      <c r="C1284" s="235">
        <f t="shared" si="88"/>
        <v>108624</v>
      </c>
      <c r="D1284" s="231">
        <f>'Order Form'!$M$2</f>
        <v>0</v>
      </c>
      <c r="E1284" s="232">
        <f>'Order Form'!$L$11</f>
        <v>0</v>
      </c>
      <c r="F1284" s="232" t="str">
        <f>IF(ISBLANK('Order Form'!$L$12),"",'Order Form'!$L$12)</f>
        <v/>
      </c>
      <c r="G1284" s="232">
        <f t="shared" ca="1" si="90"/>
        <v>41887</v>
      </c>
      <c r="H1284" s="233">
        <f>'Order Form'!$L$13</f>
        <v>0</v>
      </c>
      <c r="I1284" s="236">
        <f>'Order Form'!E235</f>
        <v>7.5</v>
      </c>
      <c r="J1284" s="231">
        <f>'Order Form'!L235</f>
        <v>0</v>
      </c>
      <c r="K1284" s="231" t="str">
        <f t="shared" si="89"/>
        <v>F</v>
      </c>
      <c r="L1284" s="231">
        <f>IF('Pricing + Order Summary'!$O$13&gt;=8000,14,
IF('Pricing + Order Summary'!$O$13&gt;=5500,15,
IF('Pricing + Order Summary'!$O$13&gt;=4000,16,
IF('Pricing + Order Summary'!$O$13&gt;=2000,23,
IF('Pricing + Order Summary'!$O$13&gt;=750,21,
2)))))</f>
        <v>2</v>
      </c>
      <c r="M1284" s="231" t="str">
        <f>"SPS20115"&amp;"-"&amp;D1284&amp;"-"&amp;'Order Form'!$O$3&amp;"-3"</f>
        <v>SPS20115-0-1-3</v>
      </c>
    </row>
    <row r="1285" spans="1:13">
      <c r="A1285" s="234">
        <f>'Order Form'!A236</f>
        <v>108790</v>
      </c>
      <c r="B1285" s="234">
        <f t="shared" si="87"/>
        <v>108790</v>
      </c>
      <c r="C1285" s="235">
        <f t="shared" si="88"/>
        <v>108790</v>
      </c>
      <c r="D1285" s="231">
        <f>'Order Form'!$M$2</f>
        <v>0</v>
      </c>
      <c r="E1285" s="232">
        <f>'Order Form'!$L$11</f>
        <v>0</v>
      </c>
      <c r="F1285" s="232" t="str">
        <f>IF(ISBLANK('Order Form'!$L$12),"",'Order Form'!$L$12)</f>
        <v/>
      </c>
      <c r="G1285" s="232">
        <f t="shared" ca="1" si="90"/>
        <v>41887</v>
      </c>
      <c r="H1285" s="233">
        <f>'Order Form'!$L$13</f>
        <v>0</v>
      </c>
      <c r="I1285" s="236">
        <f>'Order Form'!E236</f>
        <v>7.5</v>
      </c>
      <c r="J1285" s="231">
        <f>'Order Form'!L236</f>
        <v>0</v>
      </c>
      <c r="K1285" s="231" t="str">
        <f t="shared" si="89"/>
        <v>F</v>
      </c>
      <c r="L1285" s="231">
        <f>IF('Pricing + Order Summary'!$O$13&gt;=8000,14,
IF('Pricing + Order Summary'!$O$13&gt;=5500,15,
IF('Pricing + Order Summary'!$O$13&gt;=4000,16,
IF('Pricing + Order Summary'!$O$13&gt;=2000,23,
IF('Pricing + Order Summary'!$O$13&gt;=750,21,
2)))))</f>
        <v>2</v>
      </c>
      <c r="M1285" s="231" t="str">
        <f>"SPS20115"&amp;"-"&amp;D1285&amp;"-"&amp;'Order Form'!$O$3&amp;"-3"</f>
        <v>SPS20115-0-1-3</v>
      </c>
    </row>
    <row r="1286" spans="1:13">
      <c r="A1286" s="234">
        <f>'Order Form'!A237</f>
        <v>108791</v>
      </c>
      <c r="B1286" s="234">
        <f t="shared" si="87"/>
        <v>108791</v>
      </c>
      <c r="C1286" s="235">
        <f t="shared" si="88"/>
        <v>108791</v>
      </c>
      <c r="D1286" s="231">
        <f>'Order Form'!$M$2</f>
        <v>0</v>
      </c>
      <c r="E1286" s="232">
        <f>'Order Form'!$L$11</f>
        <v>0</v>
      </c>
      <c r="F1286" s="232" t="str">
        <f>IF(ISBLANK('Order Form'!$L$12),"",'Order Form'!$L$12)</f>
        <v/>
      </c>
      <c r="G1286" s="232">
        <f t="shared" ca="1" si="90"/>
        <v>41887</v>
      </c>
      <c r="H1286" s="233">
        <f>'Order Form'!$L$13</f>
        <v>0</v>
      </c>
      <c r="I1286" s="236">
        <f>'Order Form'!E237</f>
        <v>7.5</v>
      </c>
      <c r="J1286" s="231">
        <f>'Order Form'!L237</f>
        <v>0</v>
      </c>
      <c r="K1286" s="231" t="str">
        <f t="shared" si="89"/>
        <v>F</v>
      </c>
      <c r="L1286" s="231">
        <f>IF('Pricing + Order Summary'!$O$13&gt;=8000,14,
IF('Pricing + Order Summary'!$O$13&gt;=5500,15,
IF('Pricing + Order Summary'!$O$13&gt;=4000,16,
IF('Pricing + Order Summary'!$O$13&gt;=2000,23,
IF('Pricing + Order Summary'!$O$13&gt;=750,21,
2)))))</f>
        <v>2</v>
      </c>
      <c r="M1286" s="231" t="str">
        <f>"SPS20115"&amp;"-"&amp;D1286&amp;"-"&amp;'Order Form'!$O$3&amp;"-3"</f>
        <v>SPS20115-0-1-3</v>
      </c>
    </row>
    <row r="1287" spans="1:13">
      <c r="A1287" s="234">
        <f>'Order Form'!A238</f>
        <v>108646</v>
      </c>
      <c r="B1287" s="234">
        <f t="shared" si="87"/>
        <v>108646</v>
      </c>
      <c r="C1287" s="235">
        <f t="shared" si="88"/>
        <v>108646</v>
      </c>
      <c r="D1287" s="231">
        <f>'Order Form'!$M$2</f>
        <v>0</v>
      </c>
      <c r="E1287" s="232">
        <f>'Order Form'!$L$11</f>
        <v>0</v>
      </c>
      <c r="F1287" s="232" t="str">
        <f>IF(ISBLANK('Order Form'!$L$12),"",'Order Form'!$L$12)</f>
        <v/>
      </c>
      <c r="G1287" s="232">
        <f t="shared" ca="1" si="90"/>
        <v>41887</v>
      </c>
      <c r="H1287" s="233">
        <f>'Order Form'!$L$13</f>
        <v>0</v>
      </c>
      <c r="I1287" s="236">
        <f>'Order Form'!E238</f>
        <v>7.5</v>
      </c>
      <c r="J1287" s="231">
        <f>'Order Form'!L238</f>
        <v>0</v>
      </c>
      <c r="K1287" s="231" t="str">
        <f t="shared" si="89"/>
        <v>F</v>
      </c>
      <c r="L1287" s="231">
        <f>IF('Pricing + Order Summary'!$O$13&gt;=8000,14,
IF('Pricing + Order Summary'!$O$13&gt;=5500,15,
IF('Pricing + Order Summary'!$O$13&gt;=4000,16,
IF('Pricing + Order Summary'!$O$13&gt;=2000,23,
IF('Pricing + Order Summary'!$O$13&gt;=750,21,
2)))))</f>
        <v>2</v>
      </c>
      <c r="M1287" s="231" t="str">
        <f>"SPS20115"&amp;"-"&amp;D1287&amp;"-"&amp;'Order Form'!$O$3&amp;"-3"</f>
        <v>SPS20115-0-1-3</v>
      </c>
    </row>
    <row r="1288" spans="1:13">
      <c r="A1288" s="234">
        <f>'Order Form'!A239</f>
        <v>108648</v>
      </c>
      <c r="B1288" s="234">
        <f t="shared" si="87"/>
        <v>108648</v>
      </c>
      <c r="C1288" s="235">
        <f t="shared" si="88"/>
        <v>108648</v>
      </c>
      <c r="D1288" s="231">
        <f>'Order Form'!$M$2</f>
        <v>0</v>
      </c>
      <c r="E1288" s="232">
        <f>'Order Form'!$L$11</f>
        <v>0</v>
      </c>
      <c r="F1288" s="232" t="str">
        <f>IF(ISBLANK('Order Form'!$L$12),"",'Order Form'!$L$12)</f>
        <v/>
      </c>
      <c r="G1288" s="232">
        <f t="shared" ca="1" si="90"/>
        <v>41887</v>
      </c>
      <c r="H1288" s="233">
        <f>'Order Form'!$L$13</f>
        <v>0</v>
      </c>
      <c r="I1288" s="236">
        <f>'Order Form'!E239</f>
        <v>7.5</v>
      </c>
      <c r="J1288" s="231">
        <f>'Order Form'!L239</f>
        <v>0</v>
      </c>
      <c r="K1288" s="231" t="str">
        <f t="shared" si="89"/>
        <v>F</v>
      </c>
      <c r="L1288" s="231">
        <f>IF('Pricing + Order Summary'!$O$13&gt;=8000,14,
IF('Pricing + Order Summary'!$O$13&gt;=5500,15,
IF('Pricing + Order Summary'!$O$13&gt;=4000,16,
IF('Pricing + Order Summary'!$O$13&gt;=2000,23,
IF('Pricing + Order Summary'!$O$13&gt;=750,21,
2)))))</f>
        <v>2</v>
      </c>
      <c r="M1288" s="231" t="str">
        <f>"SPS20115"&amp;"-"&amp;D1288&amp;"-"&amp;'Order Form'!$O$3&amp;"-3"</f>
        <v>SPS20115-0-1-3</v>
      </c>
    </row>
    <row r="1289" spans="1:13">
      <c r="A1289" s="234">
        <f>'Order Form'!A240</f>
        <v>108647</v>
      </c>
      <c r="B1289" s="234">
        <f t="shared" si="87"/>
        <v>108647</v>
      </c>
      <c r="C1289" s="235">
        <f t="shared" si="88"/>
        <v>108647</v>
      </c>
      <c r="D1289" s="231">
        <f>'Order Form'!$M$2</f>
        <v>0</v>
      </c>
      <c r="E1289" s="232">
        <f>'Order Form'!$L$11</f>
        <v>0</v>
      </c>
      <c r="F1289" s="232" t="str">
        <f>IF(ISBLANK('Order Form'!$L$12),"",'Order Form'!$L$12)</f>
        <v/>
      </c>
      <c r="G1289" s="232">
        <f t="shared" ca="1" si="90"/>
        <v>41887</v>
      </c>
      <c r="H1289" s="233">
        <f>'Order Form'!$L$13</f>
        <v>0</v>
      </c>
      <c r="I1289" s="236">
        <f>'Order Form'!E240</f>
        <v>7.5</v>
      </c>
      <c r="J1289" s="231">
        <f>'Order Form'!L240</f>
        <v>0</v>
      </c>
      <c r="K1289" s="231" t="str">
        <f t="shared" si="89"/>
        <v>F</v>
      </c>
      <c r="L1289" s="231">
        <f>IF('Pricing + Order Summary'!$O$13&gt;=8000,14,
IF('Pricing + Order Summary'!$O$13&gt;=5500,15,
IF('Pricing + Order Summary'!$O$13&gt;=4000,16,
IF('Pricing + Order Summary'!$O$13&gt;=2000,23,
IF('Pricing + Order Summary'!$O$13&gt;=750,21,
2)))))</f>
        <v>2</v>
      </c>
      <c r="M1289" s="231" t="str">
        <f>"SPS20115"&amp;"-"&amp;D1289&amp;"-"&amp;'Order Form'!$O$3&amp;"-3"</f>
        <v>SPS20115-0-1-3</v>
      </c>
    </row>
    <row r="1290" spans="1:13">
      <c r="A1290" s="234">
        <f>'Order Form'!A241</f>
        <v>108792</v>
      </c>
      <c r="B1290" s="234">
        <f t="shared" si="87"/>
        <v>108792</v>
      </c>
      <c r="C1290" s="235">
        <f t="shared" si="88"/>
        <v>108792</v>
      </c>
      <c r="D1290" s="231">
        <f>'Order Form'!$M$2</f>
        <v>0</v>
      </c>
      <c r="E1290" s="232">
        <f>'Order Form'!$L$11</f>
        <v>0</v>
      </c>
      <c r="F1290" s="232" t="str">
        <f>IF(ISBLANK('Order Form'!$L$12),"",'Order Form'!$L$12)</f>
        <v/>
      </c>
      <c r="G1290" s="232">
        <f t="shared" ca="1" si="90"/>
        <v>41887</v>
      </c>
      <c r="H1290" s="233">
        <f>'Order Form'!$L$13</f>
        <v>0</v>
      </c>
      <c r="I1290" s="236">
        <f>'Order Form'!E241</f>
        <v>7.5</v>
      </c>
      <c r="J1290" s="231">
        <f>'Order Form'!L241</f>
        <v>0</v>
      </c>
      <c r="K1290" s="231" t="str">
        <f t="shared" si="89"/>
        <v>F</v>
      </c>
      <c r="L1290" s="231">
        <f>IF('Pricing + Order Summary'!$O$13&gt;=8000,14,
IF('Pricing + Order Summary'!$O$13&gt;=5500,15,
IF('Pricing + Order Summary'!$O$13&gt;=4000,16,
IF('Pricing + Order Summary'!$O$13&gt;=2000,23,
IF('Pricing + Order Summary'!$O$13&gt;=750,21,
2)))))</f>
        <v>2</v>
      </c>
      <c r="M1290" s="231" t="str">
        <f>"SPS20115"&amp;"-"&amp;D1290&amp;"-"&amp;'Order Form'!$O$3&amp;"-3"</f>
        <v>SPS20115-0-1-3</v>
      </c>
    </row>
    <row r="1291" spans="1:13">
      <c r="A1291" s="234">
        <f>'Order Form'!A242</f>
        <v>108793</v>
      </c>
      <c r="B1291" s="234">
        <f t="shared" si="87"/>
        <v>108793</v>
      </c>
      <c r="C1291" s="235">
        <f t="shared" si="88"/>
        <v>108793</v>
      </c>
      <c r="D1291" s="231">
        <f>'Order Form'!$M$2</f>
        <v>0</v>
      </c>
      <c r="E1291" s="232">
        <f>'Order Form'!$L$11</f>
        <v>0</v>
      </c>
      <c r="F1291" s="232" t="str">
        <f>IF(ISBLANK('Order Form'!$L$12),"",'Order Form'!$L$12)</f>
        <v/>
      </c>
      <c r="G1291" s="232">
        <f t="shared" ca="1" si="90"/>
        <v>41887</v>
      </c>
      <c r="H1291" s="233">
        <f>'Order Form'!$L$13</f>
        <v>0</v>
      </c>
      <c r="I1291" s="236">
        <f>'Order Form'!E242</f>
        <v>7.5</v>
      </c>
      <c r="J1291" s="231">
        <f>'Order Form'!L242</f>
        <v>0</v>
      </c>
      <c r="K1291" s="231" t="str">
        <f t="shared" si="89"/>
        <v>F</v>
      </c>
      <c r="L1291" s="231">
        <f>IF('Pricing + Order Summary'!$O$13&gt;=8000,14,
IF('Pricing + Order Summary'!$O$13&gt;=5500,15,
IF('Pricing + Order Summary'!$O$13&gt;=4000,16,
IF('Pricing + Order Summary'!$O$13&gt;=2000,23,
IF('Pricing + Order Summary'!$O$13&gt;=750,21,
2)))))</f>
        <v>2</v>
      </c>
      <c r="M1291" s="231" t="str">
        <f>"SPS20115"&amp;"-"&amp;D1291&amp;"-"&amp;'Order Form'!$O$3&amp;"-3"</f>
        <v>SPS20115-0-1-3</v>
      </c>
    </row>
    <row r="1292" spans="1:13">
      <c r="A1292" s="234">
        <f>'Order Form'!A243</f>
        <v>108794</v>
      </c>
      <c r="B1292" s="234">
        <f t="shared" si="87"/>
        <v>108794</v>
      </c>
      <c r="C1292" s="235">
        <f t="shared" si="88"/>
        <v>108794</v>
      </c>
      <c r="D1292" s="231">
        <f>'Order Form'!$M$2</f>
        <v>0</v>
      </c>
      <c r="E1292" s="232">
        <f>'Order Form'!$L$11</f>
        <v>0</v>
      </c>
      <c r="F1292" s="232" t="str">
        <f>IF(ISBLANK('Order Form'!$L$12),"",'Order Form'!$L$12)</f>
        <v/>
      </c>
      <c r="G1292" s="232">
        <f t="shared" ca="1" si="90"/>
        <v>41887</v>
      </c>
      <c r="H1292" s="233">
        <f>'Order Form'!$L$13</f>
        <v>0</v>
      </c>
      <c r="I1292" s="236">
        <f>'Order Form'!E243</f>
        <v>7.5</v>
      </c>
      <c r="J1292" s="231">
        <f>'Order Form'!L243</f>
        <v>0</v>
      </c>
      <c r="K1292" s="231" t="str">
        <f t="shared" si="89"/>
        <v>F</v>
      </c>
      <c r="L1292" s="231">
        <f>IF('Pricing + Order Summary'!$O$13&gt;=8000,14,
IF('Pricing + Order Summary'!$O$13&gt;=5500,15,
IF('Pricing + Order Summary'!$O$13&gt;=4000,16,
IF('Pricing + Order Summary'!$O$13&gt;=2000,23,
IF('Pricing + Order Summary'!$O$13&gt;=750,21,
2)))))</f>
        <v>2</v>
      </c>
      <c r="M1292" s="231" t="str">
        <f>"SPS20115"&amp;"-"&amp;D1292&amp;"-"&amp;'Order Form'!$O$3&amp;"-3"</f>
        <v>SPS20115-0-1-3</v>
      </c>
    </row>
    <row r="1293" spans="1:13">
      <c r="A1293" s="234">
        <f>'Order Form'!A244</f>
        <v>108795</v>
      </c>
      <c r="B1293" s="234">
        <f t="shared" si="87"/>
        <v>108795</v>
      </c>
      <c r="C1293" s="235">
        <f t="shared" si="88"/>
        <v>108795</v>
      </c>
      <c r="D1293" s="231">
        <f>'Order Form'!$M$2</f>
        <v>0</v>
      </c>
      <c r="E1293" s="232">
        <f>'Order Form'!$L$11</f>
        <v>0</v>
      </c>
      <c r="F1293" s="232" t="str">
        <f>IF(ISBLANK('Order Form'!$L$12),"",'Order Form'!$L$12)</f>
        <v/>
      </c>
      <c r="G1293" s="232">
        <f t="shared" ca="1" si="90"/>
        <v>41887</v>
      </c>
      <c r="H1293" s="233">
        <f>'Order Form'!$L$13</f>
        <v>0</v>
      </c>
      <c r="I1293" s="236">
        <f>'Order Form'!E244</f>
        <v>7.5</v>
      </c>
      <c r="J1293" s="231">
        <f>'Order Form'!L244</f>
        <v>0</v>
      </c>
      <c r="K1293" s="231" t="str">
        <f t="shared" si="89"/>
        <v>F</v>
      </c>
      <c r="L1293" s="231">
        <f>IF('Pricing + Order Summary'!$O$13&gt;=8000,14,
IF('Pricing + Order Summary'!$O$13&gt;=5500,15,
IF('Pricing + Order Summary'!$O$13&gt;=4000,16,
IF('Pricing + Order Summary'!$O$13&gt;=2000,23,
IF('Pricing + Order Summary'!$O$13&gt;=750,21,
2)))))</f>
        <v>2</v>
      </c>
      <c r="M1293" s="231" t="str">
        <f>"SPS20115"&amp;"-"&amp;D1293&amp;"-"&amp;'Order Form'!$O$3&amp;"-3"</f>
        <v>SPS20115-0-1-3</v>
      </c>
    </row>
    <row r="1294" spans="1:13">
      <c r="A1294" s="234">
        <f>'Order Form'!A245</f>
        <v>108796</v>
      </c>
      <c r="B1294" s="234">
        <f t="shared" si="87"/>
        <v>108796</v>
      </c>
      <c r="C1294" s="235">
        <f t="shared" si="88"/>
        <v>108796</v>
      </c>
      <c r="D1294" s="231">
        <f>'Order Form'!$M$2</f>
        <v>0</v>
      </c>
      <c r="E1294" s="232">
        <f>'Order Form'!$L$11</f>
        <v>0</v>
      </c>
      <c r="F1294" s="232" t="str">
        <f>IF(ISBLANK('Order Form'!$L$12),"",'Order Form'!$L$12)</f>
        <v/>
      </c>
      <c r="G1294" s="232">
        <f t="shared" ca="1" si="90"/>
        <v>41887</v>
      </c>
      <c r="H1294" s="233">
        <f>'Order Form'!$L$13</f>
        <v>0</v>
      </c>
      <c r="I1294" s="236">
        <f>'Order Form'!E245</f>
        <v>7.5</v>
      </c>
      <c r="J1294" s="231">
        <f>'Order Form'!L245</f>
        <v>0</v>
      </c>
      <c r="K1294" s="231" t="str">
        <f t="shared" si="89"/>
        <v>F</v>
      </c>
      <c r="L1294" s="231">
        <f>IF('Pricing + Order Summary'!$O$13&gt;=8000,14,
IF('Pricing + Order Summary'!$O$13&gt;=5500,15,
IF('Pricing + Order Summary'!$O$13&gt;=4000,16,
IF('Pricing + Order Summary'!$O$13&gt;=2000,23,
IF('Pricing + Order Summary'!$O$13&gt;=750,21,
2)))))</f>
        <v>2</v>
      </c>
      <c r="M1294" s="231" t="str">
        <f>"SPS20115"&amp;"-"&amp;D1294&amp;"-"&amp;'Order Form'!$O$3&amp;"-3"</f>
        <v>SPS20115-0-1-3</v>
      </c>
    </row>
    <row r="1295" spans="1:13">
      <c r="A1295" s="234">
        <f>'Order Form'!A246</f>
        <v>108797</v>
      </c>
      <c r="B1295" s="234">
        <f t="shared" si="87"/>
        <v>108797</v>
      </c>
      <c r="C1295" s="235">
        <f t="shared" si="88"/>
        <v>108797</v>
      </c>
      <c r="D1295" s="231">
        <f>'Order Form'!$M$2</f>
        <v>0</v>
      </c>
      <c r="E1295" s="232">
        <f>'Order Form'!$L$11</f>
        <v>0</v>
      </c>
      <c r="F1295" s="232" t="str">
        <f>IF(ISBLANK('Order Form'!$L$12),"",'Order Form'!$L$12)</f>
        <v/>
      </c>
      <c r="G1295" s="232">
        <f t="shared" ca="1" si="90"/>
        <v>41887</v>
      </c>
      <c r="H1295" s="233">
        <f>'Order Form'!$L$13</f>
        <v>0</v>
      </c>
      <c r="I1295" s="236">
        <f>'Order Form'!E246</f>
        <v>7.5</v>
      </c>
      <c r="J1295" s="231">
        <f>'Order Form'!L246</f>
        <v>0</v>
      </c>
      <c r="K1295" s="231" t="str">
        <f t="shared" si="89"/>
        <v>F</v>
      </c>
      <c r="L1295" s="231">
        <f>IF('Pricing + Order Summary'!$O$13&gt;=8000,14,
IF('Pricing + Order Summary'!$O$13&gt;=5500,15,
IF('Pricing + Order Summary'!$O$13&gt;=4000,16,
IF('Pricing + Order Summary'!$O$13&gt;=2000,23,
IF('Pricing + Order Summary'!$O$13&gt;=750,21,
2)))))</f>
        <v>2</v>
      </c>
      <c r="M1295" s="231" t="str">
        <f>"SPS20115"&amp;"-"&amp;D1295&amp;"-"&amp;'Order Form'!$O$3&amp;"-3"</f>
        <v>SPS20115-0-1-3</v>
      </c>
    </row>
    <row r="1296" spans="1:13">
      <c r="A1296" s="234">
        <f>'Order Form'!A247</f>
        <v>108798</v>
      </c>
      <c r="B1296" s="234">
        <f t="shared" si="87"/>
        <v>108798</v>
      </c>
      <c r="C1296" s="235">
        <f t="shared" si="88"/>
        <v>108798</v>
      </c>
      <c r="D1296" s="231">
        <f>'Order Form'!$M$2</f>
        <v>0</v>
      </c>
      <c r="E1296" s="232">
        <f>'Order Form'!$L$11</f>
        <v>0</v>
      </c>
      <c r="F1296" s="232" t="str">
        <f>IF(ISBLANK('Order Form'!$L$12),"",'Order Form'!$L$12)</f>
        <v/>
      </c>
      <c r="G1296" s="232">
        <f t="shared" ca="1" si="90"/>
        <v>41887</v>
      </c>
      <c r="H1296" s="233">
        <f>'Order Form'!$L$13</f>
        <v>0</v>
      </c>
      <c r="I1296" s="236">
        <f>'Order Form'!E247</f>
        <v>7.5</v>
      </c>
      <c r="J1296" s="231">
        <f>'Order Form'!L247</f>
        <v>0</v>
      </c>
      <c r="K1296" s="231" t="str">
        <f t="shared" si="89"/>
        <v>F</v>
      </c>
      <c r="L1296" s="231">
        <f>IF('Pricing + Order Summary'!$O$13&gt;=8000,14,
IF('Pricing + Order Summary'!$O$13&gt;=5500,15,
IF('Pricing + Order Summary'!$O$13&gt;=4000,16,
IF('Pricing + Order Summary'!$O$13&gt;=2000,23,
IF('Pricing + Order Summary'!$O$13&gt;=750,21,
2)))))</f>
        <v>2</v>
      </c>
      <c r="M1296" s="231" t="str">
        <f>"SPS20115"&amp;"-"&amp;D1296&amp;"-"&amp;'Order Form'!$O$3&amp;"-3"</f>
        <v>SPS20115-0-1-3</v>
      </c>
    </row>
    <row r="1297" spans="1:13">
      <c r="A1297" s="234">
        <f>'Order Form'!A248</f>
        <v>108799</v>
      </c>
      <c r="B1297" s="234">
        <f t="shared" si="87"/>
        <v>108799</v>
      </c>
      <c r="C1297" s="235">
        <f t="shared" si="88"/>
        <v>108799</v>
      </c>
      <c r="D1297" s="231">
        <f>'Order Form'!$M$2</f>
        <v>0</v>
      </c>
      <c r="E1297" s="232">
        <f>'Order Form'!$L$11</f>
        <v>0</v>
      </c>
      <c r="F1297" s="232" t="str">
        <f>IF(ISBLANK('Order Form'!$L$12),"",'Order Form'!$L$12)</f>
        <v/>
      </c>
      <c r="G1297" s="232">
        <f t="shared" ca="1" si="90"/>
        <v>41887</v>
      </c>
      <c r="H1297" s="233">
        <f>'Order Form'!$L$13</f>
        <v>0</v>
      </c>
      <c r="I1297" s="236">
        <f>'Order Form'!E248</f>
        <v>7.5</v>
      </c>
      <c r="J1297" s="231">
        <f>'Order Form'!L248</f>
        <v>0</v>
      </c>
      <c r="K1297" s="231" t="str">
        <f t="shared" si="89"/>
        <v>F</v>
      </c>
      <c r="L1297" s="231">
        <f>IF('Pricing + Order Summary'!$O$13&gt;=8000,14,
IF('Pricing + Order Summary'!$O$13&gt;=5500,15,
IF('Pricing + Order Summary'!$O$13&gt;=4000,16,
IF('Pricing + Order Summary'!$O$13&gt;=2000,23,
IF('Pricing + Order Summary'!$O$13&gt;=750,21,
2)))))</f>
        <v>2</v>
      </c>
      <c r="M1297" s="231" t="str">
        <f>"SPS20115"&amp;"-"&amp;D1297&amp;"-"&amp;'Order Form'!$O$3&amp;"-3"</f>
        <v>SPS20115-0-1-3</v>
      </c>
    </row>
    <row r="1298" spans="1:13">
      <c r="A1298" s="234">
        <f>'Order Form'!A249</f>
        <v>108719</v>
      </c>
      <c r="B1298" s="234">
        <f t="shared" si="87"/>
        <v>108719</v>
      </c>
      <c r="C1298" s="235">
        <f t="shared" si="88"/>
        <v>108719</v>
      </c>
      <c r="D1298" s="231">
        <f>'Order Form'!$M$2</f>
        <v>0</v>
      </c>
      <c r="E1298" s="232">
        <f>'Order Form'!$L$11</f>
        <v>0</v>
      </c>
      <c r="F1298" s="232" t="str">
        <f>IF(ISBLANK('Order Form'!$L$12),"",'Order Form'!$L$12)</f>
        <v/>
      </c>
      <c r="G1298" s="232">
        <f t="shared" ca="1" si="90"/>
        <v>41887</v>
      </c>
      <c r="H1298" s="233">
        <f>'Order Form'!$L$13</f>
        <v>0</v>
      </c>
      <c r="I1298" s="236">
        <f>'Order Form'!E249</f>
        <v>7.5</v>
      </c>
      <c r="J1298" s="231">
        <f>'Order Form'!L249</f>
        <v>0</v>
      </c>
      <c r="K1298" s="231" t="str">
        <f t="shared" si="89"/>
        <v>F</v>
      </c>
      <c r="L1298" s="231">
        <f>IF('Pricing + Order Summary'!$O$13&gt;=8000,14,
IF('Pricing + Order Summary'!$O$13&gt;=5500,15,
IF('Pricing + Order Summary'!$O$13&gt;=4000,16,
IF('Pricing + Order Summary'!$O$13&gt;=2000,23,
IF('Pricing + Order Summary'!$O$13&gt;=750,21,
2)))))</f>
        <v>2</v>
      </c>
      <c r="M1298" s="231" t="str">
        <f>"SPS20115"&amp;"-"&amp;D1298&amp;"-"&amp;'Order Form'!$O$3&amp;"-3"</f>
        <v>SPS20115-0-1-3</v>
      </c>
    </row>
    <row r="1299" spans="1:13">
      <c r="A1299" s="234">
        <f>'Order Form'!A250</f>
        <v>108800</v>
      </c>
      <c r="B1299" s="234">
        <f t="shared" si="87"/>
        <v>108800</v>
      </c>
      <c r="C1299" s="235">
        <f t="shared" si="88"/>
        <v>108800</v>
      </c>
      <c r="D1299" s="231">
        <f>'Order Form'!$M$2</f>
        <v>0</v>
      </c>
      <c r="E1299" s="232">
        <f>'Order Form'!$L$11</f>
        <v>0</v>
      </c>
      <c r="F1299" s="232" t="str">
        <f>IF(ISBLANK('Order Form'!$L$12),"",'Order Form'!$L$12)</f>
        <v/>
      </c>
      <c r="G1299" s="232">
        <f t="shared" ca="1" si="90"/>
        <v>41887</v>
      </c>
      <c r="H1299" s="233">
        <f>'Order Form'!$L$13</f>
        <v>0</v>
      </c>
      <c r="I1299" s="236">
        <f>'Order Form'!E250</f>
        <v>7.5</v>
      </c>
      <c r="J1299" s="231">
        <f>'Order Form'!L250</f>
        <v>0</v>
      </c>
      <c r="K1299" s="231" t="str">
        <f t="shared" si="89"/>
        <v>F</v>
      </c>
      <c r="L1299" s="231">
        <f>IF('Pricing + Order Summary'!$O$13&gt;=8000,14,
IF('Pricing + Order Summary'!$O$13&gt;=5500,15,
IF('Pricing + Order Summary'!$O$13&gt;=4000,16,
IF('Pricing + Order Summary'!$O$13&gt;=2000,23,
IF('Pricing + Order Summary'!$O$13&gt;=750,21,
2)))))</f>
        <v>2</v>
      </c>
      <c r="M1299" s="231" t="str">
        <f>"SPS20115"&amp;"-"&amp;D1299&amp;"-"&amp;'Order Form'!$O$3&amp;"-3"</f>
        <v>SPS20115-0-1-3</v>
      </c>
    </row>
    <row r="1300" spans="1:13">
      <c r="A1300" s="234">
        <f>'Order Form'!A251</f>
        <v>108801</v>
      </c>
      <c r="B1300" s="234">
        <f t="shared" si="87"/>
        <v>108801</v>
      </c>
      <c r="C1300" s="235">
        <f t="shared" si="88"/>
        <v>108801</v>
      </c>
      <c r="D1300" s="231">
        <f>'Order Form'!$M$2</f>
        <v>0</v>
      </c>
      <c r="E1300" s="232">
        <f>'Order Form'!$L$11</f>
        <v>0</v>
      </c>
      <c r="F1300" s="232" t="str">
        <f>IF(ISBLANK('Order Form'!$L$12),"",'Order Form'!$L$12)</f>
        <v/>
      </c>
      <c r="G1300" s="232">
        <f t="shared" ca="1" si="90"/>
        <v>41887</v>
      </c>
      <c r="H1300" s="233">
        <f>'Order Form'!$L$13</f>
        <v>0</v>
      </c>
      <c r="I1300" s="236">
        <f>'Order Form'!E251</f>
        <v>7.5</v>
      </c>
      <c r="J1300" s="231">
        <f>'Order Form'!L251</f>
        <v>0</v>
      </c>
      <c r="K1300" s="231" t="str">
        <f t="shared" si="89"/>
        <v>F</v>
      </c>
      <c r="L1300" s="231">
        <f>IF('Pricing + Order Summary'!$O$13&gt;=8000,14,
IF('Pricing + Order Summary'!$O$13&gt;=5500,15,
IF('Pricing + Order Summary'!$O$13&gt;=4000,16,
IF('Pricing + Order Summary'!$O$13&gt;=2000,23,
IF('Pricing + Order Summary'!$O$13&gt;=750,21,
2)))))</f>
        <v>2</v>
      </c>
      <c r="M1300" s="231" t="str">
        <f>"SPS20115"&amp;"-"&amp;D1300&amp;"-"&amp;'Order Form'!$O$3&amp;"-3"</f>
        <v>SPS20115-0-1-3</v>
      </c>
    </row>
    <row r="1301" spans="1:13">
      <c r="A1301" s="234">
        <f>'Order Form'!A252</f>
        <v>108802</v>
      </c>
      <c r="B1301" s="234">
        <f t="shared" si="87"/>
        <v>108802</v>
      </c>
      <c r="C1301" s="235">
        <f t="shared" si="88"/>
        <v>108802</v>
      </c>
      <c r="D1301" s="231">
        <f>'Order Form'!$M$2</f>
        <v>0</v>
      </c>
      <c r="E1301" s="232">
        <f>'Order Form'!$L$11</f>
        <v>0</v>
      </c>
      <c r="F1301" s="232" t="str">
        <f>IF(ISBLANK('Order Form'!$L$12),"",'Order Form'!$L$12)</f>
        <v/>
      </c>
      <c r="G1301" s="232">
        <f t="shared" ca="1" si="90"/>
        <v>41887</v>
      </c>
      <c r="H1301" s="233">
        <f>'Order Form'!$L$13</f>
        <v>0</v>
      </c>
      <c r="I1301" s="236">
        <f>'Order Form'!E252</f>
        <v>7.5</v>
      </c>
      <c r="J1301" s="231">
        <f>'Order Form'!L252</f>
        <v>0</v>
      </c>
      <c r="K1301" s="231" t="str">
        <f t="shared" si="89"/>
        <v>F</v>
      </c>
      <c r="L1301" s="231">
        <f>IF('Pricing + Order Summary'!$O$13&gt;=8000,14,
IF('Pricing + Order Summary'!$O$13&gt;=5500,15,
IF('Pricing + Order Summary'!$O$13&gt;=4000,16,
IF('Pricing + Order Summary'!$O$13&gt;=2000,23,
IF('Pricing + Order Summary'!$O$13&gt;=750,21,
2)))))</f>
        <v>2</v>
      </c>
      <c r="M1301" s="231" t="str">
        <f>"SPS20115"&amp;"-"&amp;D1301&amp;"-"&amp;'Order Form'!$O$3&amp;"-3"</f>
        <v>SPS20115-0-1-3</v>
      </c>
    </row>
    <row r="1302" spans="1:13">
      <c r="A1302" s="234">
        <f>'Order Form'!A253</f>
        <v>108718</v>
      </c>
      <c r="B1302" s="234">
        <f t="shared" si="87"/>
        <v>108718</v>
      </c>
      <c r="C1302" s="235">
        <f t="shared" si="88"/>
        <v>108718</v>
      </c>
      <c r="D1302" s="231">
        <f>'Order Form'!$M$2</f>
        <v>0</v>
      </c>
      <c r="E1302" s="232">
        <f>'Order Form'!$L$11</f>
        <v>0</v>
      </c>
      <c r="F1302" s="232" t="str">
        <f>IF(ISBLANK('Order Form'!$L$12),"",'Order Form'!$L$12)</f>
        <v/>
      </c>
      <c r="G1302" s="232">
        <f t="shared" ca="1" si="90"/>
        <v>41887</v>
      </c>
      <c r="H1302" s="233">
        <f>'Order Form'!$L$13</f>
        <v>0</v>
      </c>
      <c r="I1302" s="236">
        <f>'Order Form'!E253</f>
        <v>7.5</v>
      </c>
      <c r="J1302" s="231">
        <f>'Order Form'!L253</f>
        <v>0</v>
      </c>
      <c r="K1302" s="231" t="str">
        <f t="shared" si="89"/>
        <v>F</v>
      </c>
      <c r="L1302" s="231">
        <f>IF('Pricing + Order Summary'!$O$13&gt;=8000,14,
IF('Pricing + Order Summary'!$O$13&gt;=5500,15,
IF('Pricing + Order Summary'!$O$13&gt;=4000,16,
IF('Pricing + Order Summary'!$O$13&gt;=2000,23,
IF('Pricing + Order Summary'!$O$13&gt;=750,21,
2)))))</f>
        <v>2</v>
      </c>
      <c r="M1302" s="231" t="str">
        <f>"SPS20115"&amp;"-"&amp;D1302&amp;"-"&amp;'Order Form'!$O$3&amp;"-3"</f>
        <v>SPS20115-0-1-3</v>
      </c>
    </row>
    <row r="1303" spans="1:13">
      <c r="A1303" s="234">
        <f>'Order Form'!A254</f>
        <v>108803</v>
      </c>
      <c r="B1303" s="234">
        <f t="shared" si="87"/>
        <v>108803</v>
      </c>
      <c r="C1303" s="235">
        <f t="shared" si="88"/>
        <v>108803</v>
      </c>
      <c r="D1303" s="231">
        <f>'Order Form'!$M$2</f>
        <v>0</v>
      </c>
      <c r="E1303" s="232">
        <f>'Order Form'!$L$11</f>
        <v>0</v>
      </c>
      <c r="F1303" s="232" t="str">
        <f>IF(ISBLANK('Order Form'!$L$12),"",'Order Form'!$L$12)</f>
        <v/>
      </c>
      <c r="G1303" s="232">
        <f t="shared" ca="1" si="90"/>
        <v>41887</v>
      </c>
      <c r="H1303" s="233">
        <f>'Order Form'!$L$13</f>
        <v>0</v>
      </c>
      <c r="I1303" s="236">
        <f>'Order Form'!E254</f>
        <v>7.5</v>
      </c>
      <c r="J1303" s="231">
        <f>'Order Form'!L254</f>
        <v>0</v>
      </c>
      <c r="K1303" s="231" t="str">
        <f t="shared" si="89"/>
        <v>F</v>
      </c>
      <c r="L1303" s="231">
        <f>IF('Pricing + Order Summary'!$O$13&gt;=8000,14,
IF('Pricing + Order Summary'!$O$13&gt;=5500,15,
IF('Pricing + Order Summary'!$O$13&gt;=4000,16,
IF('Pricing + Order Summary'!$O$13&gt;=2000,23,
IF('Pricing + Order Summary'!$O$13&gt;=750,21,
2)))))</f>
        <v>2</v>
      </c>
      <c r="M1303" s="231" t="str">
        <f>"SPS20115"&amp;"-"&amp;D1303&amp;"-"&amp;'Order Form'!$O$3&amp;"-3"</f>
        <v>SPS20115-0-1-3</v>
      </c>
    </row>
    <row r="1304" spans="1:13">
      <c r="A1304" s="234">
        <f>'Order Form'!A255</f>
        <v>108804</v>
      </c>
      <c r="B1304" s="234">
        <f t="shared" si="87"/>
        <v>108804</v>
      </c>
      <c r="C1304" s="235">
        <f t="shared" si="88"/>
        <v>108804</v>
      </c>
      <c r="D1304" s="231">
        <f>'Order Form'!$M$2</f>
        <v>0</v>
      </c>
      <c r="E1304" s="232">
        <f>'Order Form'!$L$11</f>
        <v>0</v>
      </c>
      <c r="F1304" s="232" t="str">
        <f>IF(ISBLANK('Order Form'!$L$12),"",'Order Form'!$L$12)</f>
        <v/>
      </c>
      <c r="G1304" s="232">
        <f t="shared" ca="1" si="90"/>
        <v>41887</v>
      </c>
      <c r="H1304" s="233">
        <f>'Order Form'!$L$13</f>
        <v>0</v>
      </c>
      <c r="I1304" s="236">
        <f>'Order Form'!E255</f>
        <v>7.5</v>
      </c>
      <c r="J1304" s="231">
        <f>'Order Form'!L255</f>
        <v>0</v>
      </c>
      <c r="K1304" s="231" t="str">
        <f t="shared" si="89"/>
        <v>F</v>
      </c>
      <c r="L1304" s="231">
        <f>IF('Pricing + Order Summary'!$O$13&gt;=8000,14,
IF('Pricing + Order Summary'!$O$13&gt;=5500,15,
IF('Pricing + Order Summary'!$O$13&gt;=4000,16,
IF('Pricing + Order Summary'!$O$13&gt;=2000,23,
IF('Pricing + Order Summary'!$O$13&gt;=750,21,
2)))))</f>
        <v>2</v>
      </c>
      <c r="M1304" s="231" t="str">
        <f>"SPS20115"&amp;"-"&amp;D1304&amp;"-"&amp;'Order Form'!$O$3&amp;"-3"</f>
        <v>SPS20115-0-1-3</v>
      </c>
    </row>
    <row r="1305" spans="1:13">
      <c r="A1305" s="234">
        <f>'Order Form'!A256</f>
        <v>100430</v>
      </c>
      <c r="B1305" s="234">
        <f t="shared" si="87"/>
        <v>100430</v>
      </c>
      <c r="C1305" s="235">
        <f t="shared" si="88"/>
        <v>100430</v>
      </c>
      <c r="D1305" s="231">
        <f>'Order Form'!$M$2</f>
        <v>0</v>
      </c>
      <c r="E1305" s="232">
        <f>'Order Form'!$L$11</f>
        <v>0</v>
      </c>
      <c r="F1305" s="232" t="str">
        <f>IF(ISBLANK('Order Form'!$L$12),"",'Order Form'!$L$12)</f>
        <v/>
      </c>
      <c r="G1305" s="232">
        <f t="shared" ca="1" si="90"/>
        <v>41887</v>
      </c>
      <c r="H1305" s="233">
        <f>'Order Form'!$L$13</f>
        <v>0</v>
      </c>
      <c r="I1305" s="236">
        <f>'Order Form'!E256</f>
        <v>10</v>
      </c>
      <c r="J1305" s="231">
        <f>'Order Form'!L256</f>
        <v>0</v>
      </c>
      <c r="K1305" s="231" t="str">
        <f t="shared" si="89"/>
        <v>F</v>
      </c>
      <c r="L1305" s="231">
        <f>IF('Pricing + Order Summary'!$O$13&gt;=8000,14,
IF('Pricing + Order Summary'!$O$13&gt;=5500,15,
IF('Pricing + Order Summary'!$O$13&gt;=4000,16,
IF('Pricing + Order Summary'!$O$13&gt;=2000,23,
IF('Pricing + Order Summary'!$O$13&gt;=750,21,
2)))))</f>
        <v>2</v>
      </c>
      <c r="M1305" s="231" t="str">
        <f>"SPS20115"&amp;"-"&amp;D1305&amp;"-"&amp;'Order Form'!$O$3&amp;"-3"</f>
        <v>SPS20115-0-1-3</v>
      </c>
    </row>
    <row r="1306" spans="1:13">
      <c r="A1306" s="234">
        <f>'Order Form'!A257</f>
        <v>100429</v>
      </c>
      <c r="B1306" s="234">
        <f t="shared" si="87"/>
        <v>100429</v>
      </c>
      <c r="C1306" s="235">
        <f t="shared" si="88"/>
        <v>100429</v>
      </c>
      <c r="D1306" s="231">
        <f>'Order Form'!$M$2</f>
        <v>0</v>
      </c>
      <c r="E1306" s="232">
        <f>'Order Form'!$L$11</f>
        <v>0</v>
      </c>
      <c r="F1306" s="232" t="str">
        <f>IF(ISBLANK('Order Form'!$L$12),"",'Order Form'!$L$12)</f>
        <v/>
      </c>
      <c r="G1306" s="232">
        <f t="shared" ca="1" si="90"/>
        <v>41887</v>
      </c>
      <c r="H1306" s="233">
        <f>'Order Form'!$L$13</f>
        <v>0</v>
      </c>
      <c r="I1306" s="236">
        <f>'Order Form'!E257</f>
        <v>10</v>
      </c>
      <c r="J1306" s="231">
        <f>'Order Form'!L257</f>
        <v>0</v>
      </c>
      <c r="K1306" s="231" t="str">
        <f t="shared" si="89"/>
        <v>F</v>
      </c>
      <c r="L1306" s="231">
        <f>IF('Pricing + Order Summary'!$O$13&gt;=8000,14,
IF('Pricing + Order Summary'!$O$13&gt;=5500,15,
IF('Pricing + Order Summary'!$O$13&gt;=4000,16,
IF('Pricing + Order Summary'!$O$13&gt;=2000,23,
IF('Pricing + Order Summary'!$O$13&gt;=750,21,
2)))))</f>
        <v>2</v>
      </c>
      <c r="M1306" s="231" t="str">
        <f>"SPS20115"&amp;"-"&amp;D1306&amp;"-"&amp;'Order Form'!$O$3&amp;"-3"</f>
        <v>SPS20115-0-1-3</v>
      </c>
    </row>
    <row r="1307" spans="1:13">
      <c r="A1307" s="234">
        <f>'Order Form'!A258</f>
        <v>100409</v>
      </c>
      <c r="B1307" s="234">
        <f t="shared" si="87"/>
        <v>100409</v>
      </c>
      <c r="C1307" s="235">
        <f t="shared" si="88"/>
        <v>100409</v>
      </c>
      <c r="D1307" s="231">
        <f>'Order Form'!$M$2</f>
        <v>0</v>
      </c>
      <c r="E1307" s="232">
        <f>'Order Form'!$L$11</f>
        <v>0</v>
      </c>
      <c r="F1307" s="232" t="str">
        <f>IF(ISBLANK('Order Form'!$L$12),"",'Order Form'!$L$12)</f>
        <v/>
      </c>
      <c r="G1307" s="232">
        <f t="shared" ca="1" si="90"/>
        <v>41887</v>
      </c>
      <c r="H1307" s="233">
        <f>'Order Form'!$L$13</f>
        <v>0</v>
      </c>
      <c r="I1307" s="236">
        <f>'Order Form'!E258</f>
        <v>10</v>
      </c>
      <c r="J1307" s="231">
        <f>'Order Form'!L258</f>
        <v>0</v>
      </c>
      <c r="K1307" s="231" t="str">
        <f t="shared" si="89"/>
        <v>F</v>
      </c>
      <c r="L1307" s="231">
        <f>IF('Pricing + Order Summary'!$O$13&gt;=8000,14,
IF('Pricing + Order Summary'!$O$13&gt;=5500,15,
IF('Pricing + Order Summary'!$O$13&gt;=4000,16,
IF('Pricing + Order Summary'!$O$13&gt;=2000,23,
IF('Pricing + Order Summary'!$O$13&gt;=750,21,
2)))))</f>
        <v>2</v>
      </c>
      <c r="M1307" s="231" t="str">
        <f>"SPS20115"&amp;"-"&amp;D1307&amp;"-"&amp;'Order Form'!$O$3&amp;"-3"</f>
        <v>SPS20115-0-1-3</v>
      </c>
    </row>
    <row r="1308" spans="1:13">
      <c r="A1308" s="234">
        <f>'Order Form'!A259</f>
        <v>100408</v>
      </c>
      <c r="B1308" s="234">
        <f t="shared" si="87"/>
        <v>100408</v>
      </c>
      <c r="C1308" s="235">
        <f t="shared" si="88"/>
        <v>100408</v>
      </c>
      <c r="D1308" s="231">
        <f>'Order Form'!$M$2</f>
        <v>0</v>
      </c>
      <c r="E1308" s="232">
        <f>'Order Form'!$L$11</f>
        <v>0</v>
      </c>
      <c r="F1308" s="232" t="str">
        <f>IF(ISBLANK('Order Form'!$L$12),"",'Order Form'!$L$12)</f>
        <v/>
      </c>
      <c r="G1308" s="232">
        <f t="shared" ca="1" si="90"/>
        <v>41887</v>
      </c>
      <c r="H1308" s="233">
        <f>'Order Form'!$L$13</f>
        <v>0</v>
      </c>
      <c r="I1308" s="236">
        <f>'Order Form'!E259</f>
        <v>10</v>
      </c>
      <c r="J1308" s="231">
        <f>'Order Form'!L259</f>
        <v>0</v>
      </c>
      <c r="K1308" s="231" t="str">
        <f t="shared" si="89"/>
        <v>F</v>
      </c>
      <c r="L1308" s="231">
        <f>IF('Pricing + Order Summary'!$O$13&gt;=8000,14,
IF('Pricing + Order Summary'!$O$13&gt;=5500,15,
IF('Pricing + Order Summary'!$O$13&gt;=4000,16,
IF('Pricing + Order Summary'!$O$13&gt;=2000,23,
IF('Pricing + Order Summary'!$O$13&gt;=750,21,
2)))))</f>
        <v>2</v>
      </c>
      <c r="M1308" s="231" t="str">
        <f>"SPS20115"&amp;"-"&amp;D1308&amp;"-"&amp;'Order Form'!$O$3&amp;"-3"</f>
        <v>SPS20115-0-1-3</v>
      </c>
    </row>
    <row r="1309" spans="1:13">
      <c r="A1309" s="234">
        <f>'Order Form'!A260</f>
        <v>100406</v>
      </c>
      <c r="B1309" s="234">
        <f t="shared" si="87"/>
        <v>100406</v>
      </c>
      <c r="C1309" s="235">
        <f t="shared" si="88"/>
        <v>100406</v>
      </c>
      <c r="D1309" s="231">
        <f>'Order Form'!$M$2</f>
        <v>0</v>
      </c>
      <c r="E1309" s="232">
        <f>'Order Form'!$L$11</f>
        <v>0</v>
      </c>
      <c r="F1309" s="232" t="str">
        <f>IF(ISBLANK('Order Form'!$L$12),"",'Order Form'!$L$12)</f>
        <v/>
      </c>
      <c r="G1309" s="232">
        <f t="shared" ca="1" si="90"/>
        <v>41887</v>
      </c>
      <c r="H1309" s="233">
        <f>'Order Form'!$L$13</f>
        <v>0</v>
      </c>
      <c r="I1309" s="236">
        <f>'Order Form'!E260</f>
        <v>10</v>
      </c>
      <c r="J1309" s="231">
        <f>'Order Form'!L260</f>
        <v>0</v>
      </c>
      <c r="K1309" s="231" t="str">
        <f t="shared" si="89"/>
        <v>F</v>
      </c>
      <c r="L1309" s="231">
        <f>IF('Pricing + Order Summary'!$O$13&gt;=8000,14,
IF('Pricing + Order Summary'!$O$13&gt;=5500,15,
IF('Pricing + Order Summary'!$O$13&gt;=4000,16,
IF('Pricing + Order Summary'!$O$13&gt;=2000,23,
IF('Pricing + Order Summary'!$O$13&gt;=750,21,
2)))))</f>
        <v>2</v>
      </c>
      <c r="M1309" s="231" t="str">
        <f>"SPS20115"&amp;"-"&amp;D1309&amp;"-"&amp;'Order Form'!$O$3&amp;"-3"</f>
        <v>SPS20115-0-1-3</v>
      </c>
    </row>
    <row r="1310" spans="1:13">
      <c r="A1310" s="234">
        <f>'Order Form'!A261</f>
        <v>100407</v>
      </c>
      <c r="B1310" s="234">
        <f t="shared" si="87"/>
        <v>100407</v>
      </c>
      <c r="C1310" s="235">
        <f t="shared" si="88"/>
        <v>100407</v>
      </c>
      <c r="D1310" s="231">
        <f>'Order Form'!$M$2</f>
        <v>0</v>
      </c>
      <c r="E1310" s="232">
        <f>'Order Form'!$L$11</f>
        <v>0</v>
      </c>
      <c r="F1310" s="232" t="str">
        <f>IF(ISBLANK('Order Form'!$L$12),"",'Order Form'!$L$12)</f>
        <v/>
      </c>
      <c r="G1310" s="232">
        <f t="shared" ca="1" si="90"/>
        <v>41887</v>
      </c>
      <c r="H1310" s="233">
        <f>'Order Form'!$L$13</f>
        <v>0</v>
      </c>
      <c r="I1310" s="236">
        <f>'Order Form'!E261</f>
        <v>10</v>
      </c>
      <c r="J1310" s="231">
        <f>'Order Form'!L261</f>
        <v>0</v>
      </c>
      <c r="K1310" s="231" t="str">
        <f t="shared" si="89"/>
        <v>F</v>
      </c>
      <c r="L1310" s="231">
        <f>IF('Pricing + Order Summary'!$O$13&gt;=8000,14,
IF('Pricing + Order Summary'!$O$13&gt;=5500,15,
IF('Pricing + Order Summary'!$O$13&gt;=4000,16,
IF('Pricing + Order Summary'!$O$13&gt;=2000,23,
IF('Pricing + Order Summary'!$O$13&gt;=750,21,
2)))))</f>
        <v>2</v>
      </c>
      <c r="M1310" s="231" t="str">
        <f>"SPS20115"&amp;"-"&amp;D1310&amp;"-"&amp;'Order Form'!$O$3&amp;"-3"</f>
        <v>SPS20115-0-1-3</v>
      </c>
    </row>
    <row r="1311" spans="1:13">
      <c r="A1311" s="234">
        <f>'Order Form'!A262</f>
        <v>100400</v>
      </c>
      <c r="B1311" s="234">
        <f t="shared" si="87"/>
        <v>100400</v>
      </c>
      <c r="C1311" s="235">
        <f t="shared" si="88"/>
        <v>100400</v>
      </c>
      <c r="D1311" s="231">
        <f>'Order Form'!$M$2</f>
        <v>0</v>
      </c>
      <c r="E1311" s="232">
        <f>'Order Form'!$L$11</f>
        <v>0</v>
      </c>
      <c r="F1311" s="232" t="str">
        <f>IF(ISBLANK('Order Form'!$L$12),"",'Order Form'!$L$12)</f>
        <v/>
      </c>
      <c r="G1311" s="232">
        <f t="shared" ca="1" si="90"/>
        <v>41887</v>
      </c>
      <c r="H1311" s="233">
        <f>'Order Form'!$L$13</f>
        <v>0</v>
      </c>
      <c r="I1311" s="236">
        <f>'Order Form'!E262</f>
        <v>10</v>
      </c>
      <c r="J1311" s="231">
        <f>'Order Form'!L262</f>
        <v>0</v>
      </c>
      <c r="K1311" s="231" t="str">
        <f t="shared" si="89"/>
        <v>F</v>
      </c>
      <c r="L1311" s="231">
        <f>IF('Pricing + Order Summary'!$O$13&gt;=8000,14,
IF('Pricing + Order Summary'!$O$13&gt;=5500,15,
IF('Pricing + Order Summary'!$O$13&gt;=4000,16,
IF('Pricing + Order Summary'!$O$13&gt;=2000,23,
IF('Pricing + Order Summary'!$O$13&gt;=750,21,
2)))))</f>
        <v>2</v>
      </c>
      <c r="M1311" s="231" t="str">
        <f>"SPS20115"&amp;"-"&amp;D1311&amp;"-"&amp;'Order Form'!$O$3&amp;"-3"</f>
        <v>SPS20115-0-1-3</v>
      </c>
    </row>
    <row r="1312" spans="1:13">
      <c r="A1312" s="234">
        <f>'Order Form'!A263</f>
        <v>102429</v>
      </c>
      <c r="B1312" s="234">
        <f t="shared" si="87"/>
        <v>102429</v>
      </c>
      <c r="C1312" s="235">
        <f t="shared" si="88"/>
        <v>102429</v>
      </c>
      <c r="D1312" s="231">
        <f>'Order Form'!$M$2</f>
        <v>0</v>
      </c>
      <c r="E1312" s="232">
        <f>'Order Form'!$L$11</f>
        <v>0</v>
      </c>
      <c r="F1312" s="232" t="str">
        <f>IF(ISBLANK('Order Form'!$L$12),"",'Order Form'!$L$12)</f>
        <v/>
      </c>
      <c r="G1312" s="232">
        <f t="shared" ca="1" si="90"/>
        <v>41887</v>
      </c>
      <c r="H1312" s="233">
        <f>'Order Form'!$L$13</f>
        <v>0</v>
      </c>
      <c r="I1312" s="236">
        <f>'Order Form'!E263</f>
        <v>10</v>
      </c>
      <c r="J1312" s="231">
        <f>'Order Form'!L263</f>
        <v>0</v>
      </c>
      <c r="K1312" s="231" t="str">
        <f t="shared" si="89"/>
        <v>F</v>
      </c>
      <c r="L1312" s="231">
        <f>IF('Pricing + Order Summary'!$O$13&gt;=8000,14,
IF('Pricing + Order Summary'!$O$13&gt;=5500,15,
IF('Pricing + Order Summary'!$O$13&gt;=4000,16,
IF('Pricing + Order Summary'!$O$13&gt;=2000,23,
IF('Pricing + Order Summary'!$O$13&gt;=750,21,
2)))))</f>
        <v>2</v>
      </c>
      <c r="M1312" s="231" t="str">
        <f>"SPS20115"&amp;"-"&amp;D1312&amp;"-"&amp;'Order Form'!$O$3&amp;"-3"</f>
        <v>SPS20115-0-1-3</v>
      </c>
    </row>
    <row r="1313" spans="1:13">
      <c r="A1313" s="234">
        <f>'Order Form'!A264</f>
        <v>107848</v>
      </c>
      <c r="B1313" s="234">
        <f t="shared" si="87"/>
        <v>107848</v>
      </c>
      <c r="C1313" s="235">
        <f t="shared" si="88"/>
        <v>107848</v>
      </c>
      <c r="D1313" s="231">
        <f>'Order Form'!$M$2</f>
        <v>0</v>
      </c>
      <c r="E1313" s="232">
        <f>'Order Form'!$L$11</f>
        <v>0</v>
      </c>
      <c r="F1313" s="232" t="str">
        <f>IF(ISBLANK('Order Form'!$L$12),"",'Order Form'!$L$12)</f>
        <v/>
      </c>
      <c r="G1313" s="232">
        <f t="shared" ca="1" si="90"/>
        <v>41887</v>
      </c>
      <c r="H1313" s="233">
        <f>'Order Form'!$L$13</f>
        <v>0</v>
      </c>
      <c r="I1313" s="236">
        <f>'Order Form'!E264</f>
        <v>10</v>
      </c>
      <c r="J1313" s="231">
        <f>'Order Form'!L264</f>
        <v>0</v>
      </c>
      <c r="K1313" s="231" t="str">
        <f t="shared" si="89"/>
        <v>F</v>
      </c>
      <c r="L1313" s="231">
        <f>IF('Pricing + Order Summary'!$O$13&gt;=8000,14,
IF('Pricing + Order Summary'!$O$13&gt;=5500,15,
IF('Pricing + Order Summary'!$O$13&gt;=4000,16,
IF('Pricing + Order Summary'!$O$13&gt;=2000,23,
IF('Pricing + Order Summary'!$O$13&gt;=750,21,
2)))))</f>
        <v>2</v>
      </c>
      <c r="M1313" s="231" t="str">
        <f>"SPS20115"&amp;"-"&amp;D1313&amp;"-"&amp;'Order Form'!$O$3&amp;"-3"</f>
        <v>SPS20115-0-1-3</v>
      </c>
    </row>
    <row r="1314" spans="1:13">
      <c r="A1314" s="234">
        <f>'Order Form'!A265</f>
        <v>100403</v>
      </c>
      <c r="B1314" s="234">
        <f t="shared" si="87"/>
        <v>100403</v>
      </c>
      <c r="C1314" s="235">
        <f t="shared" si="88"/>
        <v>100403</v>
      </c>
      <c r="D1314" s="231">
        <f>'Order Form'!$M$2</f>
        <v>0</v>
      </c>
      <c r="E1314" s="232">
        <f>'Order Form'!$L$11</f>
        <v>0</v>
      </c>
      <c r="F1314" s="232" t="str">
        <f>IF(ISBLANK('Order Form'!$L$12),"",'Order Form'!$L$12)</f>
        <v/>
      </c>
      <c r="G1314" s="232">
        <f t="shared" ca="1" si="90"/>
        <v>41887</v>
      </c>
      <c r="H1314" s="233">
        <f>'Order Form'!$L$13</f>
        <v>0</v>
      </c>
      <c r="I1314" s="236">
        <f>'Order Form'!E265</f>
        <v>10</v>
      </c>
      <c r="J1314" s="231">
        <f>'Order Form'!L265</f>
        <v>0</v>
      </c>
      <c r="K1314" s="231" t="str">
        <f t="shared" si="89"/>
        <v>F</v>
      </c>
      <c r="L1314" s="231">
        <f>IF('Pricing + Order Summary'!$O$13&gt;=8000,14,
IF('Pricing + Order Summary'!$O$13&gt;=5500,15,
IF('Pricing + Order Summary'!$O$13&gt;=4000,16,
IF('Pricing + Order Summary'!$O$13&gt;=2000,23,
IF('Pricing + Order Summary'!$O$13&gt;=750,21,
2)))))</f>
        <v>2</v>
      </c>
      <c r="M1314" s="231" t="str">
        <f>"SPS20115"&amp;"-"&amp;D1314&amp;"-"&amp;'Order Form'!$O$3&amp;"-3"</f>
        <v>SPS20115-0-1-3</v>
      </c>
    </row>
    <row r="1315" spans="1:13">
      <c r="A1315" s="234">
        <f>'Order Form'!A266</f>
        <v>100200</v>
      </c>
      <c r="B1315" s="234">
        <f t="shared" si="87"/>
        <v>100200</v>
      </c>
      <c r="C1315" s="235">
        <f t="shared" si="88"/>
        <v>100200</v>
      </c>
      <c r="D1315" s="231">
        <f>'Order Form'!$M$2</f>
        <v>0</v>
      </c>
      <c r="E1315" s="232">
        <f>'Order Form'!$L$11</f>
        <v>0</v>
      </c>
      <c r="F1315" s="232" t="str">
        <f>IF(ISBLANK('Order Form'!$L$12),"",'Order Form'!$L$12)</f>
        <v/>
      </c>
      <c r="G1315" s="232">
        <f t="shared" ca="1" si="90"/>
        <v>41887</v>
      </c>
      <c r="H1315" s="233">
        <f>'Order Form'!$L$13</f>
        <v>0</v>
      </c>
      <c r="I1315" s="236">
        <f>'Order Form'!E266</f>
        <v>10</v>
      </c>
      <c r="J1315" s="231">
        <f>'Order Form'!L266</f>
        <v>0</v>
      </c>
      <c r="K1315" s="231" t="str">
        <f t="shared" si="89"/>
        <v>F</v>
      </c>
      <c r="L1315" s="231">
        <f>IF('Pricing + Order Summary'!$O$13&gt;=8000,14,
IF('Pricing + Order Summary'!$O$13&gt;=5500,15,
IF('Pricing + Order Summary'!$O$13&gt;=4000,16,
IF('Pricing + Order Summary'!$O$13&gt;=2000,23,
IF('Pricing + Order Summary'!$O$13&gt;=750,21,
2)))))</f>
        <v>2</v>
      </c>
      <c r="M1315" s="231" t="str">
        <f>"SPS20115"&amp;"-"&amp;D1315&amp;"-"&amp;'Order Form'!$O$3&amp;"-3"</f>
        <v>SPS20115-0-1-3</v>
      </c>
    </row>
    <row r="1316" spans="1:13">
      <c r="A1316" s="234">
        <f>'Order Form'!A267</f>
        <v>104788</v>
      </c>
      <c r="B1316" s="234">
        <f t="shared" si="87"/>
        <v>104788</v>
      </c>
      <c r="C1316" s="235">
        <f t="shared" si="88"/>
        <v>104788</v>
      </c>
      <c r="D1316" s="231">
        <f>'Order Form'!$M$2</f>
        <v>0</v>
      </c>
      <c r="E1316" s="232">
        <f>'Order Form'!$L$11</f>
        <v>0</v>
      </c>
      <c r="F1316" s="232" t="str">
        <f>IF(ISBLANK('Order Form'!$L$12),"",'Order Form'!$L$12)</f>
        <v/>
      </c>
      <c r="G1316" s="232">
        <f t="shared" ca="1" si="90"/>
        <v>41887</v>
      </c>
      <c r="H1316" s="233">
        <f>'Order Form'!$L$13</f>
        <v>0</v>
      </c>
      <c r="I1316" s="236">
        <f>'Order Form'!E267</f>
        <v>10</v>
      </c>
      <c r="J1316" s="231">
        <f>'Order Form'!L267</f>
        <v>0</v>
      </c>
      <c r="K1316" s="231" t="str">
        <f t="shared" si="89"/>
        <v>F</v>
      </c>
      <c r="L1316" s="231">
        <f>IF('Pricing + Order Summary'!$O$13&gt;=8000,14,
IF('Pricing + Order Summary'!$O$13&gt;=5500,15,
IF('Pricing + Order Summary'!$O$13&gt;=4000,16,
IF('Pricing + Order Summary'!$O$13&gt;=2000,23,
IF('Pricing + Order Summary'!$O$13&gt;=750,21,
2)))))</f>
        <v>2</v>
      </c>
      <c r="M1316" s="231" t="str">
        <f>"SPS20115"&amp;"-"&amp;D1316&amp;"-"&amp;'Order Form'!$O$3&amp;"-3"</f>
        <v>SPS20115-0-1-3</v>
      </c>
    </row>
    <row r="1317" spans="1:13">
      <c r="A1317" s="234">
        <f>'Order Form'!A268</f>
        <v>108395</v>
      </c>
      <c r="B1317" s="234">
        <f t="shared" si="87"/>
        <v>108395</v>
      </c>
      <c r="C1317" s="235">
        <f t="shared" si="88"/>
        <v>108395</v>
      </c>
      <c r="D1317" s="231">
        <f>'Order Form'!$M$2</f>
        <v>0</v>
      </c>
      <c r="E1317" s="232">
        <f>'Order Form'!$L$11</f>
        <v>0</v>
      </c>
      <c r="F1317" s="232" t="str">
        <f>IF(ISBLANK('Order Form'!$L$12),"",'Order Form'!$L$12)</f>
        <v/>
      </c>
      <c r="G1317" s="232">
        <f t="shared" ca="1" si="90"/>
        <v>41887</v>
      </c>
      <c r="H1317" s="233">
        <f>'Order Form'!$L$13</f>
        <v>0</v>
      </c>
      <c r="I1317" s="236">
        <f>'Order Form'!E268</f>
        <v>10</v>
      </c>
      <c r="J1317" s="231">
        <f>'Order Form'!L268</f>
        <v>0</v>
      </c>
      <c r="K1317" s="231" t="str">
        <f t="shared" si="89"/>
        <v>F</v>
      </c>
      <c r="L1317" s="231">
        <f>IF('Pricing + Order Summary'!$O$13&gt;=8000,14,
IF('Pricing + Order Summary'!$O$13&gt;=5500,15,
IF('Pricing + Order Summary'!$O$13&gt;=4000,16,
IF('Pricing + Order Summary'!$O$13&gt;=2000,23,
IF('Pricing + Order Summary'!$O$13&gt;=750,21,
2)))))</f>
        <v>2</v>
      </c>
      <c r="M1317" s="231" t="str">
        <f>"SPS20115"&amp;"-"&amp;D1317&amp;"-"&amp;'Order Form'!$O$3&amp;"-3"</f>
        <v>SPS20115-0-1-3</v>
      </c>
    </row>
    <row r="1318" spans="1:13">
      <c r="A1318" s="234">
        <f>'Order Form'!A269</f>
        <v>100401</v>
      </c>
      <c r="B1318" s="234">
        <f t="shared" si="87"/>
        <v>100401</v>
      </c>
      <c r="C1318" s="235">
        <f t="shared" si="88"/>
        <v>100401</v>
      </c>
      <c r="D1318" s="231">
        <f>'Order Form'!$M$2</f>
        <v>0</v>
      </c>
      <c r="E1318" s="232">
        <f>'Order Form'!$L$11</f>
        <v>0</v>
      </c>
      <c r="F1318" s="232" t="str">
        <f>IF(ISBLANK('Order Form'!$L$12),"",'Order Form'!$L$12)</f>
        <v/>
      </c>
      <c r="G1318" s="232">
        <f t="shared" ca="1" si="90"/>
        <v>41887</v>
      </c>
      <c r="H1318" s="233">
        <f>'Order Form'!$L$13</f>
        <v>0</v>
      </c>
      <c r="I1318" s="236">
        <f>'Order Form'!E269</f>
        <v>10</v>
      </c>
      <c r="J1318" s="231">
        <f>'Order Form'!L269</f>
        <v>0</v>
      </c>
      <c r="K1318" s="231" t="str">
        <f t="shared" si="89"/>
        <v>F</v>
      </c>
      <c r="L1318" s="231">
        <f>IF('Pricing + Order Summary'!$O$13&gt;=8000,14,
IF('Pricing + Order Summary'!$O$13&gt;=5500,15,
IF('Pricing + Order Summary'!$O$13&gt;=4000,16,
IF('Pricing + Order Summary'!$O$13&gt;=2000,23,
IF('Pricing + Order Summary'!$O$13&gt;=750,21,
2)))))</f>
        <v>2</v>
      </c>
      <c r="M1318" s="231" t="str">
        <f>"SPS20115"&amp;"-"&amp;D1318&amp;"-"&amp;'Order Form'!$O$3&amp;"-3"</f>
        <v>SPS20115-0-1-3</v>
      </c>
    </row>
    <row r="1319" spans="1:13">
      <c r="A1319" s="234">
        <f>'Order Form'!A270</f>
        <v>104789</v>
      </c>
      <c r="B1319" s="234">
        <f t="shared" si="87"/>
        <v>104789</v>
      </c>
      <c r="C1319" s="235">
        <f t="shared" si="88"/>
        <v>104789</v>
      </c>
      <c r="D1319" s="231">
        <f>'Order Form'!$M$2</f>
        <v>0</v>
      </c>
      <c r="E1319" s="232">
        <f>'Order Form'!$L$11</f>
        <v>0</v>
      </c>
      <c r="F1319" s="232" t="str">
        <f>IF(ISBLANK('Order Form'!$L$12),"",'Order Form'!$L$12)</f>
        <v/>
      </c>
      <c r="G1319" s="232">
        <f t="shared" ca="1" si="90"/>
        <v>41887</v>
      </c>
      <c r="H1319" s="233">
        <f>'Order Form'!$L$13</f>
        <v>0</v>
      </c>
      <c r="I1319" s="236">
        <f>'Order Form'!E270</f>
        <v>10</v>
      </c>
      <c r="J1319" s="231">
        <f>'Order Form'!L270</f>
        <v>0</v>
      </c>
      <c r="K1319" s="231" t="str">
        <f t="shared" si="89"/>
        <v>F</v>
      </c>
      <c r="L1319" s="231">
        <f>IF('Pricing + Order Summary'!$O$13&gt;=8000,14,
IF('Pricing + Order Summary'!$O$13&gt;=5500,15,
IF('Pricing + Order Summary'!$O$13&gt;=4000,16,
IF('Pricing + Order Summary'!$O$13&gt;=2000,23,
IF('Pricing + Order Summary'!$O$13&gt;=750,21,
2)))))</f>
        <v>2</v>
      </c>
      <c r="M1319" s="231" t="str">
        <f>"SPS20115"&amp;"-"&amp;D1319&amp;"-"&amp;'Order Form'!$O$3&amp;"-3"</f>
        <v>SPS20115-0-1-3</v>
      </c>
    </row>
    <row r="1320" spans="1:13">
      <c r="A1320" s="234">
        <f>'Order Form'!A271</f>
        <v>100404</v>
      </c>
      <c r="B1320" s="234">
        <f t="shared" si="87"/>
        <v>100404</v>
      </c>
      <c r="C1320" s="235">
        <f t="shared" si="88"/>
        <v>100404</v>
      </c>
      <c r="D1320" s="231">
        <f>'Order Form'!$M$2</f>
        <v>0</v>
      </c>
      <c r="E1320" s="232">
        <f>'Order Form'!$L$11</f>
        <v>0</v>
      </c>
      <c r="F1320" s="232" t="str">
        <f>IF(ISBLANK('Order Form'!$L$12),"",'Order Form'!$L$12)</f>
        <v/>
      </c>
      <c r="G1320" s="232">
        <f t="shared" ca="1" si="90"/>
        <v>41887</v>
      </c>
      <c r="H1320" s="233">
        <f>'Order Form'!$L$13</f>
        <v>0</v>
      </c>
      <c r="I1320" s="236">
        <f>'Order Form'!E271</f>
        <v>10</v>
      </c>
      <c r="J1320" s="231">
        <f>'Order Form'!L271</f>
        <v>0</v>
      </c>
      <c r="K1320" s="231" t="str">
        <f t="shared" si="89"/>
        <v>F</v>
      </c>
      <c r="L1320" s="231">
        <f>IF('Pricing + Order Summary'!$O$13&gt;=8000,14,
IF('Pricing + Order Summary'!$O$13&gt;=5500,15,
IF('Pricing + Order Summary'!$O$13&gt;=4000,16,
IF('Pricing + Order Summary'!$O$13&gt;=2000,23,
IF('Pricing + Order Summary'!$O$13&gt;=750,21,
2)))))</f>
        <v>2</v>
      </c>
      <c r="M1320" s="231" t="str">
        <f>"SPS20115"&amp;"-"&amp;D1320&amp;"-"&amp;'Order Form'!$O$3&amp;"-3"</f>
        <v>SPS20115-0-1-3</v>
      </c>
    </row>
    <row r="1321" spans="1:13">
      <c r="A1321" s="234">
        <f>'Order Form'!A272</f>
        <v>108389</v>
      </c>
      <c r="B1321" s="234">
        <f t="shared" si="87"/>
        <v>108389</v>
      </c>
      <c r="C1321" s="235">
        <f t="shared" si="88"/>
        <v>108389</v>
      </c>
      <c r="D1321" s="231">
        <f>'Order Form'!$M$2</f>
        <v>0</v>
      </c>
      <c r="E1321" s="232">
        <f>'Order Form'!$L$11</f>
        <v>0</v>
      </c>
      <c r="F1321" s="232" t="str">
        <f>IF(ISBLANK('Order Form'!$L$12),"",'Order Form'!$L$12)</f>
        <v/>
      </c>
      <c r="G1321" s="232">
        <f t="shared" ca="1" si="90"/>
        <v>41887</v>
      </c>
      <c r="H1321" s="233">
        <f>'Order Form'!$L$13</f>
        <v>0</v>
      </c>
      <c r="I1321" s="236">
        <f>'Order Form'!E272</f>
        <v>10</v>
      </c>
      <c r="J1321" s="231">
        <f>'Order Form'!L272</f>
        <v>0</v>
      </c>
      <c r="K1321" s="231" t="str">
        <f t="shared" si="89"/>
        <v>F</v>
      </c>
      <c r="L1321" s="231">
        <f>IF('Pricing + Order Summary'!$O$13&gt;=8000,14,
IF('Pricing + Order Summary'!$O$13&gt;=5500,15,
IF('Pricing + Order Summary'!$O$13&gt;=4000,16,
IF('Pricing + Order Summary'!$O$13&gt;=2000,23,
IF('Pricing + Order Summary'!$O$13&gt;=750,21,
2)))))</f>
        <v>2</v>
      </c>
      <c r="M1321" s="231" t="str">
        <f>"SPS20115"&amp;"-"&amp;D1321&amp;"-"&amp;'Order Form'!$O$3&amp;"-3"</f>
        <v>SPS20115-0-1-3</v>
      </c>
    </row>
    <row r="1322" spans="1:13">
      <c r="A1322" s="234">
        <f>'Order Form'!A273</f>
        <v>108390</v>
      </c>
      <c r="B1322" s="234">
        <f t="shared" si="87"/>
        <v>108390</v>
      </c>
      <c r="C1322" s="235">
        <f t="shared" si="88"/>
        <v>108390</v>
      </c>
      <c r="D1322" s="231">
        <f>'Order Form'!$M$2</f>
        <v>0</v>
      </c>
      <c r="E1322" s="232">
        <f>'Order Form'!$L$11</f>
        <v>0</v>
      </c>
      <c r="F1322" s="232" t="str">
        <f>IF(ISBLANK('Order Form'!$L$12),"",'Order Form'!$L$12)</f>
        <v/>
      </c>
      <c r="G1322" s="232">
        <f t="shared" ca="1" si="90"/>
        <v>41887</v>
      </c>
      <c r="H1322" s="233">
        <f>'Order Form'!$L$13</f>
        <v>0</v>
      </c>
      <c r="I1322" s="236">
        <f>'Order Form'!E273</f>
        <v>10</v>
      </c>
      <c r="J1322" s="231">
        <f>'Order Form'!L273</f>
        <v>0</v>
      </c>
      <c r="K1322" s="231" t="str">
        <f t="shared" si="89"/>
        <v>F</v>
      </c>
      <c r="L1322" s="231">
        <f>IF('Pricing + Order Summary'!$O$13&gt;=8000,14,
IF('Pricing + Order Summary'!$O$13&gt;=5500,15,
IF('Pricing + Order Summary'!$O$13&gt;=4000,16,
IF('Pricing + Order Summary'!$O$13&gt;=2000,23,
IF('Pricing + Order Summary'!$O$13&gt;=750,21,
2)))))</f>
        <v>2</v>
      </c>
      <c r="M1322" s="231" t="str">
        <f>"SPS20115"&amp;"-"&amp;D1322&amp;"-"&amp;'Order Form'!$O$3&amp;"-3"</f>
        <v>SPS20115-0-1-3</v>
      </c>
    </row>
    <row r="1323" spans="1:13">
      <c r="A1323" s="234">
        <f>'Order Form'!A274</f>
        <v>108391</v>
      </c>
      <c r="B1323" s="234">
        <f t="shared" ref="B1323:B1386" si="91">A1323</f>
        <v>108391</v>
      </c>
      <c r="C1323" s="235">
        <f t="shared" ref="C1323:C1386" si="92">IF(B1323=0,A1323,B1323)</f>
        <v>108391</v>
      </c>
      <c r="D1323" s="231">
        <f>'Order Form'!$M$2</f>
        <v>0</v>
      </c>
      <c r="E1323" s="232">
        <f>'Order Form'!$L$11</f>
        <v>0</v>
      </c>
      <c r="F1323" s="232" t="str">
        <f>IF(ISBLANK('Order Form'!$L$12),"",'Order Form'!$L$12)</f>
        <v/>
      </c>
      <c r="G1323" s="232">
        <f t="shared" ca="1" si="90"/>
        <v>41887</v>
      </c>
      <c r="H1323" s="233">
        <f>'Order Form'!$L$13</f>
        <v>0</v>
      </c>
      <c r="I1323" s="236">
        <f>'Order Form'!E274</f>
        <v>10</v>
      </c>
      <c r="J1323" s="231">
        <f>'Order Form'!L274</f>
        <v>0</v>
      </c>
      <c r="K1323" s="231" t="str">
        <f t="shared" ref="K1323:K1386" si="93">IF(J1323=0,"F","T")</f>
        <v>F</v>
      </c>
      <c r="L1323" s="231">
        <f>IF('Pricing + Order Summary'!$O$13&gt;=8000,14,
IF('Pricing + Order Summary'!$O$13&gt;=5500,15,
IF('Pricing + Order Summary'!$O$13&gt;=4000,16,
IF('Pricing + Order Summary'!$O$13&gt;=2000,23,
IF('Pricing + Order Summary'!$O$13&gt;=750,21,
2)))))</f>
        <v>2</v>
      </c>
      <c r="M1323" s="231" t="str">
        <f>"SPS20115"&amp;"-"&amp;D1323&amp;"-"&amp;'Order Form'!$O$3&amp;"-3"</f>
        <v>SPS20115-0-1-3</v>
      </c>
    </row>
    <row r="1324" spans="1:13">
      <c r="A1324" s="234">
        <f>'Order Form'!A275</f>
        <v>105735</v>
      </c>
      <c r="B1324" s="234">
        <f t="shared" si="91"/>
        <v>105735</v>
      </c>
      <c r="C1324" s="235">
        <f t="shared" si="92"/>
        <v>105735</v>
      </c>
      <c r="D1324" s="231">
        <f>'Order Form'!$M$2</f>
        <v>0</v>
      </c>
      <c r="E1324" s="232">
        <f>'Order Form'!$L$11</f>
        <v>0</v>
      </c>
      <c r="F1324" s="232" t="str">
        <f>IF(ISBLANK('Order Form'!$L$12),"",'Order Form'!$L$12)</f>
        <v/>
      </c>
      <c r="G1324" s="232">
        <f t="shared" ca="1" si="90"/>
        <v>41887</v>
      </c>
      <c r="H1324" s="233">
        <f>'Order Form'!$L$13</f>
        <v>0</v>
      </c>
      <c r="I1324" s="236">
        <f>'Order Form'!E275</f>
        <v>10</v>
      </c>
      <c r="J1324" s="231">
        <f>'Order Form'!L275</f>
        <v>0</v>
      </c>
      <c r="K1324" s="231" t="str">
        <f t="shared" si="93"/>
        <v>F</v>
      </c>
      <c r="L1324" s="231">
        <f>IF('Pricing + Order Summary'!$O$13&gt;=8000,14,
IF('Pricing + Order Summary'!$O$13&gt;=5500,15,
IF('Pricing + Order Summary'!$O$13&gt;=4000,16,
IF('Pricing + Order Summary'!$O$13&gt;=2000,23,
IF('Pricing + Order Summary'!$O$13&gt;=750,21,
2)))))</f>
        <v>2</v>
      </c>
      <c r="M1324" s="231" t="str">
        <f>"SPS20115"&amp;"-"&amp;D1324&amp;"-"&amp;'Order Form'!$O$3&amp;"-3"</f>
        <v>SPS20115-0-1-3</v>
      </c>
    </row>
    <row r="1325" spans="1:13">
      <c r="A1325" s="234">
        <f>'Order Form'!A276</f>
        <v>105736</v>
      </c>
      <c r="B1325" s="234">
        <f t="shared" si="91"/>
        <v>105736</v>
      </c>
      <c r="C1325" s="235">
        <f t="shared" si="92"/>
        <v>105736</v>
      </c>
      <c r="D1325" s="231">
        <f>'Order Form'!$M$2</f>
        <v>0</v>
      </c>
      <c r="E1325" s="232">
        <f>'Order Form'!$L$11</f>
        <v>0</v>
      </c>
      <c r="F1325" s="232" t="str">
        <f>IF(ISBLANK('Order Form'!$L$12),"",'Order Form'!$L$12)</f>
        <v/>
      </c>
      <c r="G1325" s="232">
        <f t="shared" ca="1" si="90"/>
        <v>41887</v>
      </c>
      <c r="H1325" s="233">
        <f>'Order Form'!$L$13</f>
        <v>0</v>
      </c>
      <c r="I1325" s="236">
        <f>'Order Form'!E276</f>
        <v>10</v>
      </c>
      <c r="J1325" s="231">
        <f>'Order Form'!L276</f>
        <v>0</v>
      </c>
      <c r="K1325" s="231" t="str">
        <f t="shared" si="93"/>
        <v>F</v>
      </c>
      <c r="L1325" s="231">
        <f>IF('Pricing + Order Summary'!$O$13&gt;=8000,14,
IF('Pricing + Order Summary'!$O$13&gt;=5500,15,
IF('Pricing + Order Summary'!$O$13&gt;=4000,16,
IF('Pricing + Order Summary'!$O$13&gt;=2000,23,
IF('Pricing + Order Summary'!$O$13&gt;=750,21,
2)))))</f>
        <v>2</v>
      </c>
      <c r="M1325" s="231" t="str">
        <f>"SPS20115"&amp;"-"&amp;D1325&amp;"-"&amp;'Order Form'!$O$3&amp;"-3"</f>
        <v>SPS20115-0-1-3</v>
      </c>
    </row>
    <row r="1326" spans="1:13">
      <c r="A1326" s="234">
        <f>'Order Form'!A277</f>
        <v>108385</v>
      </c>
      <c r="B1326" s="234">
        <f t="shared" si="91"/>
        <v>108385</v>
      </c>
      <c r="C1326" s="235">
        <f t="shared" si="92"/>
        <v>108385</v>
      </c>
      <c r="D1326" s="231">
        <f>'Order Form'!$M$2</f>
        <v>0</v>
      </c>
      <c r="E1326" s="232">
        <f>'Order Form'!$L$11</f>
        <v>0</v>
      </c>
      <c r="F1326" s="232" t="str">
        <f>IF(ISBLANK('Order Form'!$L$12),"",'Order Form'!$L$12)</f>
        <v/>
      </c>
      <c r="G1326" s="232">
        <f t="shared" ca="1" si="90"/>
        <v>41887</v>
      </c>
      <c r="H1326" s="233">
        <f>'Order Form'!$L$13</f>
        <v>0</v>
      </c>
      <c r="I1326" s="236">
        <f>'Order Form'!E277</f>
        <v>10</v>
      </c>
      <c r="J1326" s="231">
        <f>'Order Form'!L277</f>
        <v>0</v>
      </c>
      <c r="K1326" s="231" t="str">
        <f t="shared" si="93"/>
        <v>F</v>
      </c>
      <c r="L1326" s="231">
        <f>IF('Pricing + Order Summary'!$O$13&gt;=8000,14,
IF('Pricing + Order Summary'!$O$13&gt;=5500,15,
IF('Pricing + Order Summary'!$O$13&gt;=4000,16,
IF('Pricing + Order Summary'!$O$13&gt;=2000,23,
IF('Pricing + Order Summary'!$O$13&gt;=750,21,
2)))))</f>
        <v>2</v>
      </c>
      <c r="M1326" s="231" t="str">
        <f>"SPS20115"&amp;"-"&amp;D1326&amp;"-"&amp;'Order Form'!$O$3&amp;"-3"</f>
        <v>SPS20115-0-1-3</v>
      </c>
    </row>
    <row r="1327" spans="1:13">
      <c r="A1327" s="234">
        <f>'Order Form'!A278</f>
        <v>104840</v>
      </c>
      <c r="B1327" s="234">
        <f t="shared" si="91"/>
        <v>104840</v>
      </c>
      <c r="C1327" s="235">
        <f t="shared" si="92"/>
        <v>104840</v>
      </c>
      <c r="D1327" s="231">
        <f>'Order Form'!$M$2</f>
        <v>0</v>
      </c>
      <c r="E1327" s="232">
        <f>'Order Form'!$L$11</f>
        <v>0</v>
      </c>
      <c r="F1327" s="232" t="str">
        <f>IF(ISBLANK('Order Form'!$L$12),"",'Order Form'!$L$12)</f>
        <v/>
      </c>
      <c r="G1327" s="232">
        <f t="shared" ca="1" si="90"/>
        <v>41887</v>
      </c>
      <c r="H1327" s="233">
        <f>'Order Form'!$L$13</f>
        <v>0</v>
      </c>
      <c r="I1327" s="236">
        <f>'Order Form'!E278</f>
        <v>10</v>
      </c>
      <c r="J1327" s="231">
        <f>'Order Form'!L278</f>
        <v>0</v>
      </c>
      <c r="K1327" s="231" t="str">
        <f t="shared" si="93"/>
        <v>F</v>
      </c>
      <c r="L1327" s="231">
        <f>IF('Pricing + Order Summary'!$O$13&gt;=8000,14,
IF('Pricing + Order Summary'!$O$13&gt;=5500,15,
IF('Pricing + Order Summary'!$O$13&gt;=4000,16,
IF('Pricing + Order Summary'!$O$13&gt;=2000,23,
IF('Pricing + Order Summary'!$O$13&gt;=750,21,
2)))))</f>
        <v>2</v>
      </c>
      <c r="M1327" s="231" t="str">
        <f>"SPS20115"&amp;"-"&amp;D1327&amp;"-"&amp;'Order Form'!$O$3&amp;"-3"</f>
        <v>SPS20115-0-1-3</v>
      </c>
    </row>
    <row r="1328" spans="1:13">
      <c r="A1328" s="234">
        <f>'Order Form'!A279</f>
        <v>108401</v>
      </c>
      <c r="B1328" s="234">
        <f t="shared" si="91"/>
        <v>108401</v>
      </c>
      <c r="C1328" s="235">
        <f t="shared" si="92"/>
        <v>108401</v>
      </c>
      <c r="D1328" s="231">
        <f>'Order Form'!$M$2</f>
        <v>0</v>
      </c>
      <c r="E1328" s="232">
        <f>'Order Form'!$L$11</f>
        <v>0</v>
      </c>
      <c r="F1328" s="232" t="str">
        <f>IF(ISBLANK('Order Form'!$L$12),"",'Order Form'!$L$12)</f>
        <v/>
      </c>
      <c r="G1328" s="232">
        <f t="shared" ca="1" si="90"/>
        <v>41887</v>
      </c>
      <c r="H1328" s="233">
        <f>'Order Form'!$L$13</f>
        <v>0</v>
      </c>
      <c r="I1328" s="236">
        <f>'Order Form'!E279</f>
        <v>10</v>
      </c>
      <c r="J1328" s="231">
        <f>'Order Form'!L279</f>
        <v>0</v>
      </c>
      <c r="K1328" s="231" t="str">
        <f t="shared" si="93"/>
        <v>F</v>
      </c>
      <c r="L1328" s="231">
        <f>IF('Pricing + Order Summary'!$O$13&gt;=8000,14,
IF('Pricing + Order Summary'!$O$13&gt;=5500,15,
IF('Pricing + Order Summary'!$O$13&gt;=4000,16,
IF('Pricing + Order Summary'!$O$13&gt;=2000,23,
IF('Pricing + Order Summary'!$O$13&gt;=750,21,
2)))))</f>
        <v>2</v>
      </c>
      <c r="M1328" s="231" t="str">
        <f>"SPS20115"&amp;"-"&amp;D1328&amp;"-"&amp;'Order Form'!$O$3&amp;"-3"</f>
        <v>SPS20115-0-1-3</v>
      </c>
    </row>
    <row r="1329" spans="1:13">
      <c r="A1329" s="234">
        <f>'Order Form'!A280</f>
        <v>108399</v>
      </c>
      <c r="B1329" s="234">
        <f t="shared" si="91"/>
        <v>108399</v>
      </c>
      <c r="C1329" s="235">
        <f t="shared" si="92"/>
        <v>108399</v>
      </c>
      <c r="D1329" s="231">
        <f>'Order Form'!$M$2</f>
        <v>0</v>
      </c>
      <c r="E1329" s="232">
        <f>'Order Form'!$L$11</f>
        <v>0</v>
      </c>
      <c r="F1329" s="232" t="str">
        <f>IF(ISBLANK('Order Form'!$L$12),"",'Order Form'!$L$12)</f>
        <v/>
      </c>
      <c r="G1329" s="232">
        <f t="shared" ca="1" si="90"/>
        <v>41887</v>
      </c>
      <c r="H1329" s="233">
        <f>'Order Form'!$L$13</f>
        <v>0</v>
      </c>
      <c r="I1329" s="236">
        <f>'Order Form'!E280</f>
        <v>10</v>
      </c>
      <c r="J1329" s="231">
        <f>'Order Form'!L280</f>
        <v>0</v>
      </c>
      <c r="K1329" s="231" t="str">
        <f t="shared" si="93"/>
        <v>F</v>
      </c>
      <c r="L1329" s="231">
        <f>IF('Pricing + Order Summary'!$O$13&gt;=8000,14,
IF('Pricing + Order Summary'!$O$13&gt;=5500,15,
IF('Pricing + Order Summary'!$O$13&gt;=4000,16,
IF('Pricing + Order Summary'!$O$13&gt;=2000,23,
IF('Pricing + Order Summary'!$O$13&gt;=750,21,
2)))))</f>
        <v>2</v>
      </c>
      <c r="M1329" s="231" t="str">
        <f>"SPS20115"&amp;"-"&amp;D1329&amp;"-"&amp;'Order Form'!$O$3&amp;"-3"</f>
        <v>SPS20115-0-1-3</v>
      </c>
    </row>
    <row r="1330" spans="1:13">
      <c r="A1330" s="234">
        <f>'Order Form'!A281</f>
        <v>105753</v>
      </c>
      <c r="B1330" s="234">
        <f t="shared" si="91"/>
        <v>105753</v>
      </c>
      <c r="C1330" s="235">
        <f t="shared" si="92"/>
        <v>105753</v>
      </c>
      <c r="D1330" s="231">
        <f>'Order Form'!$M$2</f>
        <v>0</v>
      </c>
      <c r="E1330" s="232">
        <f>'Order Form'!$L$11</f>
        <v>0</v>
      </c>
      <c r="F1330" s="232" t="str">
        <f>IF(ISBLANK('Order Form'!$L$12),"",'Order Form'!$L$12)</f>
        <v/>
      </c>
      <c r="G1330" s="232">
        <f t="shared" ca="1" si="90"/>
        <v>41887</v>
      </c>
      <c r="H1330" s="233">
        <f>'Order Form'!$L$13</f>
        <v>0</v>
      </c>
      <c r="I1330" s="236">
        <f>'Order Form'!E281</f>
        <v>10</v>
      </c>
      <c r="J1330" s="231">
        <f>'Order Form'!L281</f>
        <v>0</v>
      </c>
      <c r="K1330" s="231" t="str">
        <f t="shared" si="93"/>
        <v>F</v>
      </c>
      <c r="L1330" s="231">
        <f>IF('Pricing + Order Summary'!$O$13&gt;=8000,14,
IF('Pricing + Order Summary'!$O$13&gt;=5500,15,
IF('Pricing + Order Summary'!$O$13&gt;=4000,16,
IF('Pricing + Order Summary'!$O$13&gt;=2000,23,
IF('Pricing + Order Summary'!$O$13&gt;=750,21,
2)))))</f>
        <v>2</v>
      </c>
      <c r="M1330" s="231" t="str">
        <f>"SPS20115"&amp;"-"&amp;D1330&amp;"-"&amp;'Order Form'!$O$3&amp;"-3"</f>
        <v>SPS20115-0-1-3</v>
      </c>
    </row>
    <row r="1331" spans="1:13">
      <c r="A1331" s="234">
        <f>'Order Form'!A282</f>
        <v>108380</v>
      </c>
      <c r="B1331" s="234">
        <f t="shared" si="91"/>
        <v>108380</v>
      </c>
      <c r="C1331" s="235">
        <f t="shared" si="92"/>
        <v>108380</v>
      </c>
      <c r="D1331" s="231">
        <f>'Order Form'!$M$2</f>
        <v>0</v>
      </c>
      <c r="E1331" s="232">
        <f>'Order Form'!$L$11</f>
        <v>0</v>
      </c>
      <c r="F1331" s="232" t="str">
        <f>IF(ISBLANK('Order Form'!$L$12),"",'Order Form'!$L$12)</f>
        <v/>
      </c>
      <c r="G1331" s="232">
        <f t="shared" ca="1" si="90"/>
        <v>41887</v>
      </c>
      <c r="H1331" s="233">
        <f>'Order Form'!$L$13</f>
        <v>0</v>
      </c>
      <c r="I1331" s="236">
        <f>'Order Form'!E282</f>
        <v>10</v>
      </c>
      <c r="J1331" s="231">
        <f>'Order Form'!L282</f>
        <v>0</v>
      </c>
      <c r="K1331" s="231" t="str">
        <f t="shared" si="93"/>
        <v>F</v>
      </c>
      <c r="L1331" s="231">
        <f>IF('Pricing + Order Summary'!$O$13&gt;=8000,14,
IF('Pricing + Order Summary'!$O$13&gt;=5500,15,
IF('Pricing + Order Summary'!$O$13&gt;=4000,16,
IF('Pricing + Order Summary'!$O$13&gt;=2000,23,
IF('Pricing + Order Summary'!$O$13&gt;=750,21,
2)))))</f>
        <v>2</v>
      </c>
      <c r="M1331" s="231" t="str">
        <f>"SPS20115"&amp;"-"&amp;D1331&amp;"-"&amp;'Order Form'!$O$3&amp;"-3"</f>
        <v>SPS20115-0-1-3</v>
      </c>
    </row>
    <row r="1332" spans="1:13">
      <c r="A1332" s="234">
        <f>'Order Form'!A283</f>
        <v>108415</v>
      </c>
      <c r="B1332" s="234">
        <f t="shared" si="91"/>
        <v>108415</v>
      </c>
      <c r="C1332" s="235">
        <f t="shared" si="92"/>
        <v>108415</v>
      </c>
      <c r="D1332" s="231">
        <f>'Order Form'!$M$2</f>
        <v>0</v>
      </c>
      <c r="E1332" s="232">
        <f>'Order Form'!$L$11</f>
        <v>0</v>
      </c>
      <c r="F1332" s="232" t="str">
        <f>IF(ISBLANK('Order Form'!$L$12),"",'Order Form'!$L$12)</f>
        <v/>
      </c>
      <c r="G1332" s="232">
        <f t="shared" ca="1" si="90"/>
        <v>41887</v>
      </c>
      <c r="H1332" s="233">
        <f>'Order Form'!$L$13</f>
        <v>0</v>
      </c>
      <c r="I1332" s="236">
        <f>'Order Form'!E283</f>
        <v>10</v>
      </c>
      <c r="J1332" s="231">
        <f>'Order Form'!L283</f>
        <v>0</v>
      </c>
      <c r="K1332" s="231" t="str">
        <f t="shared" si="93"/>
        <v>F</v>
      </c>
      <c r="L1332" s="231">
        <f>IF('Pricing + Order Summary'!$O$13&gt;=8000,14,
IF('Pricing + Order Summary'!$O$13&gt;=5500,15,
IF('Pricing + Order Summary'!$O$13&gt;=4000,16,
IF('Pricing + Order Summary'!$O$13&gt;=2000,23,
IF('Pricing + Order Summary'!$O$13&gt;=750,21,
2)))))</f>
        <v>2</v>
      </c>
      <c r="M1332" s="231" t="str">
        <f>"SPS20115"&amp;"-"&amp;D1332&amp;"-"&amp;'Order Form'!$O$3&amp;"-3"</f>
        <v>SPS20115-0-1-3</v>
      </c>
    </row>
    <row r="1333" spans="1:13">
      <c r="A1333" s="234">
        <f>'Order Form'!A284</f>
        <v>108416</v>
      </c>
      <c r="B1333" s="234">
        <f t="shared" si="91"/>
        <v>108416</v>
      </c>
      <c r="C1333" s="235">
        <f t="shared" si="92"/>
        <v>108416</v>
      </c>
      <c r="D1333" s="231">
        <f>'Order Form'!$M$2</f>
        <v>0</v>
      </c>
      <c r="E1333" s="232">
        <f>'Order Form'!$L$11</f>
        <v>0</v>
      </c>
      <c r="F1333" s="232" t="str">
        <f>IF(ISBLANK('Order Form'!$L$12),"",'Order Form'!$L$12)</f>
        <v/>
      </c>
      <c r="G1333" s="232">
        <f t="shared" ca="1" si="90"/>
        <v>41887</v>
      </c>
      <c r="H1333" s="233">
        <f>'Order Form'!$L$13</f>
        <v>0</v>
      </c>
      <c r="I1333" s="236">
        <f>'Order Form'!E284</f>
        <v>10</v>
      </c>
      <c r="J1333" s="231">
        <f>'Order Form'!L284</f>
        <v>0</v>
      </c>
      <c r="K1333" s="231" t="str">
        <f t="shared" si="93"/>
        <v>F</v>
      </c>
      <c r="L1333" s="231">
        <f>IF('Pricing + Order Summary'!$O$13&gt;=8000,14,
IF('Pricing + Order Summary'!$O$13&gt;=5500,15,
IF('Pricing + Order Summary'!$O$13&gt;=4000,16,
IF('Pricing + Order Summary'!$O$13&gt;=2000,23,
IF('Pricing + Order Summary'!$O$13&gt;=750,21,
2)))))</f>
        <v>2</v>
      </c>
      <c r="M1333" s="231" t="str">
        <f>"SPS20115"&amp;"-"&amp;D1333&amp;"-"&amp;'Order Form'!$O$3&amp;"-3"</f>
        <v>SPS20115-0-1-3</v>
      </c>
    </row>
    <row r="1334" spans="1:13">
      <c r="A1334" s="234">
        <f>'Order Form'!A285</f>
        <v>108381</v>
      </c>
      <c r="B1334" s="234">
        <f t="shared" si="91"/>
        <v>108381</v>
      </c>
      <c r="C1334" s="235">
        <f t="shared" si="92"/>
        <v>108381</v>
      </c>
      <c r="D1334" s="231">
        <f>'Order Form'!$M$2</f>
        <v>0</v>
      </c>
      <c r="E1334" s="232">
        <f>'Order Form'!$L$11</f>
        <v>0</v>
      </c>
      <c r="F1334" s="232" t="str">
        <f>IF(ISBLANK('Order Form'!$L$12),"",'Order Form'!$L$12)</f>
        <v/>
      </c>
      <c r="G1334" s="232">
        <f t="shared" ca="1" si="90"/>
        <v>41887</v>
      </c>
      <c r="H1334" s="233">
        <f>'Order Form'!$L$13</f>
        <v>0</v>
      </c>
      <c r="I1334" s="236">
        <f>'Order Form'!E285</f>
        <v>10</v>
      </c>
      <c r="J1334" s="231">
        <f>'Order Form'!L285</f>
        <v>0</v>
      </c>
      <c r="K1334" s="231" t="str">
        <f t="shared" si="93"/>
        <v>F</v>
      </c>
      <c r="L1334" s="231">
        <f>IF('Pricing + Order Summary'!$O$13&gt;=8000,14,
IF('Pricing + Order Summary'!$O$13&gt;=5500,15,
IF('Pricing + Order Summary'!$O$13&gt;=4000,16,
IF('Pricing + Order Summary'!$O$13&gt;=2000,23,
IF('Pricing + Order Summary'!$O$13&gt;=750,21,
2)))))</f>
        <v>2</v>
      </c>
      <c r="M1334" s="231" t="str">
        <f>"SPS20115"&amp;"-"&amp;D1334&amp;"-"&amp;'Order Form'!$O$3&amp;"-3"</f>
        <v>SPS20115-0-1-3</v>
      </c>
    </row>
    <row r="1335" spans="1:13">
      <c r="A1335" s="234">
        <f>'Order Form'!A286</f>
        <v>108384</v>
      </c>
      <c r="B1335" s="234">
        <f t="shared" si="91"/>
        <v>108384</v>
      </c>
      <c r="C1335" s="235">
        <f t="shared" si="92"/>
        <v>108384</v>
      </c>
      <c r="D1335" s="231">
        <f>'Order Form'!$M$2</f>
        <v>0</v>
      </c>
      <c r="E1335" s="232">
        <f>'Order Form'!$L$11</f>
        <v>0</v>
      </c>
      <c r="F1335" s="232" t="str">
        <f>IF(ISBLANK('Order Form'!$L$12),"",'Order Form'!$L$12)</f>
        <v/>
      </c>
      <c r="G1335" s="232">
        <f t="shared" ca="1" si="90"/>
        <v>41887</v>
      </c>
      <c r="H1335" s="233">
        <f>'Order Form'!$L$13</f>
        <v>0</v>
      </c>
      <c r="I1335" s="236">
        <f>'Order Form'!E286</f>
        <v>10</v>
      </c>
      <c r="J1335" s="231">
        <f>'Order Form'!L286</f>
        <v>0</v>
      </c>
      <c r="K1335" s="231" t="str">
        <f t="shared" si="93"/>
        <v>F</v>
      </c>
      <c r="L1335" s="231">
        <f>IF('Pricing + Order Summary'!$O$13&gt;=8000,14,
IF('Pricing + Order Summary'!$O$13&gt;=5500,15,
IF('Pricing + Order Summary'!$O$13&gt;=4000,16,
IF('Pricing + Order Summary'!$O$13&gt;=2000,23,
IF('Pricing + Order Summary'!$O$13&gt;=750,21,
2)))))</f>
        <v>2</v>
      </c>
      <c r="M1335" s="231" t="str">
        <f>"SPS20115"&amp;"-"&amp;D1335&amp;"-"&amp;'Order Form'!$O$3&amp;"-3"</f>
        <v>SPS20115-0-1-3</v>
      </c>
    </row>
    <row r="1336" spans="1:13">
      <c r="A1336" s="234">
        <f>'Order Form'!A287</f>
        <v>100418</v>
      </c>
      <c r="B1336" s="234">
        <f t="shared" si="91"/>
        <v>100418</v>
      </c>
      <c r="C1336" s="235">
        <f t="shared" si="92"/>
        <v>100418</v>
      </c>
      <c r="D1336" s="231">
        <f>'Order Form'!$M$2</f>
        <v>0</v>
      </c>
      <c r="E1336" s="232">
        <f>'Order Form'!$L$11</f>
        <v>0</v>
      </c>
      <c r="F1336" s="232" t="str">
        <f>IF(ISBLANK('Order Form'!$L$12),"",'Order Form'!$L$12)</f>
        <v/>
      </c>
      <c r="G1336" s="232">
        <f t="shared" ca="1" si="90"/>
        <v>41887</v>
      </c>
      <c r="H1336" s="233">
        <f>'Order Form'!$L$13</f>
        <v>0</v>
      </c>
      <c r="I1336" s="236">
        <f>'Order Form'!E287</f>
        <v>10</v>
      </c>
      <c r="J1336" s="231">
        <f>'Order Form'!L287</f>
        <v>0</v>
      </c>
      <c r="K1336" s="231" t="str">
        <f t="shared" si="93"/>
        <v>F</v>
      </c>
      <c r="L1336" s="231">
        <f>IF('Pricing + Order Summary'!$O$13&gt;=8000,14,
IF('Pricing + Order Summary'!$O$13&gt;=5500,15,
IF('Pricing + Order Summary'!$O$13&gt;=4000,16,
IF('Pricing + Order Summary'!$O$13&gt;=2000,23,
IF('Pricing + Order Summary'!$O$13&gt;=750,21,
2)))))</f>
        <v>2</v>
      </c>
      <c r="M1336" s="231" t="str">
        <f>"SPS20115"&amp;"-"&amp;D1336&amp;"-"&amp;'Order Form'!$O$3&amp;"-3"</f>
        <v>SPS20115-0-1-3</v>
      </c>
    </row>
    <row r="1337" spans="1:13">
      <c r="A1337" s="234">
        <f>'Order Form'!A288</f>
        <v>108393</v>
      </c>
      <c r="B1337" s="234">
        <f t="shared" si="91"/>
        <v>108393</v>
      </c>
      <c r="C1337" s="235">
        <f t="shared" si="92"/>
        <v>108393</v>
      </c>
      <c r="D1337" s="231">
        <f>'Order Form'!$M$2</f>
        <v>0</v>
      </c>
      <c r="E1337" s="232">
        <f>'Order Form'!$L$11</f>
        <v>0</v>
      </c>
      <c r="F1337" s="232" t="str">
        <f>IF(ISBLANK('Order Form'!$L$12),"",'Order Form'!$L$12)</f>
        <v/>
      </c>
      <c r="G1337" s="232">
        <f t="shared" ca="1" si="90"/>
        <v>41887</v>
      </c>
      <c r="H1337" s="233">
        <f>'Order Form'!$L$13</f>
        <v>0</v>
      </c>
      <c r="I1337" s="236">
        <f>'Order Form'!E288</f>
        <v>10</v>
      </c>
      <c r="J1337" s="231">
        <f>'Order Form'!L288</f>
        <v>0</v>
      </c>
      <c r="K1337" s="231" t="str">
        <f t="shared" si="93"/>
        <v>F</v>
      </c>
      <c r="L1337" s="231">
        <f>IF('Pricing + Order Summary'!$O$13&gt;=8000,14,
IF('Pricing + Order Summary'!$O$13&gt;=5500,15,
IF('Pricing + Order Summary'!$O$13&gt;=4000,16,
IF('Pricing + Order Summary'!$O$13&gt;=2000,23,
IF('Pricing + Order Summary'!$O$13&gt;=750,21,
2)))))</f>
        <v>2</v>
      </c>
      <c r="M1337" s="231" t="str">
        <f>"SPS20115"&amp;"-"&amp;D1337&amp;"-"&amp;'Order Form'!$O$3&amp;"-3"</f>
        <v>SPS20115-0-1-3</v>
      </c>
    </row>
    <row r="1338" spans="1:13">
      <c r="A1338" s="234">
        <f>'Order Form'!A289</f>
        <v>100821</v>
      </c>
      <c r="B1338" s="234">
        <f t="shared" si="91"/>
        <v>100821</v>
      </c>
      <c r="C1338" s="235">
        <f t="shared" si="92"/>
        <v>100821</v>
      </c>
      <c r="D1338" s="231">
        <f>'Order Form'!$M$2</f>
        <v>0</v>
      </c>
      <c r="E1338" s="232">
        <f>'Order Form'!$L$11</f>
        <v>0</v>
      </c>
      <c r="F1338" s="232" t="str">
        <f>IF(ISBLANK('Order Form'!$L$12),"",'Order Form'!$L$12)</f>
        <v/>
      </c>
      <c r="G1338" s="232">
        <f t="shared" ca="1" si="90"/>
        <v>41887</v>
      </c>
      <c r="H1338" s="233">
        <f>'Order Form'!$L$13</f>
        <v>0</v>
      </c>
      <c r="I1338" s="236">
        <f>'Order Form'!E289</f>
        <v>10</v>
      </c>
      <c r="J1338" s="231">
        <f>'Order Form'!L289</f>
        <v>0</v>
      </c>
      <c r="K1338" s="231" t="str">
        <f t="shared" si="93"/>
        <v>F</v>
      </c>
      <c r="L1338" s="231">
        <f>IF('Pricing + Order Summary'!$O$13&gt;=8000,14,
IF('Pricing + Order Summary'!$O$13&gt;=5500,15,
IF('Pricing + Order Summary'!$O$13&gt;=4000,16,
IF('Pricing + Order Summary'!$O$13&gt;=2000,23,
IF('Pricing + Order Summary'!$O$13&gt;=750,21,
2)))))</f>
        <v>2</v>
      </c>
      <c r="M1338" s="231" t="str">
        <f>"SPS20115"&amp;"-"&amp;D1338&amp;"-"&amp;'Order Form'!$O$3&amp;"-3"</f>
        <v>SPS20115-0-1-3</v>
      </c>
    </row>
    <row r="1339" spans="1:13">
      <c r="A1339" s="234">
        <f>'Order Form'!A290</f>
        <v>100438</v>
      </c>
      <c r="B1339" s="234">
        <f t="shared" si="91"/>
        <v>100438</v>
      </c>
      <c r="C1339" s="235">
        <f t="shared" si="92"/>
        <v>100438</v>
      </c>
      <c r="D1339" s="231">
        <f>'Order Form'!$M$2</f>
        <v>0</v>
      </c>
      <c r="E1339" s="232">
        <f>'Order Form'!$L$11</f>
        <v>0</v>
      </c>
      <c r="F1339" s="232" t="str">
        <f>IF(ISBLANK('Order Form'!$L$12),"",'Order Form'!$L$12)</f>
        <v/>
      </c>
      <c r="G1339" s="232">
        <f t="shared" ca="1" si="90"/>
        <v>41887</v>
      </c>
      <c r="H1339" s="233">
        <f>'Order Form'!$L$13</f>
        <v>0</v>
      </c>
      <c r="I1339" s="236">
        <f>'Order Form'!E290</f>
        <v>10</v>
      </c>
      <c r="J1339" s="231">
        <f>'Order Form'!L290</f>
        <v>0</v>
      </c>
      <c r="K1339" s="231" t="str">
        <f t="shared" si="93"/>
        <v>F</v>
      </c>
      <c r="L1339" s="231">
        <f>IF('Pricing + Order Summary'!$O$13&gt;=8000,14,
IF('Pricing + Order Summary'!$O$13&gt;=5500,15,
IF('Pricing + Order Summary'!$O$13&gt;=4000,16,
IF('Pricing + Order Summary'!$O$13&gt;=2000,23,
IF('Pricing + Order Summary'!$O$13&gt;=750,21,
2)))))</f>
        <v>2</v>
      </c>
      <c r="M1339" s="231" t="str">
        <f>"SPS20115"&amp;"-"&amp;D1339&amp;"-"&amp;'Order Form'!$O$3&amp;"-3"</f>
        <v>SPS20115-0-1-3</v>
      </c>
    </row>
    <row r="1340" spans="1:13">
      <c r="A1340" s="234">
        <f>'Order Form'!A291</f>
        <v>108378</v>
      </c>
      <c r="B1340" s="234">
        <f t="shared" si="91"/>
        <v>108378</v>
      </c>
      <c r="C1340" s="235">
        <f t="shared" si="92"/>
        <v>108378</v>
      </c>
      <c r="D1340" s="231">
        <f>'Order Form'!$M$2</f>
        <v>0</v>
      </c>
      <c r="E1340" s="232">
        <f>'Order Form'!$L$11</f>
        <v>0</v>
      </c>
      <c r="F1340" s="232" t="str">
        <f>IF(ISBLANK('Order Form'!$L$12),"",'Order Form'!$L$12)</f>
        <v/>
      </c>
      <c r="G1340" s="232">
        <f t="shared" ca="1" si="90"/>
        <v>41887</v>
      </c>
      <c r="H1340" s="233">
        <f>'Order Form'!$L$13</f>
        <v>0</v>
      </c>
      <c r="I1340" s="236">
        <f>'Order Form'!E291</f>
        <v>10</v>
      </c>
      <c r="J1340" s="231">
        <f>'Order Form'!L291</f>
        <v>0</v>
      </c>
      <c r="K1340" s="231" t="str">
        <f t="shared" si="93"/>
        <v>F</v>
      </c>
      <c r="L1340" s="231">
        <f>IF('Pricing + Order Summary'!$O$13&gt;=8000,14,
IF('Pricing + Order Summary'!$O$13&gt;=5500,15,
IF('Pricing + Order Summary'!$O$13&gt;=4000,16,
IF('Pricing + Order Summary'!$O$13&gt;=2000,23,
IF('Pricing + Order Summary'!$O$13&gt;=750,21,
2)))))</f>
        <v>2</v>
      </c>
      <c r="M1340" s="231" t="str">
        <f>"SPS20115"&amp;"-"&amp;D1340&amp;"-"&amp;'Order Form'!$O$3&amp;"-3"</f>
        <v>SPS20115-0-1-3</v>
      </c>
    </row>
    <row r="1341" spans="1:13">
      <c r="A1341" s="234">
        <f>'Order Form'!A292</f>
        <v>108408</v>
      </c>
      <c r="B1341" s="234">
        <f t="shared" si="91"/>
        <v>108408</v>
      </c>
      <c r="C1341" s="235">
        <f t="shared" si="92"/>
        <v>108408</v>
      </c>
      <c r="D1341" s="231">
        <f>'Order Form'!$M$2</f>
        <v>0</v>
      </c>
      <c r="E1341" s="232">
        <f>'Order Form'!$L$11</f>
        <v>0</v>
      </c>
      <c r="F1341" s="232" t="str">
        <f>IF(ISBLANK('Order Form'!$L$12),"",'Order Form'!$L$12)</f>
        <v/>
      </c>
      <c r="G1341" s="232">
        <f t="shared" ca="1" si="90"/>
        <v>41887</v>
      </c>
      <c r="H1341" s="233">
        <f>'Order Form'!$L$13</f>
        <v>0</v>
      </c>
      <c r="I1341" s="236">
        <f>'Order Form'!E292</f>
        <v>10</v>
      </c>
      <c r="J1341" s="231">
        <f>'Order Form'!L292</f>
        <v>0</v>
      </c>
      <c r="K1341" s="231" t="str">
        <f t="shared" si="93"/>
        <v>F</v>
      </c>
      <c r="L1341" s="231">
        <f>IF('Pricing + Order Summary'!$O$13&gt;=8000,14,
IF('Pricing + Order Summary'!$O$13&gt;=5500,15,
IF('Pricing + Order Summary'!$O$13&gt;=4000,16,
IF('Pricing + Order Summary'!$O$13&gt;=2000,23,
IF('Pricing + Order Summary'!$O$13&gt;=750,21,
2)))))</f>
        <v>2</v>
      </c>
      <c r="M1341" s="231" t="str">
        <f>"SPS20115"&amp;"-"&amp;D1341&amp;"-"&amp;'Order Form'!$O$3&amp;"-3"</f>
        <v>SPS20115-0-1-3</v>
      </c>
    </row>
    <row r="1342" spans="1:13">
      <c r="A1342" s="234">
        <f>'Order Form'!A293</f>
        <v>100416</v>
      </c>
      <c r="B1342" s="234">
        <f t="shared" si="91"/>
        <v>100416</v>
      </c>
      <c r="C1342" s="235">
        <f t="shared" si="92"/>
        <v>100416</v>
      </c>
      <c r="D1342" s="231">
        <f>'Order Form'!$M$2</f>
        <v>0</v>
      </c>
      <c r="E1342" s="232">
        <f>'Order Form'!$L$11</f>
        <v>0</v>
      </c>
      <c r="F1342" s="232" t="str">
        <f>IF(ISBLANK('Order Form'!$L$12),"",'Order Form'!$L$12)</f>
        <v/>
      </c>
      <c r="G1342" s="232">
        <f t="shared" ca="1" si="90"/>
        <v>41887</v>
      </c>
      <c r="H1342" s="233">
        <f>'Order Form'!$L$13</f>
        <v>0</v>
      </c>
      <c r="I1342" s="236">
        <f>'Order Form'!E293</f>
        <v>10</v>
      </c>
      <c r="J1342" s="231">
        <f>'Order Form'!L293</f>
        <v>0</v>
      </c>
      <c r="K1342" s="231" t="str">
        <f t="shared" si="93"/>
        <v>F</v>
      </c>
      <c r="L1342" s="231">
        <f>IF('Pricing + Order Summary'!$O$13&gt;=8000,14,
IF('Pricing + Order Summary'!$O$13&gt;=5500,15,
IF('Pricing + Order Summary'!$O$13&gt;=4000,16,
IF('Pricing + Order Summary'!$O$13&gt;=2000,23,
IF('Pricing + Order Summary'!$O$13&gt;=750,21,
2)))))</f>
        <v>2</v>
      </c>
      <c r="M1342" s="231" t="str">
        <f>"SPS20115"&amp;"-"&amp;D1342&amp;"-"&amp;'Order Form'!$O$3&amp;"-3"</f>
        <v>SPS20115-0-1-3</v>
      </c>
    </row>
    <row r="1343" spans="1:13">
      <c r="A1343" s="234">
        <f>'Order Form'!A294</f>
        <v>100736</v>
      </c>
      <c r="B1343" s="234">
        <f t="shared" si="91"/>
        <v>100736</v>
      </c>
      <c r="C1343" s="235">
        <f t="shared" si="92"/>
        <v>100736</v>
      </c>
      <c r="D1343" s="231">
        <f>'Order Form'!$M$2</f>
        <v>0</v>
      </c>
      <c r="E1343" s="232">
        <f>'Order Form'!$L$11</f>
        <v>0</v>
      </c>
      <c r="F1343" s="232" t="str">
        <f>IF(ISBLANK('Order Form'!$L$12),"",'Order Form'!$L$12)</f>
        <v/>
      </c>
      <c r="G1343" s="232">
        <f t="shared" ca="1" si="90"/>
        <v>41887</v>
      </c>
      <c r="H1343" s="233">
        <f>'Order Form'!$L$13</f>
        <v>0</v>
      </c>
      <c r="I1343" s="236">
        <f>'Order Form'!E294</f>
        <v>10</v>
      </c>
      <c r="J1343" s="231">
        <f>'Order Form'!L294</f>
        <v>0</v>
      </c>
      <c r="K1343" s="231" t="str">
        <f t="shared" si="93"/>
        <v>F</v>
      </c>
      <c r="L1343" s="231">
        <f>IF('Pricing + Order Summary'!$O$13&gt;=8000,14,
IF('Pricing + Order Summary'!$O$13&gt;=5500,15,
IF('Pricing + Order Summary'!$O$13&gt;=4000,16,
IF('Pricing + Order Summary'!$O$13&gt;=2000,23,
IF('Pricing + Order Summary'!$O$13&gt;=750,21,
2)))))</f>
        <v>2</v>
      </c>
      <c r="M1343" s="231" t="str">
        <f>"SPS20115"&amp;"-"&amp;D1343&amp;"-"&amp;'Order Form'!$O$3&amp;"-3"</f>
        <v>SPS20115-0-1-3</v>
      </c>
    </row>
    <row r="1344" spans="1:13">
      <c r="A1344" s="234">
        <f>'Order Form'!A295</f>
        <v>100743</v>
      </c>
      <c r="B1344" s="234">
        <f t="shared" si="91"/>
        <v>100743</v>
      </c>
      <c r="C1344" s="235">
        <f t="shared" si="92"/>
        <v>100743</v>
      </c>
      <c r="D1344" s="231">
        <f>'Order Form'!$M$2</f>
        <v>0</v>
      </c>
      <c r="E1344" s="232">
        <f>'Order Form'!$L$11</f>
        <v>0</v>
      </c>
      <c r="F1344" s="232" t="str">
        <f>IF(ISBLANK('Order Form'!$L$12),"",'Order Form'!$L$12)</f>
        <v/>
      </c>
      <c r="G1344" s="232">
        <f t="shared" ca="1" si="90"/>
        <v>41887</v>
      </c>
      <c r="H1344" s="233">
        <f>'Order Form'!$L$13</f>
        <v>0</v>
      </c>
      <c r="I1344" s="236">
        <f>'Order Form'!E295</f>
        <v>10</v>
      </c>
      <c r="J1344" s="231">
        <f>'Order Form'!L295</f>
        <v>0</v>
      </c>
      <c r="K1344" s="231" t="str">
        <f t="shared" si="93"/>
        <v>F</v>
      </c>
      <c r="L1344" s="231">
        <f>IF('Pricing + Order Summary'!$O$13&gt;=8000,14,
IF('Pricing + Order Summary'!$O$13&gt;=5500,15,
IF('Pricing + Order Summary'!$O$13&gt;=4000,16,
IF('Pricing + Order Summary'!$O$13&gt;=2000,23,
IF('Pricing + Order Summary'!$O$13&gt;=750,21,
2)))))</f>
        <v>2</v>
      </c>
      <c r="M1344" s="231" t="str">
        <f>"SPS20115"&amp;"-"&amp;D1344&amp;"-"&amp;'Order Form'!$O$3&amp;"-3"</f>
        <v>SPS20115-0-1-3</v>
      </c>
    </row>
    <row r="1345" spans="1:13">
      <c r="A1345" s="234">
        <f>'Order Form'!A296</f>
        <v>105752</v>
      </c>
      <c r="B1345" s="234">
        <f t="shared" si="91"/>
        <v>105752</v>
      </c>
      <c r="C1345" s="235">
        <f t="shared" si="92"/>
        <v>105752</v>
      </c>
      <c r="D1345" s="231">
        <f>'Order Form'!$M$2</f>
        <v>0</v>
      </c>
      <c r="E1345" s="232">
        <f>'Order Form'!$L$11</f>
        <v>0</v>
      </c>
      <c r="F1345" s="232" t="str">
        <f>IF(ISBLANK('Order Form'!$L$12),"",'Order Form'!$L$12)</f>
        <v/>
      </c>
      <c r="G1345" s="232">
        <f t="shared" ref="G1345:G1408" ca="1" si="94">TODAY()</f>
        <v>41887</v>
      </c>
      <c r="H1345" s="233">
        <f>'Order Form'!$L$13</f>
        <v>0</v>
      </c>
      <c r="I1345" s="236">
        <f>'Order Form'!E296</f>
        <v>10</v>
      </c>
      <c r="J1345" s="231">
        <f>'Order Form'!L296</f>
        <v>0</v>
      </c>
      <c r="K1345" s="231" t="str">
        <f t="shared" si="93"/>
        <v>F</v>
      </c>
      <c r="L1345" s="231">
        <f>IF('Pricing + Order Summary'!$O$13&gt;=8000,14,
IF('Pricing + Order Summary'!$O$13&gt;=5500,15,
IF('Pricing + Order Summary'!$O$13&gt;=4000,16,
IF('Pricing + Order Summary'!$O$13&gt;=2000,23,
IF('Pricing + Order Summary'!$O$13&gt;=750,21,
2)))))</f>
        <v>2</v>
      </c>
      <c r="M1345" s="231" t="str">
        <f>"SPS20115"&amp;"-"&amp;D1345&amp;"-"&amp;'Order Form'!$O$3&amp;"-3"</f>
        <v>SPS20115-0-1-3</v>
      </c>
    </row>
    <row r="1346" spans="1:13">
      <c r="A1346" s="234">
        <f>'Order Form'!A297</f>
        <v>105734</v>
      </c>
      <c r="B1346" s="234">
        <f t="shared" si="91"/>
        <v>105734</v>
      </c>
      <c r="C1346" s="235">
        <f t="shared" si="92"/>
        <v>105734</v>
      </c>
      <c r="D1346" s="231">
        <f>'Order Form'!$M$2</f>
        <v>0</v>
      </c>
      <c r="E1346" s="232">
        <f>'Order Form'!$L$11</f>
        <v>0</v>
      </c>
      <c r="F1346" s="232" t="str">
        <f>IF(ISBLANK('Order Form'!$L$12),"",'Order Form'!$L$12)</f>
        <v/>
      </c>
      <c r="G1346" s="232">
        <f t="shared" ca="1" si="94"/>
        <v>41887</v>
      </c>
      <c r="H1346" s="233">
        <f>'Order Form'!$L$13</f>
        <v>0</v>
      </c>
      <c r="I1346" s="236">
        <f>'Order Form'!E297</f>
        <v>10</v>
      </c>
      <c r="J1346" s="231">
        <f>'Order Form'!L297</f>
        <v>0</v>
      </c>
      <c r="K1346" s="231" t="str">
        <f t="shared" si="93"/>
        <v>F</v>
      </c>
      <c r="L1346" s="231">
        <f>IF('Pricing + Order Summary'!$O$13&gt;=8000,14,
IF('Pricing + Order Summary'!$O$13&gt;=5500,15,
IF('Pricing + Order Summary'!$O$13&gt;=4000,16,
IF('Pricing + Order Summary'!$O$13&gt;=2000,23,
IF('Pricing + Order Summary'!$O$13&gt;=750,21,
2)))))</f>
        <v>2</v>
      </c>
      <c r="M1346" s="231" t="str">
        <f>"SPS20115"&amp;"-"&amp;D1346&amp;"-"&amp;'Order Form'!$O$3&amp;"-3"</f>
        <v>SPS20115-0-1-3</v>
      </c>
    </row>
    <row r="1347" spans="1:13">
      <c r="A1347" s="234">
        <f>'Order Form'!A298</f>
        <v>105750</v>
      </c>
      <c r="B1347" s="234">
        <f t="shared" si="91"/>
        <v>105750</v>
      </c>
      <c r="C1347" s="235">
        <f t="shared" si="92"/>
        <v>105750</v>
      </c>
      <c r="D1347" s="231">
        <f>'Order Form'!$M$2</f>
        <v>0</v>
      </c>
      <c r="E1347" s="232">
        <f>'Order Form'!$L$11</f>
        <v>0</v>
      </c>
      <c r="F1347" s="232" t="str">
        <f>IF(ISBLANK('Order Form'!$L$12),"",'Order Form'!$L$12)</f>
        <v/>
      </c>
      <c r="G1347" s="232">
        <f t="shared" ca="1" si="94"/>
        <v>41887</v>
      </c>
      <c r="H1347" s="233">
        <f>'Order Form'!$L$13</f>
        <v>0</v>
      </c>
      <c r="I1347" s="236">
        <f>'Order Form'!E298</f>
        <v>10</v>
      </c>
      <c r="J1347" s="231">
        <f>'Order Form'!L298</f>
        <v>0</v>
      </c>
      <c r="K1347" s="231" t="str">
        <f t="shared" si="93"/>
        <v>F</v>
      </c>
      <c r="L1347" s="231">
        <f>IF('Pricing + Order Summary'!$O$13&gt;=8000,14,
IF('Pricing + Order Summary'!$O$13&gt;=5500,15,
IF('Pricing + Order Summary'!$O$13&gt;=4000,16,
IF('Pricing + Order Summary'!$O$13&gt;=2000,23,
IF('Pricing + Order Summary'!$O$13&gt;=750,21,
2)))))</f>
        <v>2</v>
      </c>
      <c r="M1347" s="231" t="str">
        <f>"SPS20115"&amp;"-"&amp;D1347&amp;"-"&amp;'Order Form'!$O$3&amp;"-3"</f>
        <v>SPS20115-0-1-3</v>
      </c>
    </row>
    <row r="1348" spans="1:13">
      <c r="A1348" s="234">
        <f>'Order Form'!A299</f>
        <v>100405</v>
      </c>
      <c r="B1348" s="234">
        <f t="shared" si="91"/>
        <v>100405</v>
      </c>
      <c r="C1348" s="235">
        <f t="shared" si="92"/>
        <v>100405</v>
      </c>
      <c r="D1348" s="231">
        <f>'Order Form'!$M$2</f>
        <v>0</v>
      </c>
      <c r="E1348" s="232">
        <f>'Order Form'!$L$11</f>
        <v>0</v>
      </c>
      <c r="F1348" s="232" t="str">
        <f>IF(ISBLANK('Order Form'!$L$12),"",'Order Form'!$L$12)</f>
        <v/>
      </c>
      <c r="G1348" s="232">
        <f t="shared" ca="1" si="94"/>
        <v>41887</v>
      </c>
      <c r="H1348" s="233">
        <f>'Order Form'!$L$13</f>
        <v>0</v>
      </c>
      <c r="I1348" s="236">
        <f>'Order Form'!E299</f>
        <v>10</v>
      </c>
      <c r="J1348" s="231">
        <f>'Order Form'!L299</f>
        <v>0</v>
      </c>
      <c r="K1348" s="231" t="str">
        <f t="shared" si="93"/>
        <v>F</v>
      </c>
      <c r="L1348" s="231">
        <f>IF('Pricing + Order Summary'!$O$13&gt;=8000,14,
IF('Pricing + Order Summary'!$O$13&gt;=5500,15,
IF('Pricing + Order Summary'!$O$13&gt;=4000,16,
IF('Pricing + Order Summary'!$O$13&gt;=2000,23,
IF('Pricing + Order Summary'!$O$13&gt;=750,21,
2)))))</f>
        <v>2</v>
      </c>
      <c r="M1348" s="231" t="str">
        <f>"SPS20115"&amp;"-"&amp;D1348&amp;"-"&amp;'Order Form'!$O$3&amp;"-3"</f>
        <v>SPS20115-0-1-3</v>
      </c>
    </row>
    <row r="1349" spans="1:13">
      <c r="A1349" s="234">
        <f>'Order Form'!A300</f>
        <v>102479</v>
      </c>
      <c r="B1349" s="234">
        <f t="shared" si="91"/>
        <v>102479</v>
      </c>
      <c r="C1349" s="235">
        <f t="shared" si="92"/>
        <v>102479</v>
      </c>
      <c r="D1349" s="231">
        <f>'Order Form'!$M$2</f>
        <v>0</v>
      </c>
      <c r="E1349" s="232">
        <f>'Order Form'!$L$11</f>
        <v>0</v>
      </c>
      <c r="F1349" s="232" t="str">
        <f>IF(ISBLANK('Order Form'!$L$12),"",'Order Form'!$L$12)</f>
        <v/>
      </c>
      <c r="G1349" s="232">
        <f t="shared" ca="1" si="94"/>
        <v>41887</v>
      </c>
      <c r="H1349" s="233">
        <f>'Order Form'!$L$13</f>
        <v>0</v>
      </c>
      <c r="I1349" s="236">
        <f>'Order Form'!E300</f>
        <v>10</v>
      </c>
      <c r="J1349" s="231">
        <f>'Order Form'!L300</f>
        <v>0</v>
      </c>
      <c r="K1349" s="231" t="str">
        <f t="shared" si="93"/>
        <v>F</v>
      </c>
      <c r="L1349" s="231">
        <f>IF('Pricing + Order Summary'!$O$13&gt;=8000,14,
IF('Pricing + Order Summary'!$O$13&gt;=5500,15,
IF('Pricing + Order Summary'!$O$13&gt;=4000,16,
IF('Pricing + Order Summary'!$O$13&gt;=2000,23,
IF('Pricing + Order Summary'!$O$13&gt;=750,21,
2)))))</f>
        <v>2</v>
      </c>
      <c r="M1349" s="231" t="str">
        <f>"SPS20115"&amp;"-"&amp;D1349&amp;"-"&amp;'Order Form'!$O$3&amp;"-3"</f>
        <v>SPS20115-0-1-3</v>
      </c>
    </row>
    <row r="1350" spans="1:13">
      <c r="A1350" s="234">
        <f>'Order Form'!A301</f>
        <v>105589</v>
      </c>
      <c r="B1350" s="234">
        <f t="shared" si="91"/>
        <v>105589</v>
      </c>
      <c r="C1350" s="235">
        <f t="shared" si="92"/>
        <v>105589</v>
      </c>
      <c r="D1350" s="231">
        <f>'Order Form'!$M$2</f>
        <v>0</v>
      </c>
      <c r="E1350" s="232">
        <f>'Order Form'!$L$11</f>
        <v>0</v>
      </c>
      <c r="F1350" s="232" t="str">
        <f>IF(ISBLANK('Order Form'!$L$12),"",'Order Form'!$L$12)</f>
        <v/>
      </c>
      <c r="G1350" s="232">
        <f t="shared" ca="1" si="94"/>
        <v>41887</v>
      </c>
      <c r="H1350" s="233">
        <f>'Order Form'!$L$13</f>
        <v>0</v>
      </c>
      <c r="I1350" s="236">
        <f>'Order Form'!E301</f>
        <v>10</v>
      </c>
      <c r="J1350" s="231">
        <f>'Order Form'!L301</f>
        <v>0</v>
      </c>
      <c r="K1350" s="231" t="str">
        <f t="shared" si="93"/>
        <v>F</v>
      </c>
      <c r="L1350" s="231">
        <f>IF('Pricing + Order Summary'!$O$13&gt;=8000,14,
IF('Pricing + Order Summary'!$O$13&gt;=5500,15,
IF('Pricing + Order Summary'!$O$13&gt;=4000,16,
IF('Pricing + Order Summary'!$O$13&gt;=2000,23,
IF('Pricing + Order Summary'!$O$13&gt;=750,21,
2)))))</f>
        <v>2</v>
      </c>
      <c r="M1350" s="231" t="str">
        <f>"SPS20115"&amp;"-"&amp;D1350&amp;"-"&amp;'Order Form'!$O$3&amp;"-3"</f>
        <v>SPS20115-0-1-3</v>
      </c>
    </row>
    <row r="1351" spans="1:13">
      <c r="A1351" s="234">
        <f>'Order Form'!A302</f>
        <v>108382</v>
      </c>
      <c r="B1351" s="234">
        <f t="shared" si="91"/>
        <v>108382</v>
      </c>
      <c r="C1351" s="235">
        <f t="shared" si="92"/>
        <v>108382</v>
      </c>
      <c r="D1351" s="231">
        <f>'Order Form'!$M$2</f>
        <v>0</v>
      </c>
      <c r="E1351" s="232">
        <f>'Order Form'!$L$11</f>
        <v>0</v>
      </c>
      <c r="F1351" s="232" t="str">
        <f>IF(ISBLANK('Order Form'!$L$12),"",'Order Form'!$L$12)</f>
        <v/>
      </c>
      <c r="G1351" s="232">
        <f t="shared" ca="1" si="94"/>
        <v>41887</v>
      </c>
      <c r="H1351" s="233">
        <f>'Order Form'!$L$13</f>
        <v>0</v>
      </c>
      <c r="I1351" s="236">
        <f>'Order Form'!E302</f>
        <v>10</v>
      </c>
      <c r="J1351" s="231">
        <f>'Order Form'!L302</f>
        <v>0</v>
      </c>
      <c r="K1351" s="231" t="str">
        <f t="shared" si="93"/>
        <v>F</v>
      </c>
      <c r="L1351" s="231">
        <f>IF('Pricing + Order Summary'!$O$13&gt;=8000,14,
IF('Pricing + Order Summary'!$O$13&gt;=5500,15,
IF('Pricing + Order Summary'!$O$13&gt;=4000,16,
IF('Pricing + Order Summary'!$O$13&gt;=2000,23,
IF('Pricing + Order Summary'!$O$13&gt;=750,21,
2)))))</f>
        <v>2</v>
      </c>
      <c r="M1351" s="231" t="str">
        <f>"SPS20115"&amp;"-"&amp;D1351&amp;"-"&amp;'Order Form'!$O$3&amp;"-3"</f>
        <v>SPS20115-0-1-3</v>
      </c>
    </row>
    <row r="1352" spans="1:13">
      <c r="A1352" s="234">
        <f>'Order Form'!A303</f>
        <v>108376</v>
      </c>
      <c r="B1352" s="234">
        <f t="shared" si="91"/>
        <v>108376</v>
      </c>
      <c r="C1352" s="235">
        <f t="shared" si="92"/>
        <v>108376</v>
      </c>
      <c r="D1352" s="231">
        <f>'Order Form'!$M$2</f>
        <v>0</v>
      </c>
      <c r="E1352" s="232">
        <f>'Order Form'!$L$11</f>
        <v>0</v>
      </c>
      <c r="F1352" s="232" t="str">
        <f>IF(ISBLANK('Order Form'!$L$12),"",'Order Form'!$L$12)</f>
        <v/>
      </c>
      <c r="G1352" s="232">
        <f t="shared" ca="1" si="94"/>
        <v>41887</v>
      </c>
      <c r="H1352" s="233">
        <f>'Order Form'!$L$13</f>
        <v>0</v>
      </c>
      <c r="I1352" s="236">
        <f>'Order Form'!E303</f>
        <v>10</v>
      </c>
      <c r="J1352" s="231">
        <f>'Order Form'!L303</f>
        <v>0</v>
      </c>
      <c r="K1352" s="231" t="str">
        <f t="shared" si="93"/>
        <v>F</v>
      </c>
      <c r="L1352" s="231">
        <f>IF('Pricing + Order Summary'!$O$13&gt;=8000,14,
IF('Pricing + Order Summary'!$O$13&gt;=5500,15,
IF('Pricing + Order Summary'!$O$13&gt;=4000,16,
IF('Pricing + Order Summary'!$O$13&gt;=2000,23,
IF('Pricing + Order Summary'!$O$13&gt;=750,21,
2)))))</f>
        <v>2</v>
      </c>
      <c r="M1352" s="231" t="str">
        <f>"SPS20115"&amp;"-"&amp;D1352&amp;"-"&amp;'Order Form'!$O$3&amp;"-3"</f>
        <v>SPS20115-0-1-3</v>
      </c>
    </row>
    <row r="1353" spans="1:13">
      <c r="A1353" s="234">
        <f>'Order Form'!A304</f>
        <v>100423</v>
      </c>
      <c r="B1353" s="234">
        <f t="shared" si="91"/>
        <v>100423</v>
      </c>
      <c r="C1353" s="235">
        <f t="shared" si="92"/>
        <v>100423</v>
      </c>
      <c r="D1353" s="231">
        <f>'Order Form'!$M$2</f>
        <v>0</v>
      </c>
      <c r="E1353" s="232">
        <f>'Order Form'!$L$11</f>
        <v>0</v>
      </c>
      <c r="F1353" s="232" t="str">
        <f>IF(ISBLANK('Order Form'!$L$12),"",'Order Form'!$L$12)</f>
        <v/>
      </c>
      <c r="G1353" s="232">
        <f t="shared" ca="1" si="94"/>
        <v>41887</v>
      </c>
      <c r="H1353" s="233">
        <f>'Order Form'!$L$13</f>
        <v>0</v>
      </c>
      <c r="I1353" s="236">
        <f>'Order Form'!E304</f>
        <v>10</v>
      </c>
      <c r="J1353" s="231">
        <f>'Order Form'!L304</f>
        <v>0</v>
      </c>
      <c r="K1353" s="231" t="str">
        <f t="shared" si="93"/>
        <v>F</v>
      </c>
      <c r="L1353" s="231">
        <f>IF('Pricing + Order Summary'!$O$13&gt;=8000,14,
IF('Pricing + Order Summary'!$O$13&gt;=5500,15,
IF('Pricing + Order Summary'!$O$13&gt;=4000,16,
IF('Pricing + Order Summary'!$O$13&gt;=2000,23,
IF('Pricing + Order Summary'!$O$13&gt;=750,21,
2)))))</f>
        <v>2</v>
      </c>
      <c r="M1353" s="231" t="str">
        <f>"SPS20115"&amp;"-"&amp;D1353&amp;"-"&amp;'Order Form'!$O$3&amp;"-3"</f>
        <v>SPS20115-0-1-3</v>
      </c>
    </row>
    <row r="1354" spans="1:13">
      <c r="A1354" s="234">
        <f>'Order Form'!A305</f>
        <v>100427</v>
      </c>
      <c r="B1354" s="234">
        <f t="shared" si="91"/>
        <v>100427</v>
      </c>
      <c r="C1354" s="235">
        <f t="shared" si="92"/>
        <v>100427</v>
      </c>
      <c r="D1354" s="231">
        <f>'Order Form'!$M$2</f>
        <v>0</v>
      </c>
      <c r="E1354" s="232">
        <f>'Order Form'!$L$11</f>
        <v>0</v>
      </c>
      <c r="F1354" s="232" t="str">
        <f>IF(ISBLANK('Order Form'!$L$12),"",'Order Form'!$L$12)</f>
        <v/>
      </c>
      <c r="G1354" s="232">
        <f t="shared" ca="1" si="94"/>
        <v>41887</v>
      </c>
      <c r="H1354" s="233">
        <f>'Order Form'!$L$13</f>
        <v>0</v>
      </c>
      <c r="I1354" s="236">
        <f>'Order Form'!E305</f>
        <v>10</v>
      </c>
      <c r="J1354" s="231">
        <f>'Order Form'!L305</f>
        <v>0</v>
      </c>
      <c r="K1354" s="231" t="str">
        <f t="shared" si="93"/>
        <v>F</v>
      </c>
      <c r="L1354" s="231">
        <f>IF('Pricing + Order Summary'!$O$13&gt;=8000,14,
IF('Pricing + Order Summary'!$O$13&gt;=5500,15,
IF('Pricing + Order Summary'!$O$13&gt;=4000,16,
IF('Pricing + Order Summary'!$O$13&gt;=2000,23,
IF('Pricing + Order Summary'!$O$13&gt;=750,21,
2)))))</f>
        <v>2</v>
      </c>
      <c r="M1354" s="231" t="str">
        <f>"SPS20115"&amp;"-"&amp;D1354&amp;"-"&amp;'Order Form'!$O$3&amp;"-3"</f>
        <v>SPS20115-0-1-3</v>
      </c>
    </row>
    <row r="1355" spans="1:13">
      <c r="A1355" s="234">
        <f>'Order Form'!A306</f>
        <v>100431</v>
      </c>
      <c r="B1355" s="234">
        <f t="shared" si="91"/>
        <v>100431</v>
      </c>
      <c r="C1355" s="235">
        <f t="shared" si="92"/>
        <v>100431</v>
      </c>
      <c r="D1355" s="231">
        <f>'Order Form'!$M$2</f>
        <v>0</v>
      </c>
      <c r="E1355" s="232">
        <f>'Order Form'!$L$11</f>
        <v>0</v>
      </c>
      <c r="F1355" s="232" t="str">
        <f>IF(ISBLANK('Order Form'!$L$12),"",'Order Form'!$L$12)</f>
        <v/>
      </c>
      <c r="G1355" s="232">
        <f t="shared" ca="1" si="94"/>
        <v>41887</v>
      </c>
      <c r="H1355" s="233">
        <f>'Order Form'!$L$13</f>
        <v>0</v>
      </c>
      <c r="I1355" s="236">
        <f>'Order Form'!E306</f>
        <v>10</v>
      </c>
      <c r="J1355" s="231">
        <f>'Order Form'!L306</f>
        <v>0</v>
      </c>
      <c r="K1355" s="231" t="str">
        <f t="shared" si="93"/>
        <v>F</v>
      </c>
      <c r="L1355" s="231">
        <f>IF('Pricing + Order Summary'!$O$13&gt;=8000,14,
IF('Pricing + Order Summary'!$O$13&gt;=5500,15,
IF('Pricing + Order Summary'!$O$13&gt;=4000,16,
IF('Pricing + Order Summary'!$O$13&gt;=2000,23,
IF('Pricing + Order Summary'!$O$13&gt;=750,21,
2)))))</f>
        <v>2</v>
      </c>
      <c r="M1355" s="231" t="str">
        <f>"SPS20115"&amp;"-"&amp;D1355&amp;"-"&amp;'Order Form'!$O$3&amp;"-3"</f>
        <v>SPS20115-0-1-3</v>
      </c>
    </row>
    <row r="1356" spans="1:13">
      <c r="A1356" s="234">
        <f>'Order Form'!A307</f>
        <v>100456</v>
      </c>
      <c r="B1356" s="234">
        <f t="shared" si="91"/>
        <v>100456</v>
      </c>
      <c r="C1356" s="235">
        <f t="shared" si="92"/>
        <v>100456</v>
      </c>
      <c r="D1356" s="231">
        <f>'Order Form'!$M$2</f>
        <v>0</v>
      </c>
      <c r="E1356" s="232">
        <f>'Order Form'!$L$11</f>
        <v>0</v>
      </c>
      <c r="F1356" s="232" t="str">
        <f>IF(ISBLANK('Order Form'!$L$12),"",'Order Form'!$L$12)</f>
        <v/>
      </c>
      <c r="G1356" s="232">
        <f t="shared" ca="1" si="94"/>
        <v>41887</v>
      </c>
      <c r="H1356" s="233">
        <f>'Order Form'!$L$13</f>
        <v>0</v>
      </c>
      <c r="I1356" s="236">
        <f>'Order Form'!E307</f>
        <v>10</v>
      </c>
      <c r="J1356" s="231">
        <f>'Order Form'!L307</f>
        <v>0</v>
      </c>
      <c r="K1356" s="231" t="str">
        <f t="shared" si="93"/>
        <v>F</v>
      </c>
      <c r="L1356" s="231">
        <f>IF('Pricing + Order Summary'!$O$13&gt;=8000,14,
IF('Pricing + Order Summary'!$O$13&gt;=5500,15,
IF('Pricing + Order Summary'!$O$13&gt;=4000,16,
IF('Pricing + Order Summary'!$O$13&gt;=2000,23,
IF('Pricing + Order Summary'!$O$13&gt;=750,21,
2)))))</f>
        <v>2</v>
      </c>
      <c r="M1356" s="231" t="str">
        <f>"SPS20115"&amp;"-"&amp;D1356&amp;"-"&amp;'Order Form'!$O$3&amp;"-3"</f>
        <v>SPS20115-0-1-3</v>
      </c>
    </row>
    <row r="1357" spans="1:13">
      <c r="A1357" s="234">
        <f>'Order Form'!A308</f>
        <v>105751</v>
      </c>
      <c r="B1357" s="234">
        <f t="shared" si="91"/>
        <v>105751</v>
      </c>
      <c r="C1357" s="235">
        <f t="shared" si="92"/>
        <v>105751</v>
      </c>
      <c r="D1357" s="231">
        <f>'Order Form'!$M$2</f>
        <v>0</v>
      </c>
      <c r="E1357" s="232">
        <f>'Order Form'!$L$11</f>
        <v>0</v>
      </c>
      <c r="F1357" s="232" t="str">
        <f>IF(ISBLANK('Order Form'!$L$12),"",'Order Form'!$L$12)</f>
        <v/>
      </c>
      <c r="G1357" s="232">
        <f t="shared" ca="1" si="94"/>
        <v>41887</v>
      </c>
      <c r="H1357" s="233">
        <f>'Order Form'!$L$13</f>
        <v>0</v>
      </c>
      <c r="I1357" s="236">
        <f>'Order Form'!E308</f>
        <v>10</v>
      </c>
      <c r="J1357" s="231">
        <f>'Order Form'!L308</f>
        <v>0</v>
      </c>
      <c r="K1357" s="231" t="str">
        <f t="shared" si="93"/>
        <v>F</v>
      </c>
      <c r="L1357" s="231">
        <f>IF('Pricing + Order Summary'!$O$13&gt;=8000,14,
IF('Pricing + Order Summary'!$O$13&gt;=5500,15,
IF('Pricing + Order Summary'!$O$13&gt;=4000,16,
IF('Pricing + Order Summary'!$O$13&gt;=2000,23,
IF('Pricing + Order Summary'!$O$13&gt;=750,21,
2)))))</f>
        <v>2</v>
      </c>
      <c r="M1357" s="231" t="str">
        <f>"SPS20115"&amp;"-"&amp;D1357&amp;"-"&amp;'Order Form'!$O$3&amp;"-3"</f>
        <v>SPS20115-0-1-3</v>
      </c>
    </row>
    <row r="1358" spans="1:13">
      <c r="A1358" s="234">
        <f>'Order Form'!A309</f>
        <v>108418</v>
      </c>
      <c r="B1358" s="234">
        <f t="shared" si="91"/>
        <v>108418</v>
      </c>
      <c r="C1358" s="235">
        <f t="shared" si="92"/>
        <v>108418</v>
      </c>
      <c r="D1358" s="231">
        <f>'Order Form'!$M$2</f>
        <v>0</v>
      </c>
      <c r="E1358" s="232">
        <f>'Order Form'!$L$11</f>
        <v>0</v>
      </c>
      <c r="F1358" s="232" t="str">
        <f>IF(ISBLANK('Order Form'!$L$12),"",'Order Form'!$L$12)</f>
        <v/>
      </c>
      <c r="G1358" s="232">
        <f t="shared" ca="1" si="94"/>
        <v>41887</v>
      </c>
      <c r="H1358" s="233">
        <f>'Order Form'!$L$13</f>
        <v>0</v>
      </c>
      <c r="I1358" s="236">
        <f>'Order Form'!E309</f>
        <v>10</v>
      </c>
      <c r="J1358" s="231">
        <f>'Order Form'!L309</f>
        <v>0</v>
      </c>
      <c r="K1358" s="231" t="str">
        <f t="shared" si="93"/>
        <v>F</v>
      </c>
      <c r="L1358" s="231">
        <f>IF('Pricing + Order Summary'!$O$13&gt;=8000,14,
IF('Pricing + Order Summary'!$O$13&gt;=5500,15,
IF('Pricing + Order Summary'!$O$13&gt;=4000,16,
IF('Pricing + Order Summary'!$O$13&gt;=2000,23,
IF('Pricing + Order Summary'!$O$13&gt;=750,21,
2)))))</f>
        <v>2</v>
      </c>
      <c r="M1358" s="231" t="str">
        <f>"SPS20115"&amp;"-"&amp;D1358&amp;"-"&amp;'Order Form'!$O$3&amp;"-3"</f>
        <v>SPS20115-0-1-3</v>
      </c>
    </row>
    <row r="1359" spans="1:13">
      <c r="A1359" s="234">
        <f>'Order Form'!A310</f>
        <v>100426</v>
      </c>
      <c r="B1359" s="234">
        <f t="shared" si="91"/>
        <v>100426</v>
      </c>
      <c r="C1359" s="235">
        <f t="shared" si="92"/>
        <v>100426</v>
      </c>
      <c r="D1359" s="231">
        <f>'Order Form'!$M$2</f>
        <v>0</v>
      </c>
      <c r="E1359" s="232">
        <f>'Order Form'!$L$11</f>
        <v>0</v>
      </c>
      <c r="F1359" s="232" t="str">
        <f>IF(ISBLANK('Order Form'!$L$12),"",'Order Form'!$L$12)</f>
        <v/>
      </c>
      <c r="G1359" s="232">
        <f t="shared" ca="1" si="94"/>
        <v>41887</v>
      </c>
      <c r="H1359" s="233">
        <f>'Order Form'!$L$13</f>
        <v>0</v>
      </c>
      <c r="I1359" s="236">
        <f>'Order Form'!E310</f>
        <v>10</v>
      </c>
      <c r="J1359" s="231">
        <f>'Order Form'!L310</f>
        <v>0</v>
      </c>
      <c r="K1359" s="231" t="str">
        <f t="shared" si="93"/>
        <v>F</v>
      </c>
      <c r="L1359" s="231">
        <f>IF('Pricing + Order Summary'!$O$13&gt;=8000,14,
IF('Pricing + Order Summary'!$O$13&gt;=5500,15,
IF('Pricing + Order Summary'!$O$13&gt;=4000,16,
IF('Pricing + Order Summary'!$O$13&gt;=2000,23,
IF('Pricing + Order Summary'!$O$13&gt;=750,21,
2)))))</f>
        <v>2</v>
      </c>
      <c r="M1359" s="231" t="str">
        <f>"SPS20115"&amp;"-"&amp;D1359&amp;"-"&amp;'Order Form'!$O$3&amp;"-3"</f>
        <v>SPS20115-0-1-3</v>
      </c>
    </row>
    <row r="1360" spans="1:13">
      <c r="A1360" s="234">
        <f>'Order Form'!A311</f>
        <v>108413</v>
      </c>
      <c r="B1360" s="234">
        <f t="shared" si="91"/>
        <v>108413</v>
      </c>
      <c r="C1360" s="235">
        <f t="shared" si="92"/>
        <v>108413</v>
      </c>
      <c r="D1360" s="231">
        <f>'Order Form'!$M$2</f>
        <v>0</v>
      </c>
      <c r="E1360" s="232">
        <f>'Order Form'!$L$11</f>
        <v>0</v>
      </c>
      <c r="F1360" s="232" t="str">
        <f>IF(ISBLANK('Order Form'!$L$12),"",'Order Form'!$L$12)</f>
        <v/>
      </c>
      <c r="G1360" s="232">
        <f t="shared" ca="1" si="94"/>
        <v>41887</v>
      </c>
      <c r="H1360" s="233">
        <f>'Order Form'!$L$13</f>
        <v>0</v>
      </c>
      <c r="I1360" s="236">
        <f>'Order Form'!E311</f>
        <v>10</v>
      </c>
      <c r="J1360" s="231">
        <f>'Order Form'!L311</f>
        <v>0</v>
      </c>
      <c r="K1360" s="231" t="str">
        <f t="shared" si="93"/>
        <v>F</v>
      </c>
      <c r="L1360" s="231">
        <f>IF('Pricing + Order Summary'!$O$13&gt;=8000,14,
IF('Pricing + Order Summary'!$O$13&gt;=5500,15,
IF('Pricing + Order Summary'!$O$13&gt;=4000,16,
IF('Pricing + Order Summary'!$O$13&gt;=2000,23,
IF('Pricing + Order Summary'!$O$13&gt;=750,21,
2)))))</f>
        <v>2</v>
      </c>
      <c r="M1360" s="231" t="str">
        <f>"SPS20115"&amp;"-"&amp;D1360&amp;"-"&amp;'Order Form'!$O$3&amp;"-3"</f>
        <v>SPS20115-0-1-3</v>
      </c>
    </row>
    <row r="1361" spans="1:13">
      <c r="A1361" s="234">
        <f>'Order Form'!A312</f>
        <v>100450</v>
      </c>
      <c r="B1361" s="234">
        <f t="shared" si="91"/>
        <v>100450</v>
      </c>
      <c r="C1361" s="235">
        <f t="shared" si="92"/>
        <v>100450</v>
      </c>
      <c r="D1361" s="231">
        <f>'Order Form'!$M$2</f>
        <v>0</v>
      </c>
      <c r="E1361" s="232">
        <f>'Order Form'!$L$11</f>
        <v>0</v>
      </c>
      <c r="F1361" s="232" t="str">
        <f>IF(ISBLANK('Order Form'!$L$12),"",'Order Form'!$L$12)</f>
        <v/>
      </c>
      <c r="G1361" s="232">
        <f t="shared" ca="1" si="94"/>
        <v>41887</v>
      </c>
      <c r="H1361" s="233">
        <f>'Order Form'!$L$13</f>
        <v>0</v>
      </c>
      <c r="I1361" s="236">
        <f>'Order Form'!E312</f>
        <v>10</v>
      </c>
      <c r="J1361" s="231">
        <f>'Order Form'!L312</f>
        <v>0</v>
      </c>
      <c r="K1361" s="231" t="str">
        <f t="shared" si="93"/>
        <v>F</v>
      </c>
      <c r="L1361" s="231">
        <f>IF('Pricing + Order Summary'!$O$13&gt;=8000,14,
IF('Pricing + Order Summary'!$O$13&gt;=5500,15,
IF('Pricing + Order Summary'!$O$13&gt;=4000,16,
IF('Pricing + Order Summary'!$O$13&gt;=2000,23,
IF('Pricing + Order Summary'!$O$13&gt;=750,21,
2)))))</f>
        <v>2</v>
      </c>
      <c r="M1361" s="231" t="str">
        <f>"SPS20115"&amp;"-"&amp;D1361&amp;"-"&amp;'Order Form'!$O$3&amp;"-3"</f>
        <v>SPS20115-0-1-3</v>
      </c>
    </row>
    <row r="1362" spans="1:13">
      <c r="A1362" s="234">
        <f>'Order Form'!A313</f>
        <v>100272</v>
      </c>
      <c r="B1362" s="234">
        <f t="shared" si="91"/>
        <v>100272</v>
      </c>
      <c r="C1362" s="235">
        <f t="shared" si="92"/>
        <v>100272</v>
      </c>
      <c r="D1362" s="231">
        <f>'Order Form'!$M$2</f>
        <v>0</v>
      </c>
      <c r="E1362" s="232">
        <f>'Order Form'!$L$11</f>
        <v>0</v>
      </c>
      <c r="F1362" s="232" t="str">
        <f>IF(ISBLANK('Order Form'!$L$12),"",'Order Form'!$L$12)</f>
        <v/>
      </c>
      <c r="G1362" s="232">
        <f t="shared" ca="1" si="94"/>
        <v>41887</v>
      </c>
      <c r="H1362" s="233">
        <f>'Order Form'!$L$13</f>
        <v>0</v>
      </c>
      <c r="I1362" s="236">
        <f>'Order Form'!E313</f>
        <v>10</v>
      </c>
      <c r="J1362" s="231">
        <f>'Order Form'!L313</f>
        <v>0</v>
      </c>
      <c r="K1362" s="231" t="str">
        <f t="shared" si="93"/>
        <v>F</v>
      </c>
      <c r="L1362" s="231">
        <f>IF('Pricing + Order Summary'!$O$13&gt;=8000,14,
IF('Pricing + Order Summary'!$O$13&gt;=5500,15,
IF('Pricing + Order Summary'!$O$13&gt;=4000,16,
IF('Pricing + Order Summary'!$O$13&gt;=2000,23,
IF('Pricing + Order Summary'!$O$13&gt;=750,21,
2)))))</f>
        <v>2</v>
      </c>
      <c r="M1362" s="231" t="str">
        <f>"SPS20115"&amp;"-"&amp;D1362&amp;"-"&amp;'Order Form'!$O$3&amp;"-3"</f>
        <v>SPS20115-0-1-3</v>
      </c>
    </row>
    <row r="1363" spans="1:13">
      <c r="A1363" s="234">
        <f>'Order Form'!A314</f>
        <v>108417</v>
      </c>
      <c r="B1363" s="234">
        <f t="shared" si="91"/>
        <v>108417</v>
      </c>
      <c r="C1363" s="235">
        <f t="shared" si="92"/>
        <v>108417</v>
      </c>
      <c r="D1363" s="231">
        <f>'Order Form'!$M$2</f>
        <v>0</v>
      </c>
      <c r="E1363" s="232">
        <f>'Order Form'!$L$11</f>
        <v>0</v>
      </c>
      <c r="F1363" s="232" t="str">
        <f>IF(ISBLANK('Order Form'!$L$12),"",'Order Form'!$L$12)</f>
        <v/>
      </c>
      <c r="G1363" s="232">
        <f t="shared" ca="1" si="94"/>
        <v>41887</v>
      </c>
      <c r="H1363" s="233">
        <f>'Order Form'!$L$13</f>
        <v>0</v>
      </c>
      <c r="I1363" s="236">
        <f>'Order Form'!E314</f>
        <v>10</v>
      </c>
      <c r="J1363" s="231">
        <f>'Order Form'!L314</f>
        <v>0</v>
      </c>
      <c r="K1363" s="231" t="str">
        <f t="shared" si="93"/>
        <v>F</v>
      </c>
      <c r="L1363" s="231">
        <f>IF('Pricing + Order Summary'!$O$13&gt;=8000,14,
IF('Pricing + Order Summary'!$O$13&gt;=5500,15,
IF('Pricing + Order Summary'!$O$13&gt;=4000,16,
IF('Pricing + Order Summary'!$O$13&gt;=2000,23,
IF('Pricing + Order Summary'!$O$13&gt;=750,21,
2)))))</f>
        <v>2</v>
      </c>
      <c r="M1363" s="231" t="str">
        <f>"SPS20115"&amp;"-"&amp;D1363&amp;"-"&amp;'Order Form'!$O$3&amp;"-3"</f>
        <v>SPS20115-0-1-3</v>
      </c>
    </row>
    <row r="1364" spans="1:13">
      <c r="A1364" s="234">
        <f>'Order Form'!A315</f>
        <v>108394</v>
      </c>
      <c r="B1364" s="234">
        <f t="shared" si="91"/>
        <v>108394</v>
      </c>
      <c r="C1364" s="235">
        <f t="shared" si="92"/>
        <v>108394</v>
      </c>
      <c r="D1364" s="231">
        <f>'Order Form'!$M$2</f>
        <v>0</v>
      </c>
      <c r="E1364" s="232">
        <f>'Order Form'!$L$11</f>
        <v>0</v>
      </c>
      <c r="F1364" s="232" t="str">
        <f>IF(ISBLANK('Order Form'!$L$12),"",'Order Form'!$L$12)</f>
        <v/>
      </c>
      <c r="G1364" s="232">
        <f t="shared" ca="1" si="94"/>
        <v>41887</v>
      </c>
      <c r="H1364" s="233">
        <f>'Order Form'!$L$13</f>
        <v>0</v>
      </c>
      <c r="I1364" s="236">
        <f>'Order Form'!E315</f>
        <v>10</v>
      </c>
      <c r="J1364" s="231">
        <f>'Order Form'!L315</f>
        <v>0</v>
      </c>
      <c r="K1364" s="231" t="str">
        <f t="shared" si="93"/>
        <v>F</v>
      </c>
      <c r="L1364" s="231">
        <f>IF('Pricing + Order Summary'!$O$13&gt;=8000,14,
IF('Pricing + Order Summary'!$O$13&gt;=5500,15,
IF('Pricing + Order Summary'!$O$13&gt;=4000,16,
IF('Pricing + Order Summary'!$O$13&gt;=2000,23,
IF('Pricing + Order Summary'!$O$13&gt;=750,21,
2)))))</f>
        <v>2</v>
      </c>
      <c r="M1364" s="231" t="str">
        <f>"SPS20115"&amp;"-"&amp;D1364&amp;"-"&amp;'Order Form'!$O$3&amp;"-3"</f>
        <v>SPS20115-0-1-3</v>
      </c>
    </row>
    <row r="1365" spans="1:13">
      <c r="A1365" s="234">
        <f>'Order Form'!A316</f>
        <v>108409</v>
      </c>
      <c r="B1365" s="234">
        <f t="shared" si="91"/>
        <v>108409</v>
      </c>
      <c r="C1365" s="235">
        <f t="shared" si="92"/>
        <v>108409</v>
      </c>
      <c r="D1365" s="231">
        <f>'Order Form'!$M$2</f>
        <v>0</v>
      </c>
      <c r="E1365" s="232">
        <f>'Order Form'!$L$11</f>
        <v>0</v>
      </c>
      <c r="F1365" s="232" t="str">
        <f>IF(ISBLANK('Order Form'!$L$12),"",'Order Form'!$L$12)</f>
        <v/>
      </c>
      <c r="G1365" s="232">
        <f t="shared" ca="1" si="94"/>
        <v>41887</v>
      </c>
      <c r="H1365" s="233">
        <f>'Order Form'!$L$13</f>
        <v>0</v>
      </c>
      <c r="I1365" s="236">
        <f>'Order Form'!E316</f>
        <v>10</v>
      </c>
      <c r="J1365" s="231">
        <f>'Order Form'!L316</f>
        <v>0</v>
      </c>
      <c r="K1365" s="231" t="str">
        <f t="shared" si="93"/>
        <v>F</v>
      </c>
      <c r="L1365" s="231">
        <f>IF('Pricing + Order Summary'!$O$13&gt;=8000,14,
IF('Pricing + Order Summary'!$O$13&gt;=5500,15,
IF('Pricing + Order Summary'!$O$13&gt;=4000,16,
IF('Pricing + Order Summary'!$O$13&gt;=2000,23,
IF('Pricing + Order Summary'!$O$13&gt;=750,21,
2)))))</f>
        <v>2</v>
      </c>
      <c r="M1365" s="231" t="str">
        <f>"SPS20115"&amp;"-"&amp;D1365&amp;"-"&amp;'Order Form'!$O$3&amp;"-3"</f>
        <v>SPS20115-0-1-3</v>
      </c>
    </row>
    <row r="1366" spans="1:13">
      <c r="A1366" s="234">
        <f>'Order Form'!A317</f>
        <v>108396</v>
      </c>
      <c r="B1366" s="234">
        <f t="shared" si="91"/>
        <v>108396</v>
      </c>
      <c r="C1366" s="235">
        <f t="shared" si="92"/>
        <v>108396</v>
      </c>
      <c r="D1366" s="231">
        <f>'Order Form'!$M$2</f>
        <v>0</v>
      </c>
      <c r="E1366" s="232">
        <f>'Order Form'!$L$11</f>
        <v>0</v>
      </c>
      <c r="F1366" s="232" t="str">
        <f>IF(ISBLANK('Order Form'!$L$12),"",'Order Form'!$L$12)</f>
        <v/>
      </c>
      <c r="G1366" s="232">
        <f t="shared" ca="1" si="94"/>
        <v>41887</v>
      </c>
      <c r="H1366" s="233">
        <f>'Order Form'!$L$13</f>
        <v>0</v>
      </c>
      <c r="I1366" s="236">
        <f>'Order Form'!E317</f>
        <v>10</v>
      </c>
      <c r="J1366" s="231">
        <f>'Order Form'!L317</f>
        <v>0</v>
      </c>
      <c r="K1366" s="231" t="str">
        <f t="shared" si="93"/>
        <v>F</v>
      </c>
      <c r="L1366" s="231">
        <f>IF('Pricing + Order Summary'!$O$13&gt;=8000,14,
IF('Pricing + Order Summary'!$O$13&gt;=5500,15,
IF('Pricing + Order Summary'!$O$13&gt;=4000,16,
IF('Pricing + Order Summary'!$O$13&gt;=2000,23,
IF('Pricing + Order Summary'!$O$13&gt;=750,21,
2)))))</f>
        <v>2</v>
      </c>
      <c r="M1366" s="231" t="str">
        <f>"SPS20115"&amp;"-"&amp;D1366&amp;"-"&amp;'Order Form'!$O$3&amp;"-3"</f>
        <v>SPS20115-0-1-3</v>
      </c>
    </row>
    <row r="1367" spans="1:13">
      <c r="A1367" s="234">
        <f>'Order Form'!A318</f>
        <v>108400</v>
      </c>
      <c r="B1367" s="234">
        <f t="shared" si="91"/>
        <v>108400</v>
      </c>
      <c r="C1367" s="235">
        <f t="shared" si="92"/>
        <v>108400</v>
      </c>
      <c r="D1367" s="231">
        <f>'Order Form'!$M$2</f>
        <v>0</v>
      </c>
      <c r="E1367" s="232">
        <f>'Order Form'!$L$11</f>
        <v>0</v>
      </c>
      <c r="F1367" s="232" t="str">
        <f>IF(ISBLANK('Order Form'!$L$12),"",'Order Form'!$L$12)</f>
        <v/>
      </c>
      <c r="G1367" s="232">
        <f t="shared" ca="1" si="94"/>
        <v>41887</v>
      </c>
      <c r="H1367" s="233">
        <f>'Order Form'!$L$13</f>
        <v>0</v>
      </c>
      <c r="I1367" s="236">
        <f>'Order Form'!E318</f>
        <v>10</v>
      </c>
      <c r="J1367" s="231">
        <f>'Order Form'!L318</f>
        <v>0</v>
      </c>
      <c r="K1367" s="231" t="str">
        <f t="shared" si="93"/>
        <v>F</v>
      </c>
      <c r="L1367" s="231">
        <f>IF('Pricing + Order Summary'!$O$13&gt;=8000,14,
IF('Pricing + Order Summary'!$O$13&gt;=5500,15,
IF('Pricing + Order Summary'!$O$13&gt;=4000,16,
IF('Pricing + Order Summary'!$O$13&gt;=2000,23,
IF('Pricing + Order Summary'!$O$13&gt;=750,21,
2)))))</f>
        <v>2</v>
      </c>
      <c r="M1367" s="231" t="str">
        <f>"SPS20115"&amp;"-"&amp;D1367&amp;"-"&amp;'Order Form'!$O$3&amp;"-3"</f>
        <v>SPS20115-0-1-3</v>
      </c>
    </row>
    <row r="1368" spans="1:13">
      <c r="A1368" s="234">
        <f>'Order Form'!A319</f>
        <v>100420</v>
      </c>
      <c r="B1368" s="234">
        <f t="shared" si="91"/>
        <v>100420</v>
      </c>
      <c r="C1368" s="235">
        <f t="shared" si="92"/>
        <v>100420</v>
      </c>
      <c r="D1368" s="231">
        <f>'Order Form'!$M$2</f>
        <v>0</v>
      </c>
      <c r="E1368" s="232">
        <f>'Order Form'!$L$11</f>
        <v>0</v>
      </c>
      <c r="F1368" s="232" t="str">
        <f>IF(ISBLANK('Order Form'!$L$12),"",'Order Form'!$L$12)</f>
        <v/>
      </c>
      <c r="G1368" s="232">
        <f t="shared" ca="1" si="94"/>
        <v>41887</v>
      </c>
      <c r="H1368" s="233">
        <f>'Order Form'!$L$13</f>
        <v>0</v>
      </c>
      <c r="I1368" s="236">
        <f>'Order Form'!E319</f>
        <v>10</v>
      </c>
      <c r="J1368" s="231">
        <f>'Order Form'!L319</f>
        <v>0</v>
      </c>
      <c r="K1368" s="231" t="str">
        <f t="shared" si="93"/>
        <v>F</v>
      </c>
      <c r="L1368" s="231">
        <f>IF('Pricing + Order Summary'!$O$13&gt;=8000,14,
IF('Pricing + Order Summary'!$O$13&gt;=5500,15,
IF('Pricing + Order Summary'!$O$13&gt;=4000,16,
IF('Pricing + Order Summary'!$O$13&gt;=2000,23,
IF('Pricing + Order Summary'!$O$13&gt;=750,21,
2)))))</f>
        <v>2</v>
      </c>
      <c r="M1368" s="231" t="str">
        <f>"SPS20115"&amp;"-"&amp;D1368&amp;"-"&amp;'Order Form'!$O$3&amp;"-3"</f>
        <v>SPS20115-0-1-3</v>
      </c>
    </row>
    <row r="1369" spans="1:13">
      <c r="A1369" s="234">
        <f>'Order Form'!A320</f>
        <v>100411</v>
      </c>
      <c r="B1369" s="234">
        <f t="shared" si="91"/>
        <v>100411</v>
      </c>
      <c r="C1369" s="235">
        <f t="shared" si="92"/>
        <v>100411</v>
      </c>
      <c r="D1369" s="231">
        <f>'Order Form'!$M$2</f>
        <v>0</v>
      </c>
      <c r="E1369" s="232">
        <f>'Order Form'!$L$11</f>
        <v>0</v>
      </c>
      <c r="F1369" s="232" t="str">
        <f>IF(ISBLANK('Order Form'!$L$12),"",'Order Form'!$L$12)</f>
        <v/>
      </c>
      <c r="G1369" s="232">
        <f t="shared" ca="1" si="94"/>
        <v>41887</v>
      </c>
      <c r="H1369" s="233">
        <f>'Order Form'!$L$13</f>
        <v>0</v>
      </c>
      <c r="I1369" s="236">
        <f>'Order Form'!E320</f>
        <v>10</v>
      </c>
      <c r="J1369" s="231">
        <f>'Order Form'!L320</f>
        <v>0</v>
      </c>
      <c r="K1369" s="231" t="str">
        <f t="shared" si="93"/>
        <v>F</v>
      </c>
      <c r="L1369" s="231">
        <f>IF('Pricing + Order Summary'!$O$13&gt;=8000,14,
IF('Pricing + Order Summary'!$O$13&gt;=5500,15,
IF('Pricing + Order Summary'!$O$13&gt;=4000,16,
IF('Pricing + Order Summary'!$O$13&gt;=2000,23,
IF('Pricing + Order Summary'!$O$13&gt;=750,21,
2)))))</f>
        <v>2</v>
      </c>
      <c r="M1369" s="231" t="str">
        <f>"SPS20115"&amp;"-"&amp;D1369&amp;"-"&amp;'Order Form'!$O$3&amp;"-3"</f>
        <v>SPS20115-0-1-3</v>
      </c>
    </row>
    <row r="1370" spans="1:13">
      <c r="A1370" s="234">
        <f>'Order Form'!A321</f>
        <v>100670</v>
      </c>
      <c r="B1370" s="234">
        <f t="shared" si="91"/>
        <v>100670</v>
      </c>
      <c r="C1370" s="235">
        <f t="shared" si="92"/>
        <v>100670</v>
      </c>
      <c r="D1370" s="231">
        <f>'Order Form'!$M$2</f>
        <v>0</v>
      </c>
      <c r="E1370" s="232">
        <f>'Order Form'!$L$11</f>
        <v>0</v>
      </c>
      <c r="F1370" s="232" t="str">
        <f>IF(ISBLANK('Order Form'!$L$12),"",'Order Form'!$L$12)</f>
        <v/>
      </c>
      <c r="G1370" s="232">
        <f t="shared" ca="1" si="94"/>
        <v>41887</v>
      </c>
      <c r="H1370" s="233">
        <f>'Order Form'!$L$13</f>
        <v>0</v>
      </c>
      <c r="I1370" s="236">
        <f>'Order Form'!E321</f>
        <v>10</v>
      </c>
      <c r="J1370" s="231">
        <f>'Order Form'!L321</f>
        <v>0</v>
      </c>
      <c r="K1370" s="231" t="str">
        <f t="shared" si="93"/>
        <v>F</v>
      </c>
      <c r="L1370" s="231">
        <f>IF('Pricing + Order Summary'!$O$13&gt;=8000,14,
IF('Pricing + Order Summary'!$O$13&gt;=5500,15,
IF('Pricing + Order Summary'!$O$13&gt;=4000,16,
IF('Pricing + Order Summary'!$O$13&gt;=2000,23,
IF('Pricing + Order Summary'!$O$13&gt;=750,21,
2)))))</f>
        <v>2</v>
      </c>
      <c r="M1370" s="231" t="str">
        <f>"SPS20115"&amp;"-"&amp;D1370&amp;"-"&amp;'Order Form'!$O$3&amp;"-3"</f>
        <v>SPS20115-0-1-3</v>
      </c>
    </row>
    <row r="1371" spans="1:13">
      <c r="A1371" s="234">
        <f>'Order Form'!A322</f>
        <v>100679</v>
      </c>
      <c r="B1371" s="234">
        <f t="shared" si="91"/>
        <v>100679</v>
      </c>
      <c r="C1371" s="235">
        <f t="shared" si="92"/>
        <v>100679</v>
      </c>
      <c r="D1371" s="231">
        <f>'Order Form'!$M$2</f>
        <v>0</v>
      </c>
      <c r="E1371" s="232">
        <f>'Order Form'!$L$11</f>
        <v>0</v>
      </c>
      <c r="F1371" s="232" t="str">
        <f>IF(ISBLANK('Order Form'!$L$12),"",'Order Form'!$L$12)</f>
        <v/>
      </c>
      <c r="G1371" s="232">
        <f t="shared" ca="1" si="94"/>
        <v>41887</v>
      </c>
      <c r="H1371" s="233">
        <f>'Order Form'!$L$13</f>
        <v>0</v>
      </c>
      <c r="I1371" s="236">
        <f>'Order Form'!E322</f>
        <v>10</v>
      </c>
      <c r="J1371" s="231">
        <f>'Order Form'!L322</f>
        <v>0</v>
      </c>
      <c r="K1371" s="231" t="str">
        <f t="shared" si="93"/>
        <v>F</v>
      </c>
      <c r="L1371" s="231">
        <f>IF('Pricing + Order Summary'!$O$13&gt;=8000,14,
IF('Pricing + Order Summary'!$O$13&gt;=5500,15,
IF('Pricing + Order Summary'!$O$13&gt;=4000,16,
IF('Pricing + Order Summary'!$O$13&gt;=2000,23,
IF('Pricing + Order Summary'!$O$13&gt;=750,21,
2)))))</f>
        <v>2</v>
      </c>
      <c r="M1371" s="231" t="str">
        <f>"SPS20115"&amp;"-"&amp;D1371&amp;"-"&amp;'Order Form'!$O$3&amp;"-3"</f>
        <v>SPS20115-0-1-3</v>
      </c>
    </row>
    <row r="1372" spans="1:13">
      <c r="A1372" s="234">
        <f>'Order Form'!A323</f>
        <v>107798</v>
      </c>
      <c r="B1372" s="234">
        <f t="shared" si="91"/>
        <v>107798</v>
      </c>
      <c r="C1372" s="235">
        <f t="shared" si="92"/>
        <v>107798</v>
      </c>
      <c r="D1372" s="231">
        <f>'Order Form'!$M$2</f>
        <v>0</v>
      </c>
      <c r="E1372" s="232">
        <f>'Order Form'!$L$11</f>
        <v>0</v>
      </c>
      <c r="F1372" s="232" t="str">
        <f>IF(ISBLANK('Order Form'!$L$12),"",'Order Form'!$L$12)</f>
        <v/>
      </c>
      <c r="G1372" s="232">
        <f t="shared" ca="1" si="94"/>
        <v>41887</v>
      </c>
      <c r="H1372" s="233">
        <f>'Order Form'!$L$13</f>
        <v>0</v>
      </c>
      <c r="I1372" s="236">
        <f>'Order Form'!E323</f>
        <v>10</v>
      </c>
      <c r="J1372" s="231">
        <f>'Order Form'!L323</f>
        <v>0</v>
      </c>
      <c r="K1372" s="231" t="str">
        <f t="shared" si="93"/>
        <v>F</v>
      </c>
      <c r="L1372" s="231">
        <f>IF('Pricing + Order Summary'!$O$13&gt;=8000,14,
IF('Pricing + Order Summary'!$O$13&gt;=5500,15,
IF('Pricing + Order Summary'!$O$13&gt;=4000,16,
IF('Pricing + Order Summary'!$O$13&gt;=2000,23,
IF('Pricing + Order Summary'!$O$13&gt;=750,21,
2)))))</f>
        <v>2</v>
      </c>
      <c r="M1372" s="231" t="str">
        <f>"SPS20115"&amp;"-"&amp;D1372&amp;"-"&amp;'Order Form'!$O$3&amp;"-3"</f>
        <v>SPS20115-0-1-3</v>
      </c>
    </row>
    <row r="1373" spans="1:13">
      <c r="A1373" s="234">
        <f>'Order Form'!A324</f>
        <v>108303</v>
      </c>
      <c r="B1373" s="234">
        <f t="shared" si="91"/>
        <v>108303</v>
      </c>
      <c r="C1373" s="235">
        <f t="shared" si="92"/>
        <v>108303</v>
      </c>
      <c r="D1373" s="231">
        <f>'Order Form'!$M$2</f>
        <v>0</v>
      </c>
      <c r="E1373" s="232">
        <f>'Order Form'!$L$11</f>
        <v>0</v>
      </c>
      <c r="F1373" s="232" t="str">
        <f>IF(ISBLANK('Order Form'!$L$12),"",'Order Form'!$L$12)</f>
        <v/>
      </c>
      <c r="G1373" s="232">
        <f t="shared" ca="1" si="94"/>
        <v>41887</v>
      </c>
      <c r="H1373" s="233">
        <f>'Order Form'!$L$13</f>
        <v>0</v>
      </c>
      <c r="I1373" s="236">
        <f>'Order Form'!E324</f>
        <v>11</v>
      </c>
      <c r="J1373" s="231">
        <f>'Order Form'!L324</f>
        <v>0</v>
      </c>
      <c r="K1373" s="231" t="str">
        <f t="shared" si="93"/>
        <v>F</v>
      </c>
      <c r="L1373" s="231">
        <f>IF('Pricing + Order Summary'!$O$13&gt;=8000,14,
IF('Pricing + Order Summary'!$O$13&gt;=5500,15,
IF('Pricing + Order Summary'!$O$13&gt;=4000,16,
IF('Pricing + Order Summary'!$O$13&gt;=2000,23,
IF('Pricing + Order Summary'!$O$13&gt;=750,21,
2)))))</f>
        <v>2</v>
      </c>
      <c r="M1373" s="231" t="str">
        <f>"SPS20115"&amp;"-"&amp;D1373&amp;"-"&amp;'Order Form'!$O$3&amp;"-3"</f>
        <v>SPS20115-0-1-3</v>
      </c>
    </row>
    <row r="1374" spans="1:13">
      <c r="A1374" s="234">
        <f>'Order Form'!A325</f>
        <v>108304</v>
      </c>
      <c r="B1374" s="234">
        <f t="shared" si="91"/>
        <v>108304</v>
      </c>
      <c r="C1374" s="235">
        <f t="shared" si="92"/>
        <v>108304</v>
      </c>
      <c r="D1374" s="231">
        <f>'Order Form'!$M$2</f>
        <v>0</v>
      </c>
      <c r="E1374" s="232">
        <f>'Order Form'!$L$11</f>
        <v>0</v>
      </c>
      <c r="F1374" s="232" t="str">
        <f>IF(ISBLANK('Order Form'!$L$12),"",'Order Form'!$L$12)</f>
        <v/>
      </c>
      <c r="G1374" s="232">
        <f t="shared" ca="1" si="94"/>
        <v>41887</v>
      </c>
      <c r="H1374" s="233">
        <f>'Order Form'!$L$13</f>
        <v>0</v>
      </c>
      <c r="I1374" s="236">
        <f>'Order Form'!E325</f>
        <v>11</v>
      </c>
      <c r="J1374" s="231">
        <f>'Order Form'!L325</f>
        <v>0</v>
      </c>
      <c r="K1374" s="231" t="str">
        <f t="shared" si="93"/>
        <v>F</v>
      </c>
      <c r="L1374" s="231">
        <f>IF('Pricing + Order Summary'!$O$13&gt;=8000,14,
IF('Pricing + Order Summary'!$O$13&gt;=5500,15,
IF('Pricing + Order Summary'!$O$13&gt;=4000,16,
IF('Pricing + Order Summary'!$O$13&gt;=2000,23,
IF('Pricing + Order Summary'!$O$13&gt;=750,21,
2)))))</f>
        <v>2</v>
      </c>
      <c r="M1374" s="231" t="str">
        <f>"SPS20115"&amp;"-"&amp;D1374&amp;"-"&amp;'Order Form'!$O$3&amp;"-3"</f>
        <v>SPS20115-0-1-3</v>
      </c>
    </row>
    <row r="1375" spans="1:13">
      <c r="A1375" s="234">
        <f>'Order Form'!A326</f>
        <v>108305</v>
      </c>
      <c r="B1375" s="234">
        <f t="shared" si="91"/>
        <v>108305</v>
      </c>
      <c r="C1375" s="235">
        <f t="shared" si="92"/>
        <v>108305</v>
      </c>
      <c r="D1375" s="231">
        <f>'Order Form'!$M$2</f>
        <v>0</v>
      </c>
      <c r="E1375" s="232">
        <f>'Order Form'!$L$11</f>
        <v>0</v>
      </c>
      <c r="F1375" s="232" t="str">
        <f>IF(ISBLANK('Order Form'!$L$12),"",'Order Form'!$L$12)</f>
        <v/>
      </c>
      <c r="G1375" s="232">
        <f t="shared" ca="1" si="94"/>
        <v>41887</v>
      </c>
      <c r="H1375" s="233">
        <f>'Order Form'!$L$13</f>
        <v>0</v>
      </c>
      <c r="I1375" s="236">
        <f>'Order Form'!E326</f>
        <v>11</v>
      </c>
      <c r="J1375" s="231">
        <f>'Order Form'!L326</f>
        <v>0</v>
      </c>
      <c r="K1375" s="231" t="str">
        <f t="shared" si="93"/>
        <v>F</v>
      </c>
      <c r="L1375" s="231">
        <f>IF('Pricing + Order Summary'!$O$13&gt;=8000,14,
IF('Pricing + Order Summary'!$O$13&gt;=5500,15,
IF('Pricing + Order Summary'!$O$13&gt;=4000,16,
IF('Pricing + Order Summary'!$O$13&gt;=2000,23,
IF('Pricing + Order Summary'!$O$13&gt;=750,21,
2)))))</f>
        <v>2</v>
      </c>
      <c r="M1375" s="231" t="str">
        <f>"SPS20115"&amp;"-"&amp;D1375&amp;"-"&amp;'Order Form'!$O$3&amp;"-3"</f>
        <v>SPS20115-0-1-3</v>
      </c>
    </row>
    <row r="1376" spans="1:13">
      <c r="A1376" s="234">
        <f>'Order Form'!A327</f>
        <v>108388</v>
      </c>
      <c r="B1376" s="234">
        <f t="shared" si="91"/>
        <v>108388</v>
      </c>
      <c r="C1376" s="235">
        <f t="shared" si="92"/>
        <v>108388</v>
      </c>
      <c r="D1376" s="231">
        <f>'Order Form'!$M$2</f>
        <v>0</v>
      </c>
      <c r="E1376" s="232">
        <f>'Order Form'!$L$11</f>
        <v>0</v>
      </c>
      <c r="F1376" s="232" t="str">
        <f>IF(ISBLANK('Order Form'!$L$12),"",'Order Form'!$L$12)</f>
        <v/>
      </c>
      <c r="G1376" s="232">
        <f t="shared" ca="1" si="94"/>
        <v>41887</v>
      </c>
      <c r="H1376" s="233">
        <f>'Order Form'!$L$13</f>
        <v>0</v>
      </c>
      <c r="I1376" s="236">
        <f>'Order Form'!E327</f>
        <v>10</v>
      </c>
      <c r="J1376" s="231">
        <f>'Order Form'!L327</f>
        <v>0</v>
      </c>
      <c r="K1376" s="231" t="str">
        <f t="shared" si="93"/>
        <v>F</v>
      </c>
      <c r="L1376" s="231">
        <f>IF('Pricing + Order Summary'!$O$13&gt;=8000,14,
IF('Pricing + Order Summary'!$O$13&gt;=5500,15,
IF('Pricing + Order Summary'!$O$13&gt;=4000,16,
IF('Pricing + Order Summary'!$O$13&gt;=2000,23,
IF('Pricing + Order Summary'!$O$13&gt;=750,21,
2)))))</f>
        <v>2</v>
      </c>
      <c r="M1376" s="231" t="str">
        <f>"SPS20115"&amp;"-"&amp;D1376&amp;"-"&amp;'Order Form'!$O$3&amp;"-3"</f>
        <v>SPS20115-0-1-3</v>
      </c>
    </row>
    <row r="1377" spans="1:13">
      <c r="A1377" s="234">
        <f>'Order Form'!A328</f>
        <v>100684</v>
      </c>
      <c r="B1377" s="234">
        <f t="shared" si="91"/>
        <v>100684</v>
      </c>
      <c r="C1377" s="235">
        <f t="shared" si="92"/>
        <v>100684</v>
      </c>
      <c r="D1377" s="231">
        <f>'Order Form'!$M$2</f>
        <v>0</v>
      </c>
      <c r="E1377" s="232">
        <f>'Order Form'!$L$11</f>
        <v>0</v>
      </c>
      <c r="F1377" s="232" t="str">
        <f>IF(ISBLANK('Order Form'!$L$12),"",'Order Form'!$L$12)</f>
        <v/>
      </c>
      <c r="G1377" s="232">
        <f t="shared" ca="1" si="94"/>
        <v>41887</v>
      </c>
      <c r="H1377" s="233">
        <f>'Order Form'!$L$13</f>
        <v>0</v>
      </c>
      <c r="I1377" s="236">
        <f>'Order Form'!E328</f>
        <v>10</v>
      </c>
      <c r="J1377" s="231">
        <f>'Order Form'!L328</f>
        <v>0</v>
      </c>
      <c r="K1377" s="231" t="str">
        <f t="shared" si="93"/>
        <v>F</v>
      </c>
      <c r="L1377" s="231">
        <f>IF('Pricing + Order Summary'!$O$13&gt;=8000,14,
IF('Pricing + Order Summary'!$O$13&gt;=5500,15,
IF('Pricing + Order Summary'!$O$13&gt;=4000,16,
IF('Pricing + Order Summary'!$O$13&gt;=2000,23,
IF('Pricing + Order Summary'!$O$13&gt;=750,21,
2)))))</f>
        <v>2</v>
      </c>
      <c r="M1377" s="231" t="str">
        <f>"SPS20115"&amp;"-"&amp;D1377&amp;"-"&amp;'Order Form'!$O$3&amp;"-3"</f>
        <v>SPS20115-0-1-3</v>
      </c>
    </row>
    <row r="1378" spans="1:13">
      <c r="A1378" s="234">
        <f>'Order Form'!A329</f>
        <v>108387</v>
      </c>
      <c r="B1378" s="234">
        <f t="shared" si="91"/>
        <v>108387</v>
      </c>
      <c r="C1378" s="235">
        <f t="shared" si="92"/>
        <v>108387</v>
      </c>
      <c r="D1378" s="231">
        <f>'Order Form'!$M$2</f>
        <v>0</v>
      </c>
      <c r="E1378" s="232">
        <f>'Order Form'!$L$11</f>
        <v>0</v>
      </c>
      <c r="F1378" s="232" t="str">
        <f>IF(ISBLANK('Order Form'!$L$12),"",'Order Form'!$L$12)</f>
        <v/>
      </c>
      <c r="G1378" s="232">
        <f t="shared" ca="1" si="94"/>
        <v>41887</v>
      </c>
      <c r="H1378" s="233">
        <f>'Order Form'!$L$13</f>
        <v>0</v>
      </c>
      <c r="I1378" s="236">
        <f>'Order Form'!E329</f>
        <v>10</v>
      </c>
      <c r="J1378" s="231">
        <f>'Order Form'!L329</f>
        <v>0</v>
      </c>
      <c r="K1378" s="231" t="str">
        <f t="shared" si="93"/>
        <v>F</v>
      </c>
      <c r="L1378" s="231">
        <f>IF('Pricing + Order Summary'!$O$13&gt;=8000,14,
IF('Pricing + Order Summary'!$O$13&gt;=5500,15,
IF('Pricing + Order Summary'!$O$13&gt;=4000,16,
IF('Pricing + Order Summary'!$O$13&gt;=2000,23,
IF('Pricing + Order Summary'!$O$13&gt;=750,21,
2)))))</f>
        <v>2</v>
      </c>
      <c r="M1378" s="231" t="str">
        <f>"SPS20115"&amp;"-"&amp;D1378&amp;"-"&amp;'Order Form'!$O$3&amp;"-3"</f>
        <v>SPS20115-0-1-3</v>
      </c>
    </row>
    <row r="1379" spans="1:13">
      <c r="A1379" s="234">
        <f>'Order Form'!A330</f>
        <v>108397</v>
      </c>
      <c r="B1379" s="234">
        <f t="shared" si="91"/>
        <v>108397</v>
      </c>
      <c r="C1379" s="235">
        <f t="shared" si="92"/>
        <v>108397</v>
      </c>
      <c r="D1379" s="231">
        <f>'Order Form'!$M$2</f>
        <v>0</v>
      </c>
      <c r="E1379" s="232">
        <f>'Order Form'!$L$11</f>
        <v>0</v>
      </c>
      <c r="F1379" s="232" t="str">
        <f>IF(ISBLANK('Order Form'!$L$12),"",'Order Form'!$L$12)</f>
        <v/>
      </c>
      <c r="G1379" s="232">
        <f t="shared" ca="1" si="94"/>
        <v>41887</v>
      </c>
      <c r="H1379" s="233">
        <f>'Order Form'!$L$13</f>
        <v>0</v>
      </c>
      <c r="I1379" s="236">
        <f>'Order Form'!E330</f>
        <v>10</v>
      </c>
      <c r="J1379" s="231">
        <f>'Order Form'!L330</f>
        <v>0</v>
      </c>
      <c r="K1379" s="231" t="str">
        <f t="shared" si="93"/>
        <v>F</v>
      </c>
      <c r="L1379" s="231">
        <f>IF('Pricing + Order Summary'!$O$13&gt;=8000,14,
IF('Pricing + Order Summary'!$O$13&gt;=5500,15,
IF('Pricing + Order Summary'!$O$13&gt;=4000,16,
IF('Pricing + Order Summary'!$O$13&gt;=2000,23,
IF('Pricing + Order Summary'!$O$13&gt;=750,21,
2)))))</f>
        <v>2</v>
      </c>
      <c r="M1379" s="231" t="str">
        <f>"SPS20115"&amp;"-"&amp;D1379&amp;"-"&amp;'Order Form'!$O$3&amp;"-3"</f>
        <v>SPS20115-0-1-3</v>
      </c>
    </row>
    <row r="1380" spans="1:13">
      <c r="A1380" s="234">
        <f>'Order Form'!A331</f>
        <v>100410</v>
      </c>
      <c r="B1380" s="234">
        <f t="shared" si="91"/>
        <v>100410</v>
      </c>
      <c r="C1380" s="235">
        <f t="shared" si="92"/>
        <v>100410</v>
      </c>
      <c r="D1380" s="231">
        <f>'Order Form'!$M$2</f>
        <v>0</v>
      </c>
      <c r="E1380" s="232">
        <f>'Order Form'!$L$11</f>
        <v>0</v>
      </c>
      <c r="F1380" s="232" t="str">
        <f>IF(ISBLANK('Order Form'!$L$12),"",'Order Form'!$L$12)</f>
        <v/>
      </c>
      <c r="G1380" s="232">
        <f t="shared" ca="1" si="94"/>
        <v>41887</v>
      </c>
      <c r="H1380" s="233">
        <f>'Order Form'!$L$13</f>
        <v>0</v>
      </c>
      <c r="I1380" s="236">
        <f>'Order Form'!E331</f>
        <v>10</v>
      </c>
      <c r="J1380" s="231">
        <f>'Order Form'!L331</f>
        <v>0</v>
      </c>
      <c r="K1380" s="231" t="str">
        <f t="shared" si="93"/>
        <v>F</v>
      </c>
      <c r="L1380" s="231">
        <f>IF('Pricing + Order Summary'!$O$13&gt;=8000,14,
IF('Pricing + Order Summary'!$O$13&gt;=5500,15,
IF('Pricing + Order Summary'!$O$13&gt;=4000,16,
IF('Pricing + Order Summary'!$O$13&gt;=2000,23,
IF('Pricing + Order Summary'!$O$13&gt;=750,21,
2)))))</f>
        <v>2</v>
      </c>
      <c r="M1380" s="231" t="str">
        <f>"SPS20115"&amp;"-"&amp;D1380&amp;"-"&amp;'Order Form'!$O$3&amp;"-3"</f>
        <v>SPS20115-0-1-3</v>
      </c>
    </row>
    <row r="1381" spans="1:13">
      <c r="A1381" s="234">
        <f>'Order Form'!A332</f>
        <v>108407</v>
      </c>
      <c r="B1381" s="234">
        <f t="shared" si="91"/>
        <v>108407</v>
      </c>
      <c r="C1381" s="235">
        <f t="shared" si="92"/>
        <v>108407</v>
      </c>
      <c r="D1381" s="231">
        <f>'Order Form'!$M$2</f>
        <v>0</v>
      </c>
      <c r="E1381" s="232">
        <f>'Order Form'!$L$11</f>
        <v>0</v>
      </c>
      <c r="F1381" s="232" t="str">
        <f>IF(ISBLANK('Order Form'!$L$12),"",'Order Form'!$L$12)</f>
        <v/>
      </c>
      <c r="G1381" s="232">
        <f t="shared" ca="1" si="94"/>
        <v>41887</v>
      </c>
      <c r="H1381" s="233">
        <f>'Order Form'!$L$13</f>
        <v>0</v>
      </c>
      <c r="I1381" s="236">
        <f>'Order Form'!E332</f>
        <v>10</v>
      </c>
      <c r="J1381" s="231">
        <f>'Order Form'!L332</f>
        <v>0</v>
      </c>
      <c r="K1381" s="231" t="str">
        <f t="shared" si="93"/>
        <v>F</v>
      </c>
      <c r="L1381" s="231">
        <f>IF('Pricing + Order Summary'!$O$13&gt;=8000,14,
IF('Pricing + Order Summary'!$O$13&gt;=5500,15,
IF('Pricing + Order Summary'!$O$13&gt;=4000,16,
IF('Pricing + Order Summary'!$O$13&gt;=2000,23,
IF('Pricing + Order Summary'!$O$13&gt;=750,21,
2)))))</f>
        <v>2</v>
      </c>
      <c r="M1381" s="231" t="str">
        <f>"SPS20115"&amp;"-"&amp;D1381&amp;"-"&amp;'Order Form'!$O$3&amp;"-3"</f>
        <v>SPS20115-0-1-3</v>
      </c>
    </row>
    <row r="1382" spans="1:13">
      <c r="A1382" s="234">
        <f>'Order Form'!A333</f>
        <v>107792</v>
      </c>
      <c r="B1382" s="234">
        <f t="shared" si="91"/>
        <v>107792</v>
      </c>
      <c r="C1382" s="235">
        <f t="shared" si="92"/>
        <v>107792</v>
      </c>
      <c r="D1382" s="231">
        <f>'Order Form'!$M$2</f>
        <v>0</v>
      </c>
      <c r="E1382" s="232">
        <f>'Order Form'!$L$11</f>
        <v>0</v>
      </c>
      <c r="F1382" s="232" t="str">
        <f>IF(ISBLANK('Order Form'!$L$12),"",'Order Form'!$L$12)</f>
        <v/>
      </c>
      <c r="G1382" s="232">
        <f t="shared" ca="1" si="94"/>
        <v>41887</v>
      </c>
      <c r="H1382" s="233">
        <f>'Order Form'!$L$13</f>
        <v>0</v>
      </c>
      <c r="I1382" s="236">
        <f>'Order Form'!E333</f>
        <v>10</v>
      </c>
      <c r="J1382" s="231">
        <f>'Order Form'!L333</f>
        <v>0</v>
      </c>
      <c r="K1382" s="231" t="str">
        <f t="shared" si="93"/>
        <v>F</v>
      </c>
      <c r="L1382" s="231">
        <f>IF('Pricing + Order Summary'!$O$13&gt;=8000,14,
IF('Pricing + Order Summary'!$O$13&gt;=5500,15,
IF('Pricing + Order Summary'!$O$13&gt;=4000,16,
IF('Pricing + Order Summary'!$O$13&gt;=2000,23,
IF('Pricing + Order Summary'!$O$13&gt;=750,21,
2)))))</f>
        <v>2</v>
      </c>
      <c r="M1382" s="231" t="str">
        <f>"SPS20115"&amp;"-"&amp;D1382&amp;"-"&amp;'Order Form'!$O$3&amp;"-3"</f>
        <v>SPS20115-0-1-3</v>
      </c>
    </row>
    <row r="1383" spans="1:13">
      <c r="A1383" s="234">
        <f>'Order Form'!A334</f>
        <v>105743</v>
      </c>
      <c r="B1383" s="234">
        <f t="shared" si="91"/>
        <v>105743</v>
      </c>
      <c r="C1383" s="235">
        <f t="shared" si="92"/>
        <v>105743</v>
      </c>
      <c r="D1383" s="231">
        <f>'Order Form'!$M$2</f>
        <v>0</v>
      </c>
      <c r="E1383" s="232">
        <f>'Order Form'!$L$11</f>
        <v>0</v>
      </c>
      <c r="F1383" s="232" t="str">
        <f>IF(ISBLANK('Order Form'!$L$12),"",'Order Form'!$L$12)</f>
        <v/>
      </c>
      <c r="G1383" s="232">
        <f t="shared" ca="1" si="94"/>
        <v>41887</v>
      </c>
      <c r="H1383" s="233">
        <f>'Order Form'!$L$13</f>
        <v>0</v>
      </c>
      <c r="I1383" s="236">
        <f>'Order Form'!E334</f>
        <v>10</v>
      </c>
      <c r="J1383" s="231">
        <f>'Order Form'!L334</f>
        <v>0</v>
      </c>
      <c r="K1383" s="231" t="str">
        <f t="shared" si="93"/>
        <v>F</v>
      </c>
      <c r="L1383" s="231">
        <f>IF('Pricing + Order Summary'!$O$13&gt;=8000,14,
IF('Pricing + Order Summary'!$O$13&gt;=5500,15,
IF('Pricing + Order Summary'!$O$13&gt;=4000,16,
IF('Pricing + Order Summary'!$O$13&gt;=2000,23,
IF('Pricing + Order Summary'!$O$13&gt;=750,21,
2)))))</f>
        <v>2</v>
      </c>
      <c r="M1383" s="231" t="str">
        <f>"SPS20115"&amp;"-"&amp;D1383&amp;"-"&amp;'Order Form'!$O$3&amp;"-3"</f>
        <v>SPS20115-0-1-3</v>
      </c>
    </row>
    <row r="1384" spans="1:13">
      <c r="A1384" s="234">
        <f>'Order Form'!A335</f>
        <v>108403</v>
      </c>
      <c r="B1384" s="234">
        <f t="shared" si="91"/>
        <v>108403</v>
      </c>
      <c r="C1384" s="235">
        <f t="shared" si="92"/>
        <v>108403</v>
      </c>
      <c r="D1384" s="231">
        <f>'Order Form'!$M$2</f>
        <v>0</v>
      </c>
      <c r="E1384" s="232">
        <f>'Order Form'!$L$11</f>
        <v>0</v>
      </c>
      <c r="F1384" s="232" t="str">
        <f>IF(ISBLANK('Order Form'!$L$12),"",'Order Form'!$L$12)</f>
        <v/>
      </c>
      <c r="G1384" s="232">
        <f t="shared" ca="1" si="94"/>
        <v>41887</v>
      </c>
      <c r="H1384" s="233">
        <f>'Order Form'!$L$13</f>
        <v>0</v>
      </c>
      <c r="I1384" s="236">
        <f>'Order Form'!E335</f>
        <v>10</v>
      </c>
      <c r="J1384" s="231">
        <f>'Order Form'!L335</f>
        <v>0</v>
      </c>
      <c r="K1384" s="231" t="str">
        <f t="shared" si="93"/>
        <v>F</v>
      </c>
      <c r="L1384" s="231">
        <f>IF('Pricing + Order Summary'!$O$13&gt;=8000,14,
IF('Pricing + Order Summary'!$O$13&gt;=5500,15,
IF('Pricing + Order Summary'!$O$13&gt;=4000,16,
IF('Pricing + Order Summary'!$O$13&gt;=2000,23,
IF('Pricing + Order Summary'!$O$13&gt;=750,21,
2)))))</f>
        <v>2</v>
      </c>
      <c r="M1384" s="231" t="str">
        <f>"SPS20115"&amp;"-"&amp;D1384&amp;"-"&amp;'Order Form'!$O$3&amp;"-3"</f>
        <v>SPS20115-0-1-3</v>
      </c>
    </row>
    <row r="1385" spans="1:13">
      <c r="A1385" s="234">
        <f>'Order Form'!A336</f>
        <v>100460</v>
      </c>
      <c r="B1385" s="234">
        <f t="shared" si="91"/>
        <v>100460</v>
      </c>
      <c r="C1385" s="235">
        <f t="shared" si="92"/>
        <v>100460</v>
      </c>
      <c r="D1385" s="231">
        <f>'Order Form'!$M$2</f>
        <v>0</v>
      </c>
      <c r="E1385" s="232">
        <f>'Order Form'!$L$11</f>
        <v>0</v>
      </c>
      <c r="F1385" s="232" t="str">
        <f>IF(ISBLANK('Order Form'!$L$12),"",'Order Form'!$L$12)</f>
        <v/>
      </c>
      <c r="G1385" s="232">
        <f t="shared" ca="1" si="94"/>
        <v>41887</v>
      </c>
      <c r="H1385" s="233">
        <f>'Order Form'!$L$13</f>
        <v>0</v>
      </c>
      <c r="I1385" s="236">
        <f>'Order Form'!E336</f>
        <v>10</v>
      </c>
      <c r="J1385" s="231">
        <f>'Order Form'!L336</f>
        <v>0</v>
      </c>
      <c r="K1385" s="231" t="str">
        <f t="shared" si="93"/>
        <v>F</v>
      </c>
      <c r="L1385" s="231">
        <f>IF('Pricing + Order Summary'!$O$13&gt;=8000,14,
IF('Pricing + Order Summary'!$O$13&gt;=5500,15,
IF('Pricing + Order Summary'!$O$13&gt;=4000,16,
IF('Pricing + Order Summary'!$O$13&gt;=2000,23,
IF('Pricing + Order Summary'!$O$13&gt;=750,21,
2)))))</f>
        <v>2</v>
      </c>
      <c r="M1385" s="231" t="str">
        <f>"SPS20115"&amp;"-"&amp;D1385&amp;"-"&amp;'Order Form'!$O$3&amp;"-3"</f>
        <v>SPS20115-0-1-3</v>
      </c>
    </row>
    <row r="1386" spans="1:13">
      <c r="A1386" s="234">
        <f>'Order Form'!A337</f>
        <v>108377</v>
      </c>
      <c r="B1386" s="234">
        <f t="shared" si="91"/>
        <v>108377</v>
      </c>
      <c r="C1386" s="235">
        <f t="shared" si="92"/>
        <v>108377</v>
      </c>
      <c r="D1386" s="231">
        <f>'Order Form'!$M$2</f>
        <v>0</v>
      </c>
      <c r="E1386" s="232">
        <f>'Order Form'!$L$11</f>
        <v>0</v>
      </c>
      <c r="F1386" s="232" t="str">
        <f>IF(ISBLANK('Order Form'!$L$12),"",'Order Form'!$L$12)</f>
        <v/>
      </c>
      <c r="G1386" s="232">
        <f t="shared" ca="1" si="94"/>
        <v>41887</v>
      </c>
      <c r="H1386" s="233">
        <f>'Order Form'!$L$13</f>
        <v>0</v>
      </c>
      <c r="I1386" s="236">
        <f>'Order Form'!E337</f>
        <v>10</v>
      </c>
      <c r="J1386" s="231">
        <f>'Order Form'!L337</f>
        <v>0</v>
      </c>
      <c r="K1386" s="231" t="str">
        <f t="shared" si="93"/>
        <v>F</v>
      </c>
      <c r="L1386" s="231">
        <f>IF('Pricing + Order Summary'!$O$13&gt;=8000,14,
IF('Pricing + Order Summary'!$O$13&gt;=5500,15,
IF('Pricing + Order Summary'!$O$13&gt;=4000,16,
IF('Pricing + Order Summary'!$O$13&gt;=2000,23,
IF('Pricing + Order Summary'!$O$13&gt;=750,21,
2)))))</f>
        <v>2</v>
      </c>
      <c r="M1386" s="231" t="str">
        <f>"SPS20115"&amp;"-"&amp;D1386&amp;"-"&amp;'Order Form'!$O$3&amp;"-3"</f>
        <v>SPS20115-0-1-3</v>
      </c>
    </row>
    <row r="1387" spans="1:13">
      <c r="A1387" s="234">
        <f>'Order Form'!A338</f>
        <v>100433</v>
      </c>
      <c r="B1387" s="234">
        <f t="shared" ref="B1387:B1450" si="95">A1387</f>
        <v>100433</v>
      </c>
      <c r="C1387" s="235">
        <f t="shared" ref="C1387:C1450" si="96">IF(B1387=0,A1387,B1387)</f>
        <v>100433</v>
      </c>
      <c r="D1387" s="231">
        <f>'Order Form'!$M$2</f>
        <v>0</v>
      </c>
      <c r="E1387" s="232">
        <f>'Order Form'!$L$11</f>
        <v>0</v>
      </c>
      <c r="F1387" s="232" t="str">
        <f>IF(ISBLANK('Order Form'!$L$12),"",'Order Form'!$L$12)</f>
        <v/>
      </c>
      <c r="G1387" s="232">
        <f t="shared" ca="1" si="94"/>
        <v>41887</v>
      </c>
      <c r="H1387" s="233">
        <f>'Order Form'!$L$13</f>
        <v>0</v>
      </c>
      <c r="I1387" s="236">
        <f>'Order Form'!E338</f>
        <v>10</v>
      </c>
      <c r="J1387" s="231">
        <f>'Order Form'!L338</f>
        <v>0</v>
      </c>
      <c r="K1387" s="231" t="str">
        <f t="shared" ref="K1387:K1450" si="97">IF(J1387=0,"F","T")</f>
        <v>F</v>
      </c>
      <c r="L1387" s="231">
        <f>IF('Pricing + Order Summary'!$O$13&gt;=8000,14,
IF('Pricing + Order Summary'!$O$13&gt;=5500,15,
IF('Pricing + Order Summary'!$O$13&gt;=4000,16,
IF('Pricing + Order Summary'!$O$13&gt;=2000,23,
IF('Pricing + Order Summary'!$O$13&gt;=750,21,
2)))))</f>
        <v>2</v>
      </c>
      <c r="M1387" s="231" t="str">
        <f>"SPS20115"&amp;"-"&amp;D1387&amp;"-"&amp;'Order Form'!$O$3&amp;"-3"</f>
        <v>SPS20115-0-1-3</v>
      </c>
    </row>
    <row r="1388" spans="1:13">
      <c r="A1388" s="234">
        <f>'Order Form'!A339</f>
        <v>108383</v>
      </c>
      <c r="B1388" s="234">
        <f t="shared" si="95"/>
        <v>108383</v>
      </c>
      <c r="C1388" s="235">
        <f t="shared" si="96"/>
        <v>108383</v>
      </c>
      <c r="D1388" s="231">
        <f>'Order Form'!$M$2</f>
        <v>0</v>
      </c>
      <c r="E1388" s="232">
        <f>'Order Form'!$L$11</f>
        <v>0</v>
      </c>
      <c r="F1388" s="232" t="str">
        <f>IF(ISBLANK('Order Form'!$L$12),"",'Order Form'!$L$12)</f>
        <v/>
      </c>
      <c r="G1388" s="232">
        <f t="shared" ca="1" si="94"/>
        <v>41887</v>
      </c>
      <c r="H1388" s="233">
        <f>'Order Form'!$L$13</f>
        <v>0</v>
      </c>
      <c r="I1388" s="236">
        <f>'Order Form'!E339</f>
        <v>10</v>
      </c>
      <c r="J1388" s="231">
        <f>'Order Form'!L339</f>
        <v>0</v>
      </c>
      <c r="K1388" s="231" t="str">
        <f t="shared" si="97"/>
        <v>F</v>
      </c>
      <c r="L1388" s="231">
        <f>IF('Pricing + Order Summary'!$O$13&gt;=8000,14,
IF('Pricing + Order Summary'!$O$13&gt;=5500,15,
IF('Pricing + Order Summary'!$O$13&gt;=4000,16,
IF('Pricing + Order Summary'!$O$13&gt;=2000,23,
IF('Pricing + Order Summary'!$O$13&gt;=750,21,
2)))))</f>
        <v>2</v>
      </c>
      <c r="M1388" s="231" t="str">
        <f>"SPS20115"&amp;"-"&amp;D1388&amp;"-"&amp;'Order Form'!$O$3&amp;"-3"</f>
        <v>SPS20115-0-1-3</v>
      </c>
    </row>
    <row r="1389" spans="1:13">
      <c r="A1389" s="234">
        <f>'Order Form'!A340</f>
        <v>104834</v>
      </c>
      <c r="B1389" s="234">
        <f t="shared" si="95"/>
        <v>104834</v>
      </c>
      <c r="C1389" s="235">
        <f t="shared" si="96"/>
        <v>104834</v>
      </c>
      <c r="D1389" s="231">
        <f>'Order Form'!$M$2</f>
        <v>0</v>
      </c>
      <c r="E1389" s="232">
        <f>'Order Form'!$L$11</f>
        <v>0</v>
      </c>
      <c r="F1389" s="232" t="str">
        <f>IF(ISBLANK('Order Form'!$L$12),"",'Order Form'!$L$12)</f>
        <v/>
      </c>
      <c r="G1389" s="232">
        <f t="shared" ca="1" si="94"/>
        <v>41887</v>
      </c>
      <c r="H1389" s="233">
        <f>'Order Form'!$L$13</f>
        <v>0</v>
      </c>
      <c r="I1389" s="236">
        <f>'Order Form'!E340</f>
        <v>10</v>
      </c>
      <c r="J1389" s="231">
        <f>'Order Form'!L340</f>
        <v>0</v>
      </c>
      <c r="K1389" s="231" t="str">
        <f t="shared" si="97"/>
        <v>F</v>
      </c>
      <c r="L1389" s="231">
        <f>IF('Pricing + Order Summary'!$O$13&gt;=8000,14,
IF('Pricing + Order Summary'!$O$13&gt;=5500,15,
IF('Pricing + Order Summary'!$O$13&gt;=4000,16,
IF('Pricing + Order Summary'!$O$13&gt;=2000,23,
IF('Pricing + Order Summary'!$O$13&gt;=750,21,
2)))))</f>
        <v>2</v>
      </c>
      <c r="M1389" s="231" t="str">
        <f>"SPS20115"&amp;"-"&amp;D1389&amp;"-"&amp;'Order Form'!$O$3&amp;"-3"</f>
        <v>SPS20115-0-1-3</v>
      </c>
    </row>
    <row r="1390" spans="1:13">
      <c r="A1390" s="234">
        <f>'Order Form'!A341</f>
        <v>100441</v>
      </c>
      <c r="B1390" s="234">
        <f t="shared" si="95"/>
        <v>100441</v>
      </c>
      <c r="C1390" s="235">
        <f t="shared" si="96"/>
        <v>100441</v>
      </c>
      <c r="D1390" s="231">
        <f>'Order Form'!$M$2</f>
        <v>0</v>
      </c>
      <c r="E1390" s="232">
        <f>'Order Form'!$L$11</f>
        <v>0</v>
      </c>
      <c r="F1390" s="232" t="str">
        <f>IF(ISBLANK('Order Form'!$L$12),"",'Order Form'!$L$12)</f>
        <v/>
      </c>
      <c r="G1390" s="232">
        <f t="shared" ca="1" si="94"/>
        <v>41887</v>
      </c>
      <c r="H1390" s="233">
        <f>'Order Form'!$L$13</f>
        <v>0</v>
      </c>
      <c r="I1390" s="236">
        <f>'Order Form'!E341</f>
        <v>10</v>
      </c>
      <c r="J1390" s="231">
        <f>'Order Form'!L341</f>
        <v>0</v>
      </c>
      <c r="K1390" s="231" t="str">
        <f t="shared" si="97"/>
        <v>F</v>
      </c>
      <c r="L1390" s="231">
        <f>IF('Pricing + Order Summary'!$O$13&gt;=8000,14,
IF('Pricing + Order Summary'!$O$13&gt;=5500,15,
IF('Pricing + Order Summary'!$O$13&gt;=4000,16,
IF('Pricing + Order Summary'!$O$13&gt;=2000,23,
IF('Pricing + Order Summary'!$O$13&gt;=750,21,
2)))))</f>
        <v>2</v>
      </c>
      <c r="M1390" s="231" t="str">
        <f>"SPS20115"&amp;"-"&amp;D1390&amp;"-"&amp;'Order Form'!$O$3&amp;"-3"</f>
        <v>SPS20115-0-1-3</v>
      </c>
    </row>
    <row r="1391" spans="1:13">
      <c r="A1391" s="234">
        <f>'Order Form'!A342</f>
        <v>108414</v>
      </c>
      <c r="B1391" s="234">
        <f t="shared" si="95"/>
        <v>108414</v>
      </c>
      <c r="C1391" s="235">
        <f t="shared" si="96"/>
        <v>108414</v>
      </c>
      <c r="D1391" s="231">
        <f>'Order Form'!$M$2</f>
        <v>0</v>
      </c>
      <c r="E1391" s="232">
        <f>'Order Form'!$L$11</f>
        <v>0</v>
      </c>
      <c r="F1391" s="232" t="str">
        <f>IF(ISBLANK('Order Form'!$L$12),"",'Order Form'!$L$12)</f>
        <v/>
      </c>
      <c r="G1391" s="232">
        <f t="shared" ca="1" si="94"/>
        <v>41887</v>
      </c>
      <c r="H1391" s="233">
        <f>'Order Form'!$L$13</f>
        <v>0</v>
      </c>
      <c r="I1391" s="236">
        <f>'Order Form'!E342</f>
        <v>10</v>
      </c>
      <c r="J1391" s="231">
        <f>'Order Form'!L342</f>
        <v>0</v>
      </c>
      <c r="K1391" s="231" t="str">
        <f t="shared" si="97"/>
        <v>F</v>
      </c>
      <c r="L1391" s="231">
        <f>IF('Pricing + Order Summary'!$O$13&gt;=8000,14,
IF('Pricing + Order Summary'!$O$13&gt;=5500,15,
IF('Pricing + Order Summary'!$O$13&gt;=4000,16,
IF('Pricing + Order Summary'!$O$13&gt;=2000,23,
IF('Pricing + Order Summary'!$O$13&gt;=750,21,
2)))))</f>
        <v>2</v>
      </c>
      <c r="M1391" s="231" t="str">
        <f>"SPS20115"&amp;"-"&amp;D1391&amp;"-"&amp;'Order Form'!$O$3&amp;"-3"</f>
        <v>SPS20115-0-1-3</v>
      </c>
    </row>
    <row r="1392" spans="1:13">
      <c r="A1392" s="234">
        <f>'Order Form'!A343</f>
        <v>104825</v>
      </c>
      <c r="B1392" s="234">
        <f t="shared" si="95"/>
        <v>104825</v>
      </c>
      <c r="C1392" s="235">
        <f t="shared" si="96"/>
        <v>104825</v>
      </c>
      <c r="D1392" s="231">
        <f>'Order Form'!$M$2</f>
        <v>0</v>
      </c>
      <c r="E1392" s="232">
        <f>'Order Form'!$L$11</f>
        <v>0</v>
      </c>
      <c r="F1392" s="232" t="str">
        <f>IF(ISBLANK('Order Form'!$L$12),"",'Order Form'!$L$12)</f>
        <v/>
      </c>
      <c r="G1392" s="232">
        <f t="shared" ca="1" si="94"/>
        <v>41887</v>
      </c>
      <c r="H1392" s="233">
        <f>'Order Form'!$L$13</f>
        <v>0</v>
      </c>
      <c r="I1392" s="236">
        <f>'Order Form'!E343</f>
        <v>10</v>
      </c>
      <c r="J1392" s="231">
        <f>'Order Form'!L343</f>
        <v>0</v>
      </c>
      <c r="K1392" s="231" t="str">
        <f t="shared" si="97"/>
        <v>F</v>
      </c>
      <c r="L1392" s="231">
        <f>IF('Pricing + Order Summary'!$O$13&gt;=8000,14,
IF('Pricing + Order Summary'!$O$13&gt;=5500,15,
IF('Pricing + Order Summary'!$O$13&gt;=4000,16,
IF('Pricing + Order Summary'!$O$13&gt;=2000,23,
IF('Pricing + Order Summary'!$O$13&gt;=750,21,
2)))))</f>
        <v>2</v>
      </c>
      <c r="M1392" s="231" t="str">
        <f>"SPS20115"&amp;"-"&amp;D1392&amp;"-"&amp;'Order Form'!$O$3&amp;"-3"</f>
        <v>SPS20115-0-1-3</v>
      </c>
    </row>
    <row r="1393" spans="1:13">
      <c r="A1393" s="234">
        <f>'Order Form'!A344</f>
        <v>108392</v>
      </c>
      <c r="B1393" s="234">
        <f t="shared" si="95"/>
        <v>108392</v>
      </c>
      <c r="C1393" s="235">
        <f t="shared" si="96"/>
        <v>108392</v>
      </c>
      <c r="D1393" s="231">
        <f>'Order Form'!$M$2</f>
        <v>0</v>
      </c>
      <c r="E1393" s="232">
        <f>'Order Form'!$L$11</f>
        <v>0</v>
      </c>
      <c r="F1393" s="232" t="str">
        <f>IF(ISBLANK('Order Form'!$L$12),"",'Order Form'!$L$12)</f>
        <v/>
      </c>
      <c r="G1393" s="232">
        <f t="shared" ca="1" si="94"/>
        <v>41887</v>
      </c>
      <c r="H1393" s="233">
        <f>'Order Form'!$L$13</f>
        <v>0</v>
      </c>
      <c r="I1393" s="236">
        <f>'Order Form'!E344</f>
        <v>10</v>
      </c>
      <c r="J1393" s="231">
        <f>'Order Form'!L344</f>
        <v>0</v>
      </c>
      <c r="K1393" s="231" t="str">
        <f t="shared" si="97"/>
        <v>F</v>
      </c>
      <c r="L1393" s="231">
        <f>IF('Pricing + Order Summary'!$O$13&gt;=8000,14,
IF('Pricing + Order Summary'!$O$13&gt;=5500,15,
IF('Pricing + Order Summary'!$O$13&gt;=4000,16,
IF('Pricing + Order Summary'!$O$13&gt;=2000,23,
IF('Pricing + Order Summary'!$O$13&gt;=750,21,
2)))))</f>
        <v>2</v>
      </c>
      <c r="M1393" s="231" t="str">
        <f>"SPS20115"&amp;"-"&amp;D1393&amp;"-"&amp;'Order Form'!$O$3&amp;"-3"</f>
        <v>SPS20115-0-1-3</v>
      </c>
    </row>
    <row r="1394" spans="1:13">
      <c r="A1394" s="234">
        <f>'Order Form'!A345</f>
        <v>100419</v>
      </c>
      <c r="B1394" s="234">
        <f t="shared" si="95"/>
        <v>100419</v>
      </c>
      <c r="C1394" s="235">
        <f t="shared" si="96"/>
        <v>100419</v>
      </c>
      <c r="D1394" s="231">
        <f>'Order Form'!$M$2</f>
        <v>0</v>
      </c>
      <c r="E1394" s="232">
        <f>'Order Form'!$L$11</f>
        <v>0</v>
      </c>
      <c r="F1394" s="232" t="str">
        <f>IF(ISBLANK('Order Form'!$L$12),"",'Order Form'!$L$12)</f>
        <v/>
      </c>
      <c r="G1394" s="232">
        <f t="shared" ca="1" si="94"/>
        <v>41887</v>
      </c>
      <c r="H1394" s="233">
        <f>'Order Form'!$L$13</f>
        <v>0</v>
      </c>
      <c r="I1394" s="236">
        <f>'Order Form'!E345</f>
        <v>10</v>
      </c>
      <c r="J1394" s="231">
        <f>'Order Form'!L345</f>
        <v>0</v>
      </c>
      <c r="K1394" s="231" t="str">
        <f t="shared" si="97"/>
        <v>F</v>
      </c>
      <c r="L1394" s="231">
        <f>IF('Pricing + Order Summary'!$O$13&gt;=8000,14,
IF('Pricing + Order Summary'!$O$13&gt;=5500,15,
IF('Pricing + Order Summary'!$O$13&gt;=4000,16,
IF('Pricing + Order Summary'!$O$13&gt;=2000,23,
IF('Pricing + Order Summary'!$O$13&gt;=750,21,
2)))))</f>
        <v>2</v>
      </c>
      <c r="M1394" s="231" t="str">
        <f>"SPS20115"&amp;"-"&amp;D1394&amp;"-"&amp;'Order Form'!$O$3&amp;"-3"</f>
        <v>SPS20115-0-1-3</v>
      </c>
    </row>
    <row r="1395" spans="1:13">
      <c r="A1395" s="234">
        <f>'Order Form'!A346</f>
        <v>108410</v>
      </c>
      <c r="B1395" s="234">
        <f t="shared" si="95"/>
        <v>108410</v>
      </c>
      <c r="C1395" s="235">
        <f t="shared" si="96"/>
        <v>108410</v>
      </c>
      <c r="D1395" s="231">
        <f>'Order Form'!$M$2</f>
        <v>0</v>
      </c>
      <c r="E1395" s="232">
        <f>'Order Form'!$L$11</f>
        <v>0</v>
      </c>
      <c r="F1395" s="232" t="str">
        <f>IF(ISBLANK('Order Form'!$L$12),"",'Order Form'!$L$12)</f>
        <v/>
      </c>
      <c r="G1395" s="232">
        <f t="shared" ca="1" si="94"/>
        <v>41887</v>
      </c>
      <c r="H1395" s="233">
        <f>'Order Form'!$L$13</f>
        <v>0</v>
      </c>
      <c r="I1395" s="236">
        <f>'Order Form'!E346</f>
        <v>10</v>
      </c>
      <c r="J1395" s="231">
        <f>'Order Form'!L346</f>
        <v>0</v>
      </c>
      <c r="K1395" s="231" t="str">
        <f t="shared" si="97"/>
        <v>F</v>
      </c>
      <c r="L1395" s="231">
        <f>IF('Pricing + Order Summary'!$O$13&gt;=8000,14,
IF('Pricing + Order Summary'!$O$13&gt;=5500,15,
IF('Pricing + Order Summary'!$O$13&gt;=4000,16,
IF('Pricing + Order Summary'!$O$13&gt;=2000,23,
IF('Pricing + Order Summary'!$O$13&gt;=750,21,
2)))))</f>
        <v>2</v>
      </c>
      <c r="M1395" s="231" t="str">
        <f>"SPS20115"&amp;"-"&amp;D1395&amp;"-"&amp;'Order Form'!$O$3&amp;"-3"</f>
        <v>SPS20115-0-1-3</v>
      </c>
    </row>
    <row r="1396" spans="1:13">
      <c r="A1396" s="234">
        <f>'Order Form'!A347</f>
        <v>108379</v>
      </c>
      <c r="B1396" s="234">
        <f t="shared" si="95"/>
        <v>108379</v>
      </c>
      <c r="C1396" s="235">
        <f t="shared" si="96"/>
        <v>108379</v>
      </c>
      <c r="D1396" s="231">
        <f>'Order Form'!$M$2</f>
        <v>0</v>
      </c>
      <c r="E1396" s="232">
        <f>'Order Form'!$L$11</f>
        <v>0</v>
      </c>
      <c r="F1396" s="232" t="str">
        <f>IF(ISBLANK('Order Form'!$L$12),"",'Order Form'!$L$12)</f>
        <v/>
      </c>
      <c r="G1396" s="232">
        <f t="shared" ca="1" si="94"/>
        <v>41887</v>
      </c>
      <c r="H1396" s="233">
        <f>'Order Form'!$L$13</f>
        <v>0</v>
      </c>
      <c r="I1396" s="236">
        <f>'Order Form'!E347</f>
        <v>10</v>
      </c>
      <c r="J1396" s="231">
        <f>'Order Form'!L347</f>
        <v>0</v>
      </c>
      <c r="K1396" s="231" t="str">
        <f t="shared" si="97"/>
        <v>F</v>
      </c>
      <c r="L1396" s="231">
        <f>IF('Pricing + Order Summary'!$O$13&gt;=8000,14,
IF('Pricing + Order Summary'!$O$13&gt;=5500,15,
IF('Pricing + Order Summary'!$O$13&gt;=4000,16,
IF('Pricing + Order Summary'!$O$13&gt;=2000,23,
IF('Pricing + Order Summary'!$O$13&gt;=750,21,
2)))))</f>
        <v>2</v>
      </c>
      <c r="M1396" s="231" t="str">
        <f>"SPS20115"&amp;"-"&amp;D1396&amp;"-"&amp;'Order Form'!$O$3&amp;"-3"</f>
        <v>SPS20115-0-1-3</v>
      </c>
    </row>
    <row r="1397" spans="1:13">
      <c r="A1397" s="234">
        <f>'Order Form'!A348</f>
        <v>100432</v>
      </c>
      <c r="B1397" s="234">
        <f t="shared" si="95"/>
        <v>100432</v>
      </c>
      <c r="C1397" s="235">
        <f t="shared" si="96"/>
        <v>100432</v>
      </c>
      <c r="D1397" s="231">
        <f>'Order Form'!$M$2</f>
        <v>0</v>
      </c>
      <c r="E1397" s="232">
        <f>'Order Form'!$L$11</f>
        <v>0</v>
      </c>
      <c r="F1397" s="232" t="str">
        <f>IF(ISBLANK('Order Form'!$L$12),"",'Order Form'!$L$12)</f>
        <v/>
      </c>
      <c r="G1397" s="232">
        <f t="shared" ca="1" si="94"/>
        <v>41887</v>
      </c>
      <c r="H1397" s="233">
        <f>'Order Form'!$L$13</f>
        <v>0</v>
      </c>
      <c r="I1397" s="236">
        <f>'Order Form'!E348</f>
        <v>10</v>
      </c>
      <c r="J1397" s="231">
        <f>'Order Form'!L348</f>
        <v>0</v>
      </c>
      <c r="K1397" s="231" t="str">
        <f t="shared" si="97"/>
        <v>F</v>
      </c>
      <c r="L1397" s="231">
        <f>IF('Pricing + Order Summary'!$O$13&gt;=8000,14,
IF('Pricing + Order Summary'!$O$13&gt;=5500,15,
IF('Pricing + Order Summary'!$O$13&gt;=4000,16,
IF('Pricing + Order Summary'!$O$13&gt;=2000,23,
IF('Pricing + Order Summary'!$O$13&gt;=750,21,
2)))))</f>
        <v>2</v>
      </c>
      <c r="M1397" s="231" t="str">
        <f>"SPS20115"&amp;"-"&amp;D1397&amp;"-"&amp;'Order Form'!$O$3&amp;"-3"</f>
        <v>SPS20115-0-1-3</v>
      </c>
    </row>
    <row r="1398" spans="1:13">
      <c r="A1398" s="234">
        <f>'Order Form'!A349</f>
        <v>100678</v>
      </c>
      <c r="B1398" s="234">
        <f t="shared" si="95"/>
        <v>100678</v>
      </c>
      <c r="C1398" s="235">
        <f t="shared" si="96"/>
        <v>100678</v>
      </c>
      <c r="D1398" s="231">
        <f>'Order Form'!$M$2</f>
        <v>0</v>
      </c>
      <c r="E1398" s="232">
        <f>'Order Form'!$L$11</f>
        <v>0</v>
      </c>
      <c r="F1398" s="232" t="str">
        <f>IF(ISBLANK('Order Form'!$L$12),"",'Order Form'!$L$12)</f>
        <v/>
      </c>
      <c r="G1398" s="232">
        <f t="shared" ca="1" si="94"/>
        <v>41887</v>
      </c>
      <c r="H1398" s="233">
        <f>'Order Form'!$L$13</f>
        <v>0</v>
      </c>
      <c r="I1398" s="236">
        <f>'Order Form'!E349</f>
        <v>10</v>
      </c>
      <c r="J1398" s="231">
        <f>'Order Form'!L349</f>
        <v>0</v>
      </c>
      <c r="K1398" s="231" t="str">
        <f t="shared" si="97"/>
        <v>F</v>
      </c>
      <c r="L1398" s="231">
        <f>IF('Pricing + Order Summary'!$O$13&gt;=8000,14,
IF('Pricing + Order Summary'!$O$13&gt;=5500,15,
IF('Pricing + Order Summary'!$O$13&gt;=4000,16,
IF('Pricing + Order Summary'!$O$13&gt;=2000,23,
IF('Pricing + Order Summary'!$O$13&gt;=750,21,
2)))))</f>
        <v>2</v>
      </c>
      <c r="M1398" s="231" t="str">
        <f>"SPS20115"&amp;"-"&amp;D1398&amp;"-"&amp;'Order Form'!$O$3&amp;"-3"</f>
        <v>SPS20115-0-1-3</v>
      </c>
    </row>
    <row r="1399" spans="1:13">
      <c r="A1399" s="234">
        <f>'Order Form'!A350</f>
        <v>105745</v>
      </c>
      <c r="B1399" s="234">
        <f t="shared" si="95"/>
        <v>105745</v>
      </c>
      <c r="C1399" s="235">
        <f t="shared" si="96"/>
        <v>105745</v>
      </c>
      <c r="D1399" s="231">
        <f>'Order Form'!$M$2</f>
        <v>0</v>
      </c>
      <c r="E1399" s="232">
        <f>'Order Form'!$L$11</f>
        <v>0</v>
      </c>
      <c r="F1399" s="232" t="str">
        <f>IF(ISBLANK('Order Form'!$L$12),"",'Order Form'!$L$12)</f>
        <v/>
      </c>
      <c r="G1399" s="232">
        <f t="shared" ca="1" si="94"/>
        <v>41887</v>
      </c>
      <c r="H1399" s="233">
        <f>'Order Form'!$L$13</f>
        <v>0</v>
      </c>
      <c r="I1399" s="236">
        <f>'Order Form'!E350</f>
        <v>10</v>
      </c>
      <c r="J1399" s="231">
        <f>'Order Form'!L350</f>
        <v>0</v>
      </c>
      <c r="K1399" s="231" t="str">
        <f t="shared" si="97"/>
        <v>F</v>
      </c>
      <c r="L1399" s="231">
        <f>IF('Pricing + Order Summary'!$O$13&gt;=8000,14,
IF('Pricing + Order Summary'!$O$13&gt;=5500,15,
IF('Pricing + Order Summary'!$O$13&gt;=4000,16,
IF('Pricing + Order Summary'!$O$13&gt;=2000,23,
IF('Pricing + Order Summary'!$O$13&gt;=750,21,
2)))))</f>
        <v>2</v>
      </c>
      <c r="M1399" s="231" t="str">
        <f>"SPS20115"&amp;"-"&amp;D1399&amp;"-"&amp;'Order Form'!$O$3&amp;"-3"</f>
        <v>SPS20115-0-1-3</v>
      </c>
    </row>
    <row r="1400" spans="1:13">
      <c r="A1400" s="234">
        <f>'Order Form'!A351</f>
        <v>102307</v>
      </c>
      <c r="B1400" s="234">
        <f t="shared" si="95"/>
        <v>102307</v>
      </c>
      <c r="C1400" s="235">
        <f t="shared" si="96"/>
        <v>102307</v>
      </c>
      <c r="D1400" s="231">
        <f>'Order Form'!$M$2</f>
        <v>0</v>
      </c>
      <c r="E1400" s="232">
        <f>'Order Form'!$L$11</f>
        <v>0</v>
      </c>
      <c r="F1400" s="232" t="str">
        <f>IF(ISBLANK('Order Form'!$L$12),"",'Order Form'!$L$12)</f>
        <v/>
      </c>
      <c r="G1400" s="232">
        <f t="shared" ca="1" si="94"/>
        <v>41887</v>
      </c>
      <c r="H1400" s="233">
        <f>'Order Form'!$L$13</f>
        <v>0</v>
      </c>
      <c r="I1400" s="236">
        <f>'Order Form'!E351</f>
        <v>10</v>
      </c>
      <c r="J1400" s="231">
        <f>'Order Form'!L351</f>
        <v>0</v>
      </c>
      <c r="K1400" s="231" t="str">
        <f t="shared" si="97"/>
        <v>F</v>
      </c>
      <c r="L1400" s="231">
        <f>IF('Pricing + Order Summary'!$O$13&gt;=8000,14,
IF('Pricing + Order Summary'!$O$13&gt;=5500,15,
IF('Pricing + Order Summary'!$O$13&gt;=4000,16,
IF('Pricing + Order Summary'!$O$13&gt;=2000,23,
IF('Pricing + Order Summary'!$O$13&gt;=750,21,
2)))))</f>
        <v>2</v>
      </c>
      <c r="M1400" s="231" t="str">
        <f>"SPS20115"&amp;"-"&amp;D1400&amp;"-"&amp;'Order Form'!$O$3&amp;"-3"</f>
        <v>SPS20115-0-1-3</v>
      </c>
    </row>
    <row r="1401" spans="1:13">
      <c r="A1401" s="234">
        <f>'Order Form'!A352</f>
        <v>102304</v>
      </c>
      <c r="B1401" s="234">
        <f t="shared" si="95"/>
        <v>102304</v>
      </c>
      <c r="C1401" s="235">
        <f t="shared" si="96"/>
        <v>102304</v>
      </c>
      <c r="D1401" s="231">
        <f>'Order Form'!$M$2</f>
        <v>0</v>
      </c>
      <c r="E1401" s="232">
        <f>'Order Form'!$L$11</f>
        <v>0</v>
      </c>
      <c r="F1401" s="232" t="str">
        <f>IF(ISBLANK('Order Form'!$L$12),"",'Order Form'!$L$12)</f>
        <v/>
      </c>
      <c r="G1401" s="232">
        <f t="shared" ca="1" si="94"/>
        <v>41887</v>
      </c>
      <c r="H1401" s="233">
        <f>'Order Form'!$L$13</f>
        <v>0</v>
      </c>
      <c r="I1401" s="236">
        <f>'Order Form'!E352</f>
        <v>10</v>
      </c>
      <c r="J1401" s="231">
        <f>'Order Form'!L352</f>
        <v>0</v>
      </c>
      <c r="K1401" s="231" t="str">
        <f t="shared" si="97"/>
        <v>F</v>
      </c>
      <c r="L1401" s="231">
        <f>IF('Pricing + Order Summary'!$O$13&gt;=8000,14,
IF('Pricing + Order Summary'!$O$13&gt;=5500,15,
IF('Pricing + Order Summary'!$O$13&gt;=4000,16,
IF('Pricing + Order Summary'!$O$13&gt;=2000,23,
IF('Pricing + Order Summary'!$O$13&gt;=750,21,
2)))))</f>
        <v>2</v>
      </c>
      <c r="M1401" s="231" t="str">
        <f>"SPS20115"&amp;"-"&amp;D1401&amp;"-"&amp;'Order Form'!$O$3&amp;"-3"</f>
        <v>SPS20115-0-1-3</v>
      </c>
    </row>
    <row r="1402" spans="1:13">
      <c r="A1402" s="234">
        <f>'Order Form'!A353</f>
        <v>102305</v>
      </c>
      <c r="B1402" s="234">
        <f t="shared" si="95"/>
        <v>102305</v>
      </c>
      <c r="C1402" s="235">
        <f t="shared" si="96"/>
        <v>102305</v>
      </c>
      <c r="D1402" s="231">
        <f>'Order Form'!$M$2</f>
        <v>0</v>
      </c>
      <c r="E1402" s="232">
        <f>'Order Form'!$L$11</f>
        <v>0</v>
      </c>
      <c r="F1402" s="232" t="str">
        <f>IF(ISBLANK('Order Form'!$L$12),"",'Order Form'!$L$12)</f>
        <v/>
      </c>
      <c r="G1402" s="232">
        <f t="shared" ca="1" si="94"/>
        <v>41887</v>
      </c>
      <c r="H1402" s="233">
        <f>'Order Form'!$L$13</f>
        <v>0</v>
      </c>
      <c r="I1402" s="236">
        <f>'Order Form'!E353</f>
        <v>10</v>
      </c>
      <c r="J1402" s="231">
        <f>'Order Form'!L353</f>
        <v>0</v>
      </c>
      <c r="K1402" s="231" t="str">
        <f t="shared" si="97"/>
        <v>F</v>
      </c>
      <c r="L1402" s="231">
        <f>IF('Pricing + Order Summary'!$O$13&gt;=8000,14,
IF('Pricing + Order Summary'!$O$13&gt;=5500,15,
IF('Pricing + Order Summary'!$O$13&gt;=4000,16,
IF('Pricing + Order Summary'!$O$13&gt;=2000,23,
IF('Pricing + Order Summary'!$O$13&gt;=750,21,
2)))))</f>
        <v>2</v>
      </c>
      <c r="M1402" s="231" t="str">
        <f>"SPS20115"&amp;"-"&amp;D1402&amp;"-"&amp;'Order Form'!$O$3&amp;"-3"</f>
        <v>SPS20115-0-1-3</v>
      </c>
    </row>
    <row r="1403" spans="1:13">
      <c r="A1403" s="234">
        <f>'Order Form'!A354</f>
        <v>100306</v>
      </c>
      <c r="B1403" s="234">
        <f t="shared" si="95"/>
        <v>100306</v>
      </c>
      <c r="C1403" s="235">
        <f t="shared" si="96"/>
        <v>100306</v>
      </c>
      <c r="D1403" s="231">
        <f>'Order Form'!$M$2</f>
        <v>0</v>
      </c>
      <c r="E1403" s="232">
        <f>'Order Form'!$L$11</f>
        <v>0</v>
      </c>
      <c r="F1403" s="232" t="str">
        <f>IF(ISBLANK('Order Form'!$L$12),"",'Order Form'!$L$12)</f>
        <v/>
      </c>
      <c r="G1403" s="232">
        <f t="shared" ca="1" si="94"/>
        <v>41887</v>
      </c>
      <c r="H1403" s="233">
        <f>'Order Form'!$L$13</f>
        <v>0</v>
      </c>
      <c r="I1403" s="236">
        <f>'Order Form'!E354</f>
        <v>10</v>
      </c>
      <c r="J1403" s="231">
        <f>'Order Form'!L354</f>
        <v>0</v>
      </c>
      <c r="K1403" s="231" t="str">
        <f t="shared" si="97"/>
        <v>F</v>
      </c>
      <c r="L1403" s="231">
        <f>IF('Pricing + Order Summary'!$O$13&gt;=8000,14,
IF('Pricing + Order Summary'!$O$13&gt;=5500,15,
IF('Pricing + Order Summary'!$O$13&gt;=4000,16,
IF('Pricing + Order Summary'!$O$13&gt;=2000,23,
IF('Pricing + Order Summary'!$O$13&gt;=750,21,
2)))))</f>
        <v>2</v>
      </c>
      <c r="M1403" s="231" t="str">
        <f>"SPS20115"&amp;"-"&amp;D1403&amp;"-"&amp;'Order Form'!$O$3&amp;"-3"</f>
        <v>SPS20115-0-1-3</v>
      </c>
    </row>
    <row r="1404" spans="1:13">
      <c r="A1404" s="234">
        <f>'Order Form'!A355</f>
        <v>100307</v>
      </c>
      <c r="B1404" s="234">
        <f t="shared" si="95"/>
        <v>100307</v>
      </c>
      <c r="C1404" s="235">
        <f t="shared" si="96"/>
        <v>100307</v>
      </c>
      <c r="D1404" s="231">
        <f>'Order Form'!$M$2</f>
        <v>0</v>
      </c>
      <c r="E1404" s="232">
        <f>'Order Form'!$L$11</f>
        <v>0</v>
      </c>
      <c r="F1404" s="232" t="str">
        <f>IF(ISBLANK('Order Form'!$L$12),"",'Order Form'!$L$12)</f>
        <v/>
      </c>
      <c r="G1404" s="232">
        <f t="shared" ca="1" si="94"/>
        <v>41887</v>
      </c>
      <c r="H1404" s="233">
        <f>'Order Form'!$L$13</f>
        <v>0</v>
      </c>
      <c r="I1404" s="236">
        <f>'Order Form'!E355</f>
        <v>10</v>
      </c>
      <c r="J1404" s="231">
        <f>'Order Form'!L355</f>
        <v>0</v>
      </c>
      <c r="K1404" s="231" t="str">
        <f t="shared" si="97"/>
        <v>F</v>
      </c>
      <c r="L1404" s="231">
        <f>IF('Pricing + Order Summary'!$O$13&gt;=8000,14,
IF('Pricing + Order Summary'!$O$13&gt;=5500,15,
IF('Pricing + Order Summary'!$O$13&gt;=4000,16,
IF('Pricing + Order Summary'!$O$13&gt;=2000,23,
IF('Pricing + Order Summary'!$O$13&gt;=750,21,
2)))))</f>
        <v>2</v>
      </c>
      <c r="M1404" s="231" t="str">
        <f>"SPS20115"&amp;"-"&amp;D1404&amp;"-"&amp;'Order Form'!$O$3&amp;"-3"</f>
        <v>SPS20115-0-1-3</v>
      </c>
    </row>
    <row r="1405" spans="1:13">
      <c r="A1405" s="234">
        <f>'Order Form'!A356</f>
        <v>100309</v>
      </c>
      <c r="B1405" s="234">
        <f t="shared" si="95"/>
        <v>100309</v>
      </c>
      <c r="C1405" s="235">
        <f t="shared" si="96"/>
        <v>100309</v>
      </c>
      <c r="D1405" s="231">
        <f>'Order Form'!$M$2</f>
        <v>0</v>
      </c>
      <c r="E1405" s="232">
        <f>'Order Form'!$L$11</f>
        <v>0</v>
      </c>
      <c r="F1405" s="232" t="str">
        <f>IF(ISBLANK('Order Form'!$L$12),"",'Order Form'!$L$12)</f>
        <v/>
      </c>
      <c r="G1405" s="232">
        <f t="shared" ca="1" si="94"/>
        <v>41887</v>
      </c>
      <c r="H1405" s="233">
        <f>'Order Form'!$L$13</f>
        <v>0</v>
      </c>
      <c r="I1405" s="236">
        <f>'Order Form'!E356</f>
        <v>10</v>
      </c>
      <c r="J1405" s="231">
        <f>'Order Form'!L356</f>
        <v>0</v>
      </c>
      <c r="K1405" s="231" t="str">
        <f t="shared" si="97"/>
        <v>F</v>
      </c>
      <c r="L1405" s="231">
        <f>IF('Pricing + Order Summary'!$O$13&gt;=8000,14,
IF('Pricing + Order Summary'!$O$13&gt;=5500,15,
IF('Pricing + Order Summary'!$O$13&gt;=4000,16,
IF('Pricing + Order Summary'!$O$13&gt;=2000,23,
IF('Pricing + Order Summary'!$O$13&gt;=750,21,
2)))))</f>
        <v>2</v>
      </c>
      <c r="M1405" s="231" t="str">
        <f>"SPS20115"&amp;"-"&amp;D1405&amp;"-"&amp;'Order Form'!$O$3&amp;"-3"</f>
        <v>SPS20115-0-1-3</v>
      </c>
    </row>
    <row r="1406" spans="1:13">
      <c r="A1406" s="234">
        <f>'Order Form'!A357</f>
        <v>102303</v>
      </c>
      <c r="B1406" s="234">
        <f t="shared" si="95"/>
        <v>102303</v>
      </c>
      <c r="C1406" s="235">
        <f t="shared" si="96"/>
        <v>102303</v>
      </c>
      <c r="D1406" s="231">
        <f>'Order Form'!$M$2</f>
        <v>0</v>
      </c>
      <c r="E1406" s="232">
        <f>'Order Form'!$L$11</f>
        <v>0</v>
      </c>
      <c r="F1406" s="232" t="str">
        <f>IF(ISBLANK('Order Form'!$L$12),"",'Order Form'!$L$12)</f>
        <v/>
      </c>
      <c r="G1406" s="232">
        <f t="shared" ca="1" si="94"/>
        <v>41887</v>
      </c>
      <c r="H1406" s="233">
        <f>'Order Form'!$L$13</f>
        <v>0</v>
      </c>
      <c r="I1406" s="236">
        <f>'Order Form'!E357</f>
        <v>10</v>
      </c>
      <c r="J1406" s="231">
        <f>'Order Form'!L357</f>
        <v>0</v>
      </c>
      <c r="K1406" s="231" t="str">
        <f t="shared" si="97"/>
        <v>F</v>
      </c>
      <c r="L1406" s="231">
        <f>IF('Pricing + Order Summary'!$O$13&gt;=8000,14,
IF('Pricing + Order Summary'!$O$13&gt;=5500,15,
IF('Pricing + Order Summary'!$O$13&gt;=4000,16,
IF('Pricing + Order Summary'!$O$13&gt;=2000,23,
IF('Pricing + Order Summary'!$O$13&gt;=750,21,
2)))))</f>
        <v>2</v>
      </c>
      <c r="M1406" s="231" t="str">
        <f>"SPS20115"&amp;"-"&amp;D1406&amp;"-"&amp;'Order Form'!$O$3&amp;"-3"</f>
        <v>SPS20115-0-1-3</v>
      </c>
    </row>
    <row r="1407" spans="1:13">
      <c r="A1407" s="234">
        <f>'Order Form'!A358</f>
        <v>108404</v>
      </c>
      <c r="B1407" s="234">
        <f t="shared" si="95"/>
        <v>108404</v>
      </c>
      <c r="C1407" s="235">
        <f t="shared" si="96"/>
        <v>108404</v>
      </c>
      <c r="D1407" s="231">
        <f>'Order Form'!$M$2</f>
        <v>0</v>
      </c>
      <c r="E1407" s="232">
        <f>'Order Form'!$L$11</f>
        <v>0</v>
      </c>
      <c r="F1407" s="232" t="str">
        <f>IF(ISBLANK('Order Form'!$L$12),"",'Order Form'!$L$12)</f>
        <v/>
      </c>
      <c r="G1407" s="232">
        <f t="shared" ca="1" si="94"/>
        <v>41887</v>
      </c>
      <c r="H1407" s="233">
        <f>'Order Form'!$L$13</f>
        <v>0</v>
      </c>
      <c r="I1407" s="236">
        <f>'Order Form'!E358</f>
        <v>10</v>
      </c>
      <c r="J1407" s="231">
        <f>'Order Form'!L358</f>
        <v>0</v>
      </c>
      <c r="K1407" s="231" t="str">
        <f t="shared" si="97"/>
        <v>F</v>
      </c>
      <c r="L1407" s="231">
        <f>IF('Pricing + Order Summary'!$O$13&gt;=8000,14,
IF('Pricing + Order Summary'!$O$13&gt;=5500,15,
IF('Pricing + Order Summary'!$O$13&gt;=4000,16,
IF('Pricing + Order Summary'!$O$13&gt;=2000,23,
IF('Pricing + Order Summary'!$O$13&gt;=750,21,
2)))))</f>
        <v>2</v>
      </c>
      <c r="M1407" s="231" t="str">
        <f>"SPS20115"&amp;"-"&amp;D1407&amp;"-"&amp;'Order Form'!$O$3&amp;"-3"</f>
        <v>SPS20115-0-1-3</v>
      </c>
    </row>
    <row r="1408" spans="1:13">
      <c r="A1408" s="234">
        <f>'Order Form'!A359</f>
        <v>105759</v>
      </c>
      <c r="B1408" s="234">
        <f t="shared" si="95"/>
        <v>105759</v>
      </c>
      <c r="C1408" s="235">
        <f t="shared" si="96"/>
        <v>105759</v>
      </c>
      <c r="D1408" s="231">
        <f>'Order Form'!$M$2</f>
        <v>0</v>
      </c>
      <c r="E1408" s="232">
        <f>'Order Form'!$L$11</f>
        <v>0</v>
      </c>
      <c r="F1408" s="232" t="str">
        <f>IF(ISBLANK('Order Form'!$L$12),"",'Order Form'!$L$12)</f>
        <v/>
      </c>
      <c r="G1408" s="232">
        <f t="shared" ca="1" si="94"/>
        <v>41887</v>
      </c>
      <c r="H1408" s="233">
        <f>'Order Form'!$L$13</f>
        <v>0</v>
      </c>
      <c r="I1408" s="236">
        <f>'Order Form'!E359</f>
        <v>10</v>
      </c>
      <c r="J1408" s="231">
        <f>'Order Form'!L359</f>
        <v>0</v>
      </c>
      <c r="K1408" s="231" t="str">
        <f t="shared" si="97"/>
        <v>F</v>
      </c>
      <c r="L1408" s="231">
        <f>IF('Pricing + Order Summary'!$O$13&gt;=8000,14,
IF('Pricing + Order Summary'!$O$13&gt;=5500,15,
IF('Pricing + Order Summary'!$O$13&gt;=4000,16,
IF('Pricing + Order Summary'!$O$13&gt;=2000,23,
IF('Pricing + Order Summary'!$O$13&gt;=750,21,
2)))))</f>
        <v>2</v>
      </c>
      <c r="M1408" s="231" t="str">
        <f>"SPS20115"&amp;"-"&amp;D1408&amp;"-"&amp;'Order Form'!$O$3&amp;"-3"</f>
        <v>SPS20115-0-1-3</v>
      </c>
    </row>
    <row r="1409" spans="1:13">
      <c r="A1409" s="234">
        <f>'Order Form'!A360</f>
        <v>108402</v>
      </c>
      <c r="B1409" s="234">
        <f t="shared" si="95"/>
        <v>108402</v>
      </c>
      <c r="C1409" s="235">
        <f t="shared" si="96"/>
        <v>108402</v>
      </c>
      <c r="D1409" s="231">
        <f>'Order Form'!$M$2</f>
        <v>0</v>
      </c>
      <c r="E1409" s="232">
        <f>'Order Form'!$L$11</f>
        <v>0</v>
      </c>
      <c r="F1409" s="232" t="str">
        <f>IF(ISBLANK('Order Form'!$L$12),"",'Order Form'!$L$12)</f>
        <v/>
      </c>
      <c r="G1409" s="232">
        <f t="shared" ref="G1409:G1472" ca="1" si="98">TODAY()</f>
        <v>41887</v>
      </c>
      <c r="H1409" s="233">
        <f>'Order Form'!$L$13</f>
        <v>0</v>
      </c>
      <c r="I1409" s="236">
        <f>'Order Form'!E360</f>
        <v>10</v>
      </c>
      <c r="J1409" s="231">
        <f>'Order Form'!L360</f>
        <v>0</v>
      </c>
      <c r="K1409" s="231" t="str">
        <f t="shared" si="97"/>
        <v>F</v>
      </c>
      <c r="L1409" s="231">
        <f>IF('Pricing + Order Summary'!$O$13&gt;=8000,14,
IF('Pricing + Order Summary'!$O$13&gt;=5500,15,
IF('Pricing + Order Summary'!$O$13&gt;=4000,16,
IF('Pricing + Order Summary'!$O$13&gt;=2000,23,
IF('Pricing + Order Summary'!$O$13&gt;=750,21,
2)))))</f>
        <v>2</v>
      </c>
      <c r="M1409" s="231" t="str">
        <f>"SPS20115"&amp;"-"&amp;D1409&amp;"-"&amp;'Order Form'!$O$3&amp;"-3"</f>
        <v>SPS20115-0-1-3</v>
      </c>
    </row>
    <row r="1410" spans="1:13">
      <c r="A1410" s="234">
        <f>'Order Form'!A361</f>
        <v>100700</v>
      </c>
      <c r="B1410" s="234">
        <f t="shared" si="95"/>
        <v>100700</v>
      </c>
      <c r="C1410" s="235">
        <f t="shared" si="96"/>
        <v>100700</v>
      </c>
      <c r="D1410" s="231">
        <f>'Order Form'!$M$2</f>
        <v>0</v>
      </c>
      <c r="E1410" s="232">
        <f>'Order Form'!$L$11</f>
        <v>0</v>
      </c>
      <c r="F1410" s="232" t="str">
        <f>IF(ISBLANK('Order Form'!$L$12),"",'Order Form'!$L$12)</f>
        <v/>
      </c>
      <c r="G1410" s="232">
        <f t="shared" ca="1" si="98"/>
        <v>41887</v>
      </c>
      <c r="H1410" s="233">
        <f>'Order Form'!$L$13</f>
        <v>0</v>
      </c>
      <c r="I1410" s="236">
        <f>'Order Form'!E361</f>
        <v>10</v>
      </c>
      <c r="J1410" s="231">
        <f>'Order Form'!L361</f>
        <v>0</v>
      </c>
      <c r="K1410" s="231" t="str">
        <f t="shared" si="97"/>
        <v>F</v>
      </c>
      <c r="L1410" s="231">
        <f>IF('Pricing + Order Summary'!$O$13&gt;=8000,14,
IF('Pricing + Order Summary'!$O$13&gt;=5500,15,
IF('Pricing + Order Summary'!$O$13&gt;=4000,16,
IF('Pricing + Order Summary'!$O$13&gt;=2000,23,
IF('Pricing + Order Summary'!$O$13&gt;=750,21,
2)))))</f>
        <v>2</v>
      </c>
      <c r="M1410" s="231" t="str">
        <f>"SPS20115"&amp;"-"&amp;D1410&amp;"-"&amp;'Order Form'!$O$3&amp;"-3"</f>
        <v>SPS20115-0-1-3</v>
      </c>
    </row>
    <row r="1411" spans="1:13">
      <c r="A1411" s="234">
        <f>'Order Form'!A362</f>
        <v>100421</v>
      </c>
      <c r="B1411" s="234">
        <f t="shared" si="95"/>
        <v>100421</v>
      </c>
      <c r="C1411" s="235">
        <f t="shared" si="96"/>
        <v>100421</v>
      </c>
      <c r="D1411" s="231">
        <f>'Order Form'!$M$2</f>
        <v>0</v>
      </c>
      <c r="E1411" s="232">
        <f>'Order Form'!$L$11</f>
        <v>0</v>
      </c>
      <c r="F1411" s="232" t="str">
        <f>IF(ISBLANK('Order Form'!$L$12),"",'Order Form'!$L$12)</f>
        <v/>
      </c>
      <c r="G1411" s="232">
        <f t="shared" ca="1" si="98"/>
        <v>41887</v>
      </c>
      <c r="H1411" s="233">
        <f>'Order Form'!$L$13</f>
        <v>0</v>
      </c>
      <c r="I1411" s="236">
        <f>'Order Form'!E362</f>
        <v>10</v>
      </c>
      <c r="J1411" s="231">
        <f>'Order Form'!L362</f>
        <v>0</v>
      </c>
      <c r="K1411" s="231" t="str">
        <f t="shared" si="97"/>
        <v>F</v>
      </c>
      <c r="L1411" s="231">
        <f>IF('Pricing + Order Summary'!$O$13&gt;=8000,14,
IF('Pricing + Order Summary'!$O$13&gt;=5500,15,
IF('Pricing + Order Summary'!$O$13&gt;=4000,16,
IF('Pricing + Order Summary'!$O$13&gt;=2000,23,
IF('Pricing + Order Summary'!$O$13&gt;=750,21,
2)))))</f>
        <v>2</v>
      </c>
      <c r="M1411" s="231" t="str">
        <f>"SPS20115"&amp;"-"&amp;D1411&amp;"-"&amp;'Order Form'!$O$3&amp;"-3"</f>
        <v>SPS20115-0-1-3</v>
      </c>
    </row>
    <row r="1412" spans="1:13">
      <c r="A1412" s="234">
        <f>'Order Form'!A363</f>
        <v>100425</v>
      </c>
      <c r="B1412" s="234">
        <f t="shared" si="95"/>
        <v>100425</v>
      </c>
      <c r="C1412" s="235">
        <f t="shared" si="96"/>
        <v>100425</v>
      </c>
      <c r="D1412" s="231">
        <f>'Order Form'!$M$2</f>
        <v>0</v>
      </c>
      <c r="E1412" s="232">
        <f>'Order Form'!$L$11</f>
        <v>0</v>
      </c>
      <c r="F1412" s="232" t="str">
        <f>IF(ISBLANK('Order Form'!$L$12),"",'Order Form'!$L$12)</f>
        <v/>
      </c>
      <c r="G1412" s="232">
        <f t="shared" ca="1" si="98"/>
        <v>41887</v>
      </c>
      <c r="H1412" s="233">
        <f>'Order Form'!$L$13</f>
        <v>0</v>
      </c>
      <c r="I1412" s="236">
        <f>'Order Form'!E363</f>
        <v>10</v>
      </c>
      <c r="J1412" s="231">
        <f>'Order Form'!L363</f>
        <v>0</v>
      </c>
      <c r="K1412" s="231" t="str">
        <f t="shared" si="97"/>
        <v>F</v>
      </c>
      <c r="L1412" s="231">
        <f>IF('Pricing + Order Summary'!$O$13&gt;=8000,14,
IF('Pricing + Order Summary'!$O$13&gt;=5500,15,
IF('Pricing + Order Summary'!$O$13&gt;=4000,16,
IF('Pricing + Order Summary'!$O$13&gt;=2000,23,
IF('Pricing + Order Summary'!$O$13&gt;=750,21,
2)))))</f>
        <v>2</v>
      </c>
      <c r="M1412" s="231" t="str">
        <f>"SPS20115"&amp;"-"&amp;D1412&amp;"-"&amp;'Order Form'!$O$3&amp;"-3"</f>
        <v>SPS20115-0-1-3</v>
      </c>
    </row>
    <row r="1413" spans="1:13">
      <c r="A1413" s="234">
        <f>'Order Form'!A364</f>
        <v>100417</v>
      </c>
      <c r="B1413" s="234">
        <f t="shared" si="95"/>
        <v>100417</v>
      </c>
      <c r="C1413" s="235">
        <f t="shared" si="96"/>
        <v>100417</v>
      </c>
      <c r="D1413" s="231">
        <f>'Order Form'!$M$2</f>
        <v>0</v>
      </c>
      <c r="E1413" s="232">
        <f>'Order Form'!$L$11</f>
        <v>0</v>
      </c>
      <c r="F1413" s="232" t="str">
        <f>IF(ISBLANK('Order Form'!$L$12),"",'Order Form'!$L$12)</f>
        <v/>
      </c>
      <c r="G1413" s="232">
        <f t="shared" ca="1" si="98"/>
        <v>41887</v>
      </c>
      <c r="H1413" s="233">
        <f>'Order Form'!$L$13</f>
        <v>0</v>
      </c>
      <c r="I1413" s="236">
        <f>'Order Form'!E364</f>
        <v>10</v>
      </c>
      <c r="J1413" s="231">
        <f>'Order Form'!L364</f>
        <v>0</v>
      </c>
      <c r="K1413" s="231" t="str">
        <f t="shared" si="97"/>
        <v>F</v>
      </c>
      <c r="L1413" s="231">
        <f>IF('Pricing + Order Summary'!$O$13&gt;=8000,14,
IF('Pricing + Order Summary'!$O$13&gt;=5500,15,
IF('Pricing + Order Summary'!$O$13&gt;=4000,16,
IF('Pricing + Order Summary'!$O$13&gt;=2000,23,
IF('Pricing + Order Summary'!$O$13&gt;=750,21,
2)))))</f>
        <v>2</v>
      </c>
      <c r="M1413" s="231" t="str">
        <f>"SPS20115"&amp;"-"&amp;D1413&amp;"-"&amp;'Order Form'!$O$3&amp;"-3"</f>
        <v>SPS20115-0-1-3</v>
      </c>
    </row>
    <row r="1414" spans="1:13">
      <c r="A1414" s="234">
        <f>'Order Form'!A365</f>
        <v>108398</v>
      </c>
      <c r="B1414" s="234">
        <f t="shared" si="95"/>
        <v>108398</v>
      </c>
      <c r="C1414" s="235">
        <f t="shared" si="96"/>
        <v>108398</v>
      </c>
      <c r="D1414" s="231">
        <f>'Order Form'!$M$2</f>
        <v>0</v>
      </c>
      <c r="E1414" s="232">
        <f>'Order Form'!$L$11</f>
        <v>0</v>
      </c>
      <c r="F1414" s="232" t="str">
        <f>IF(ISBLANK('Order Form'!$L$12),"",'Order Form'!$L$12)</f>
        <v/>
      </c>
      <c r="G1414" s="232">
        <f t="shared" ca="1" si="98"/>
        <v>41887</v>
      </c>
      <c r="H1414" s="233">
        <f>'Order Form'!$L$13</f>
        <v>0</v>
      </c>
      <c r="I1414" s="236">
        <f>'Order Form'!E365</f>
        <v>10</v>
      </c>
      <c r="J1414" s="231">
        <f>'Order Form'!L365</f>
        <v>0</v>
      </c>
      <c r="K1414" s="231" t="str">
        <f t="shared" si="97"/>
        <v>F</v>
      </c>
      <c r="L1414" s="231">
        <f>IF('Pricing + Order Summary'!$O$13&gt;=8000,14,
IF('Pricing + Order Summary'!$O$13&gt;=5500,15,
IF('Pricing + Order Summary'!$O$13&gt;=4000,16,
IF('Pricing + Order Summary'!$O$13&gt;=2000,23,
IF('Pricing + Order Summary'!$O$13&gt;=750,21,
2)))))</f>
        <v>2</v>
      </c>
      <c r="M1414" s="231" t="str">
        <f>"SPS20115"&amp;"-"&amp;D1414&amp;"-"&amp;'Order Form'!$O$3&amp;"-3"</f>
        <v>SPS20115-0-1-3</v>
      </c>
    </row>
    <row r="1415" spans="1:13">
      <c r="A1415" s="234">
        <f>'Order Form'!A366</f>
        <v>100448</v>
      </c>
      <c r="B1415" s="234">
        <f t="shared" si="95"/>
        <v>100448</v>
      </c>
      <c r="C1415" s="235">
        <f t="shared" si="96"/>
        <v>100448</v>
      </c>
      <c r="D1415" s="231">
        <f>'Order Form'!$M$2</f>
        <v>0</v>
      </c>
      <c r="E1415" s="232">
        <f>'Order Form'!$L$11</f>
        <v>0</v>
      </c>
      <c r="F1415" s="232" t="str">
        <f>IF(ISBLANK('Order Form'!$L$12),"",'Order Form'!$L$12)</f>
        <v/>
      </c>
      <c r="G1415" s="232">
        <f t="shared" ca="1" si="98"/>
        <v>41887</v>
      </c>
      <c r="H1415" s="233">
        <f>'Order Form'!$L$13</f>
        <v>0</v>
      </c>
      <c r="I1415" s="236">
        <f>'Order Form'!E366</f>
        <v>10</v>
      </c>
      <c r="J1415" s="231">
        <f>'Order Form'!L366</f>
        <v>0</v>
      </c>
      <c r="K1415" s="231" t="str">
        <f t="shared" si="97"/>
        <v>F</v>
      </c>
      <c r="L1415" s="231">
        <f>IF('Pricing + Order Summary'!$O$13&gt;=8000,14,
IF('Pricing + Order Summary'!$O$13&gt;=5500,15,
IF('Pricing + Order Summary'!$O$13&gt;=4000,16,
IF('Pricing + Order Summary'!$O$13&gt;=2000,23,
IF('Pricing + Order Summary'!$O$13&gt;=750,21,
2)))))</f>
        <v>2</v>
      </c>
      <c r="M1415" s="231" t="str">
        <f>"SPS20115"&amp;"-"&amp;D1415&amp;"-"&amp;'Order Form'!$O$3&amp;"-3"</f>
        <v>SPS20115-0-1-3</v>
      </c>
    </row>
    <row r="1416" spans="1:13">
      <c r="A1416" s="234">
        <f>'Order Form'!A367</f>
        <v>100412</v>
      </c>
      <c r="B1416" s="234">
        <f t="shared" si="95"/>
        <v>100412</v>
      </c>
      <c r="C1416" s="235">
        <f t="shared" si="96"/>
        <v>100412</v>
      </c>
      <c r="D1416" s="231">
        <f>'Order Form'!$M$2</f>
        <v>0</v>
      </c>
      <c r="E1416" s="232">
        <f>'Order Form'!$L$11</f>
        <v>0</v>
      </c>
      <c r="F1416" s="232" t="str">
        <f>IF(ISBLANK('Order Form'!$L$12),"",'Order Form'!$L$12)</f>
        <v/>
      </c>
      <c r="G1416" s="232">
        <f t="shared" ca="1" si="98"/>
        <v>41887</v>
      </c>
      <c r="H1416" s="233">
        <f>'Order Form'!$L$13</f>
        <v>0</v>
      </c>
      <c r="I1416" s="236">
        <f>'Order Form'!E367</f>
        <v>10</v>
      </c>
      <c r="J1416" s="231">
        <f>'Order Form'!L367</f>
        <v>0</v>
      </c>
      <c r="K1416" s="231" t="str">
        <f t="shared" si="97"/>
        <v>F</v>
      </c>
      <c r="L1416" s="231">
        <f>IF('Pricing + Order Summary'!$O$13&gt;=8000,14,
IF('Pricing + Order Summary'!$O$13&gt;=5500,15,
IF('Pricing + Order Summary'!$O$13&gt;=4000,16,
IF('Pricing + Order Summary'!$O$13&gt;=2000,23,
IF('Pricing + Order Summary'!$O$13&gt;=750,21,
2)))))</f>
        <v>2</v>
      </c>
      <c r="M1416" s="231" t="str">
        <f>"SPS20115"&amp;"-"&amp;D1416&amp;"-"&amp;'Order Form'!$O$3&amp;"-3"</f>
        <v>SPS20115-0-1-3</v>
      </c>
    </row>
    <row r="1417" spans="1:13">
      <c r="A1417" s="234">
        <f>'Order Form'!A368</f>
        <v>108386</v>
      </c>
      <c r="B1417" s="234">
        <f t="shared" si="95"/>
        <v>108386</v>
      </c>
      <c r="C1417" s="235">
        <f t="shared" si="96"/>
        <v>108386</v>
      </c>
      <c r="D1417" s="231">
        <f>'Order Form'!$M$2</f>
        <v>0</v>
      </c>
      <c r="E1417" s="232">
        <f>'Order Form'!$L$11</f>
        <v>0</v>
      </c>
      <c r="F1417" s="232" t="str">
        <f>IF(ISBLANK('Order Form'!$L$12),"",'Order Form'!$L$12)</f>
        <v/>
      </c>
      <c r="G1417" s="232">
        <f t="shared" ca="1" si="98"/>
        <v>41887</v>
      </c>
      <c r="H1417" s="233">
        <f>'Order Form'!$L$13</f>
        <v>0</v>
      </c>
      <c r="I1417" s="236">
        <f>'Order Form'!E368</f>
        <v>10</v>
      </c>
      <c r="J1417" s="231">
        <f>'Order Form'!L368</f>
        <v>0</v>
      </c>
      <c r="K1417" s="231" t="str">
        <f t="shared" si="97"/>
        <v>F</v>
      </c>
      <c r="L1417" s="231">
        <f>IF('Pricing + Order Summary'!$O$13&gt;=8000,14,
IF('Pricing + Order Summary'!$O$13&gt;=5500,15,
IF('Pricing + Order Summary'!$O$13&gt;=4000,16,
IF('Pricing + Order Summary'!$O$13&gt;=2000,23,
IF('Pricing + Order Summary'!$O$13&gt;=750,21,
2)))))</f>
        <v>2</v>
      </c>
      <c r="M1417" s="231" t="str">
        <f>"SPS20115"&amp;"-"&amp;D1417&amp;"-"&amp;'Order Form'!$O$3&amp;"-3"</f>
        <v>SPS20115-0-1-3</v>
      </c>
    </row>
    <row r="1418" spans="1:13">
      <c r="A1418" s="234">
        <f>'Order Form'!A369</f>
        <v>100424</v>
      </c>
      <c r="B1418" s="234">
        <f t="shared" si="95"/>
        <v>100424</v>
      </c>
      <c r="C1418" s="235">
        <f t="shared" si="96"/>
        <v>100424</v>
      </c>
      <c r="D1418" s="231">
        <f>'Order Form'!$M$2</f>
        <v>0</v>
      </c>
      <c r="E1418" s="232">
        <f>'Order Form'!$L$11</f>
        <v>0</v>
      </c>
      <c r="F1418" s="232" t="str">
        <f>IF(ISBLANK('Order Form'!$L$12),"",'Order Form'!$L$12)</f>
        <v/>
      </c>
      <c r="G1418" s="232">
        <f t="shared" ca="1" si="98"/>
        <v>41887</v>
      </c>
      <c r="H1418" s="233">
        <f>'Order Form'!$L$13</f>
        <v>0</v>
      </c>
      <c r="I1418" s="236">
        <f>'Order Form'!E369</f>
        <v>10</v>
      </c>
      <c r="J1418" s="231">
        <f>'Order Form'!L369</f>
        <v>0</v>
      </c>
      <c r="K1418" s="231" t="str">
        <f t="shared" si="97"/>
        <v>F</v>
      </c>
      <c r="L1418" s="231">
        <f>IF('Pricing + Order Summary'!$O$13&gt;=8000,14,
IF('Pricing + Order Summary'!$O$13&gt;=5500,15,
IF('Pricing + Order Summary'!$O$13&gt;=4000,16,
IF('Pricing + Order Summary'!$O$13&gt;=2000,23,
IF('Pricing + Order Summary'!$O$13&gt;=750,21,
2)))))</f>
        <v>2</v>
      </c>
      <c r="M1418" s="231" t="str">
        <f>"SPS20115"&amp;"-"&amp;D1418&amp;"-"&amp;'Order Form'!$O$3&amp;"-3"</f>
        <v>SPS20115-0-1-3</v>
      </c>
    </row>
    <row r="1419" spans="1:13">
      <c r="A1419" s="234">
        <f>'Order Form'!A370</f>
        <v>108411</v>
      </c>
      <c r="B1419" s="234">
        <f t="shared" si="95"/>
        <v>108411</v>
      </c>
      <c r="C1419" s="235">
        <f t="shared" si="96"/>
        <v>108411</v>
      </c>
      <c r="D1419" s="231">
        <f>'Order Form'!$M$2</f>
        <v>0</v>
      </c>
      <c r="E1419" s="232">
        <f>'Order Form'!$L$11</f>
        <v>0</v>
      </c>
      <c r="F1419" s="232" t="str">
        <f>IF(ISBLANK('Order Form'!$L$12),"",'Order Form'!$L$12)</f>
        <v/>
      </c>
      <c r="G1419" s="232">
        <f t="shared" ca="1" si="98"/>
        <v>41887</v>
      </c>
      <c r="H1419" s="233">
        <f>'Order Form'!$L$13</f>
        <v>0</v>
      </c>
      <c r="I1419" s="236">
        <f>'Order Form'!E370</f>
        <v>10</v>
      </c>
      <c r="J1419" s="231">
        <f>'Order Form'!L370</f>
        <v>0</v>
      </c>
      <c r="K1419" s="231" t="str">
        <f t="shared" si="97"/>
        <v>F</v>
      </c>
      <c r="L1419" s="231">
        <f>IF('Pricing + Order Summary'!$O$13&gt;=8000,14,
IF('Pricing + Order Summary'!$O$13&gt;=5500,15,
IF('Pricing + Order Summary'!$O$13&gt;=4000,16,
IF('Pricing + Order Summary'!$O$13&gt;=2000,23,
IF('Pricing + Order Summary'!$O$13&gt;=750,21,
2)))))</f>
        <v>2</v>
      </c>
      <c r="M1419" s="231" t="str">
        <f>"SPS20115"&amp;"-"&amp;D1419&amp;"-"&amp;'Order Form'!$O$3&amp;"-3"</f>
        <v>SPS20115-0-1-3</v>
      </c>
    </row>
    <row r="1420" spans="1:13">
      <c r="A1420" s="234">
        <f>'Order Form'!A371</f>
        <v>108412</v>
      </c>
      <c r="B1420" s="234">
        <f t="shared" si="95"/>
        <v>108412</v>
      </c>
      <c r="C1420" s="235">
        <f t="shared" si="96"/>
        <v>108412</v>
      </c>
      <c r="D1420" s="231">
        <f>'Order Form'!$M$2</f>
        <v>0</v>
      </c>
      <c r="E1420" s="232">
        <f>'Order Form'!$L$11</f>
        <v>0</v>
      </c>
      <c r="F1420" s="232" t="str">
        <f>IF(ISBLANK('Order Form'!$L$12),"",'Order Form'!$L$12)</f>
        <v/>
      </c>
      <c r="G1420" s="232">
        <f t="shared" ca="1" si="98"/>
        <v>41887</v>
      </c>
      <c r="H1420" s="233">
        <f>'Order Form'!$L$13</f>
        <v>0</v>
      </c>
      <c r="I1420" s="236">
        <f>'Order Form'!E371</f>
        <v>10</v>
      </c>
      <c r="J1420" s="231">
        <f>'Order Form'!L371</f>
        <v>0</v>
      </c>
      <c r="K1420" s="231" t="str">
        <f t="shared" si="97"/>
        <v>F</v>
      </c>
      <c r="L1420" s="231">
        <f>IF('Pricing + Order Summary'!$O$13&gt;=8000,14,
IF('Pricing + Order Summary'!$O$13&gt;=5500,15,
IF('Pricing + Order Summary'!$O$13&gt;=4000,16,
IF('Pricing + Order Summary'!$O$13&gt;=2000,23,
IF('Pricing + Order Summary'!$O$13&gt;=750,21,
2)))))</f>
        <v>2</v>
      </c>
      <c r="M1420" s="231" t="str">
        <f>"SPS20115"&amp;"-"&amp;D1420&amp;"-"&amp;'Order Form'!$O$3&amp;"-3"</f>
        <v>SPS20115-0-1-3</v>
      </c>
    </row>
    <row r="1421" spans="1:13">
      <c r="A1421" s="234">
        <f>'Order Form'!A372</f>
        <v>107814</v>
      </c>
      <c r="B1421" s="234">
        <f t="shared" si="95"/>
        <v>107814</v>
      </c>
      <c r="C1421" s="235">
        <f t="shared" si="96"/>
        <v>107814</v>
      </c>
      <c r="D1421" s="231">
        <f>'Order Form'!$M$2</f>
        <v>0</v>
      </c>
      <c r="E1421" s="232">
        <f>'Order Form'!$L$11</f>
        <v>0</v>
      </c>
      <c r="F1421" s="232" t="str">
        <f>IF(ISBLANK('Order Form'!$L$12),"",'Order Form'!$L$12)</f>
        <v/>
      </c>
      <c r="G1421" s="232">
        <f t="shared" ca="1" si="98"/>
        <v>41887</v>
      </c>
      <c r="H1421" s="233">
        <f>'Order Form'!$L$13</f>
        <v>0</v>
      </c>
      <c r="I1421" s="236">
        <f>'Order Form'!E372</f>
        <v>10</v>
      </c>
      <c r="J1421" s="231">
        <f>'Order Form'!L372</f>
        <v>0</v>
      </c>
      <c r="K1421" s="231" t="str">
        <f t="shared" si="97"/>
        <v>F</v>
      </c>
      <c r="L1421" s="231">
        <f>IF('Pricing + Order Summary'!$O$13&gt;=8000,14,
IF('Pricing + Order Summary'!$O$13&gt;=5500,15,
IF('Pricing + Order Summary'!$O$13&gt;=4000,16,
IF('Pricing + Order Summary'!$O$13&gt;=2000,23,
IF('Pricing + Order Summary'!$O$13&gt;=750,21,
2)))))</f>
        <v>2</v>
      </c>
      <c r="M1421" s="231" t="str">
        <f>"SPS20115"&amp;"-"&amp;D1421&amp;"-"&amp;'Order Form'!$O$3&amp;"-3"</f>
        <v>SPS20115-0-1-3</v>
      </c>
    </row>
    <row r="1422" spans="1:13">
      <c r="A1422" s="234">
        <f>'Order Form'!A373</f>
        <v>108406</v>
      </c>
      <c r="B1422" s="234">
        <f t="shared" si="95"/>
        <v>108406</v>
      </c>
      <c r="C1422" s="235">
        <f t="shared" si="96"/>
        <v>108406</v>
      </c>
      <c r="D1422" s="231">
        <f>'Order Form'!$M$2</f>
        <v>0</v>
      </c>
      <c r="E1422" s="232">
        <f>'Order Form'!$L$11</f>
        <v>0</v>
      </c>
      <c r="F1422" s="232" t="str">
        <f>IF(ISBLANK('Order Form'!$L$12),"",'Order Form'!$L$12)</f>
        <v/>
      </c>
      <c r="G1422" s="232">
        <f t="shared" ca="1" si="98"/>
        <v>41887</v>
      </c>
      <c r="H1422" s="233">
        <f>'Order Form'!$L$13</f>
        <v>0</v>
      </c>
      <c r="I1422" s="236">
        <f>'Order Form'!E373</f>
        <v>10</v>
      </c>
      <c r="J1422" s="231">
        <f>'Order Form'!L373</f>
        <v>0</v>
      </c>
      <c r="K1422" s="231" t="str">
        <f t="shared" si="97"/>
        <v>F</v>
      </c>
      <c r="L1422" s="231">
        <f>IF('Pricing + Order Summary'!$O$13&gt;=8000,14,
IF('Pricing + Order Summary'!$O$13&gt;=5500,15,
IF('Pricing + Order Summary'!$O$13&gt;=4000,16,
IF('Pricing + Order Summary'!$O$13&gt;=2000,23,
IF('Pricing + Order Summary'!$O$13&gt;=750,21,
2)))))</f>
        <v>2</v>
      </c>
      <c r="M1422" s="231" t="str">
        <f>"SPS20115"&amp;"-"&amp;D1422&amp;"-"&amp;'Order Form'!$O$3&amp;"-3"</f>
        <v>SPS20115-0-1-3</v>
      </c>
    </row>
    <row r="1423" spans="1:13">
      <c r="A1423" s="234">
        <f>'Order Form'!A374</f>
        <v>108405</v>
      </c>
      <c r="B1423" s="234">
        <f t="shared" si="95"/>
        <v>108405</v>
      </c>
      <c r="C1423" s="235">
        <f t="shared" si="96"/>
        <v>108405</v>
      </c>
      <c r="D1423" s="231">
        <f>'Order Form'!$M$2</f>
        <v>0</v>
      </c>
      <c r="E1423" s="232">
        <f>'Order Form'!$L$11</f>
        <v>0</v>
      </c>
      <c r="F1423" s="232" t="str">
        <f>IF(ISBLANK('Order Form'!$L$12),"",'Order Form'!$L$12)</f>
        <v/>
      </c>
      <c r="G1423" s="232">
        <f t="shared" ca="1" si="98"/>
        <v>41887</v>
      </c>
      <c r="H1423" s="233">
        <f>'Order Form'!$L$13</f>
        <v>0</v>
      </c>
      <c r="I1423" s="236">
        <f>'Order Form'!E374</f>
        <v>10</v>
      </c>
      <c r="J1423" s="231">
        <f>'Order Form'!L374</f>
        <v>0</v>
      </c>
      <c r="K1423" s="231" t="str">
        <f t="shared" si="97"/>
        <v>F</v>
      </c>
      <c r="L1423" s="231">
        <f>IF('Pricing + Order Summary'!$O$13&gt;=8000,14,
IF('Pricing + Order Summary'!$O$13&gt;=5500,15,
IF('Pricing + Order Summary'!$O$13&gt;=4000,16,
IF('Pricing + Order Summary'!$O$13&gt;=2000,23,
IF('Pricing + Order Summary'!$O$13&gt;=750,21,
2)))))</f>
        <v>2</v>
      </c>
      <c r="M1423" s="231" t="str">
        <f>"SPS20115"&amp;"-"&amp;D1423&amp;"-"&amp;'Order Form'!$O$3&amp;"-3"</f>
        <v>SPS20115-0-1-3</v>
      </c>
    </row>
    <row r="1424" spans="1:13">
      <c r="A1424" s="234">
        <f>'Order Form'!A375</f>
        <v>108010</v>
      </c>
      <c r="B1424" s="234">
        <f t="shared" si="95"/>
        <v>108010</v>
      </c>
      <c r="C1424" s="235">
        <f t="shared" si="96"/>
        <v>108010</v>
      </c>
      <c r="D1424" s="231">
        <f>'Order Form'!$M$2</f>
        <v>0</v>
      </c>
      <c r="E1424" s="232">
        <f>'Order Form'!$L$11</f>
        <v>0</v>
      </c>
      <c r="F1424" s="232" t="str">
        <f>IF(ISBLANK('Order Form'!$L$12),"",'Order Form'!$L$12)</f>
        <v/>
      </c>
      <c r="G1424" s="232">
        <f t="shared" ca="1" si="98"/>
        <v>41887</v>
      </c>
      <c r="H1424" s="233">
        <f>'Order Form'!$L$13</f>
        <v>0</v>
      </c>
      <c r="I1424" s="236">
        <f>'Order Form'!E375</f>
        <v>10</v>
      </c>
      <c r="J1424" s="231">
        <f>'Order Form'!L375</f>
        <v>0</v>
      </c>
      <c r="K1424" s="231" t="str">
        <f t="shared" si="97"/>
        <v>F</v>
      </c>
      <c r="L1424" s="231">
        <f>IF('Pricing + Order Summary'!$O$13&gt;=8000,14,
IF('Pricing + Order Summary'!$O$13&gt;=5500,15,
IF('Pricing + Order Summary'!$O$13&gt;=4000,16,
IF('Pricing + Order Summary'!$O$13&gt;=2000,23,
IF('Pricing + Order Summary'!$O$13&gt;=750,21,
2)))))</f>
        <v>2</v>
      </c>
      <c r="M1424" s="231" t="str">
        <f>"SPS20115"&amp;"-"&amp;D1424&amp;"-"&amp;'Order Form'!$O$3&amp;"-3"</f>
        <v>SPS20115-0-1-3</v>
      </c>
    </row>
    <row r="1425" spans="1:13">
      <c r="A1425" s="234">
        <f>'Order Form'!A376</f>
        <v>105656</v>
      </c>
      <c r="B1425" s="234">
        <f t="shared" si="95"/>
        <v>105656</v>
      </c>
      <c r="C1425" s="235">
        <f t="shared" si="96"/>
        <v>105656</v>
      </c>
      <c r="D1425" s="231">
        <f>'Order Form'!$M$2</f>
        <v>0</v>
      </c>
      <c r="E1425" s="232">
        <f>'Order Form'!$L$11</f>
        <v>0</v>
      </c>
      <c r="F1425" s="232" t="str">
        <f>IF(ISBLANK('Order Form'!$L$12),"",'Order Form'!$L$12)</f>
        <v/>
      </c>
      <c r="G1425" s="232">
        <f t="shared" ca="1" si="98"/>
        <v>41887</v>
      </c>
      <c r="H1425" s="233">
        <f>'Order Form'!$L$13</f>
        <v>0</v>
      </c>
      <c r="I1425" s="236">
        <f>'Order Form'!E376</f>
        <v>10</v>
      </c>
      <c r="J1425" s="231">
        <f>'Order Form'!L376</f>
        <v>0</v>
      </c>
      <c r="K1425" s="231" t="str">
        <f t="shared" si="97"/>
        <v>F</v>
      </c>
      <c r="L1425" s="231">
        <f>IF('Pricing + Order Summary'!$O$13&gt;=8000,14,
IF('Pricing + Order Summary'!$O$13&gt;=5500,15,
IF('Pricing + Order Summary'!$O$13&gt;=4000,16,
IF('Pricing + Order Summary'!$O$13&gt;=2000,23,
IF('Pricing + Order Summary'!$O$13&gt;=750,21,
2)))))</f>
        <v>2</v>
      </c>
      <c r="M1425" s="231" t="str">
        <f>"SPS20115"&amp;"-"&amp;D1425&amp;"-"&amp;'Order Form'!$O$3&amp;"-3"</f>
        <v>SPS20115-0-1-3</v>
      </c>
    </row>
    <row r="1426" spans="1:13">
      <c r="A1426" s="234">
        <f>'Order Form'!A377</f>
        <v>105658</v>
      </c>
      <c r="B1426" s="234">
        <f t="shared" si="95"/>
        <v>105658</v>
      </c>
      <c r="C1426" s="235">
        <f t="shared" si="96"/>
        <v>105658</v>
      </c>
      <c r="D1426" s="231">
        <f>'Order Form'!$M$2</f>
        <v>0</v>
      </c>
      <c r="E1426" s="232">
        <f>'Order Form'!$L$11</f>
        <v>0</v>
      </c>
      <c r="F1426" s="232" t="str">
        <f>IF(ISBLANK('Order Form'!$L$12),"",'Order Form'!$L$12)</f>
        <v/>
      </c>
      <c r="G1426" s="232">
        <f t="shared" ca="1" si="98"/>
        <v>41887</v>
      </c>
      <c r="H1426" s="233">
        <f>'Order Form'!$L$13</f>
        <v>0</v>
      </c>
      <c r="I1426" s="236">
        <f>'Order Form'!E377</f>
        <v>10</v>
      </c>
      <c r="J1426" s="231">
        <f>'Order Form'!L377</f>
        <v>0</v>
      </c>
      <c r="K1426" s="231" t="str">
        <f t="shared" si="97"/>
        <v>F</v>
      </c>
      <c r="L1426" s="231">
        <f>IF('Pricing + Order Summary'!$O$13&gt;=8000,14,
IF('Pricing + Order Summary'!$O$13&gt;=5500,15,
IF('Pricing + Order Summary'!$O$13&gt;=4000,16,
IF('Pricing + Order Summary'!$O$13&gt;=2000,23,
IF('Pricing + Order Summary'!$O$13&gt;=750,21,
2)))))</f>
        <v>2</v>
      </c>
      <c r="M1426" s="231" t="str">
        <f>"SPS20115"&amp;"-"&amp;D1426&amp;"-"&amp;'Order Form'!$O$3&amp;"-3"</f>
        <v>SPS20115-0-1-3</v>
      </c>
    </row>
    <row r="1427" spans="1:13">
      <c r="A1427" s="234">
        <f>'Order Form'!A378</f>
        <v>108011</v>
      </c>
      <c r="B1427" s="234">
        <f t="shared" si="95"/>
        <v>108011</v>
      </c>
      <c r="C1427" s="235">
        <f t="shared" si="96"/>
        <v>108011</v>
      </c>
      <c r="D1427" s="231">
        <f>'Order Form'!$M$2</f>
        <v>0</v>
      </c>
      <c r="E1427" s="232">
        <f>'Order Form'!$L$11</f>
        <v>0</v>
      </c>
      <c r="F1427" s="232" t="str">
        <f>IF(ISBLANK('Order Form'!$L$12),"",'Order Form'!$L$12)</f>
        <v/>
      </c>
      <c r="G1427" s="232">
        <f t="shared" ca="1" si="98"/>
        <v>41887</v>
      </c>
      <c r="H1427" s="233">
        <f>'Order Form'!$L$13</f>
        <v>0</v>
      </c>
      <c r="I1427" s="236">
        <f>'Order Form'!E378</f>
        <v>10</v>
      </c>
      <c r="J1427" s="231">
        <f>'Order Form'!L378</f>
        <v>0</v>
      </c>
      <c r="K1427" s="231" t="str">
        <f t="shared" si="97"/>
        <v>F</v>
      </c>
      <c r="L1427" s="231">
        <f>IF('Pricing + Order Summary'!$O$13&gt;=8000,14,
IF('Pricing + Order Summary'!$O$13&gt;=5500,15,
IF('Pricing + Order Summary'!$O$13&gt;=4000,16,
IF('Pricing + Order Summary'!$O$13&gt;=2000,23,
IF('Pricing + Order Summary'!$O$13&gt;=750,21,
2)))))</f>
        <v>2</v>
      </c>
      <c r="M1427" s="231" t="str">
        <f>"SPS20115"&amp;"-"&amp;D1427&amp;"-"&amp;'Order Form'!$O$3&amp;"-3"</f>
        <v>SPS20115-0-1-3</v>
      </c>
    </row>
    <row r="1428" spans="1:13">
      <c r="A1428" s="234">
        <f>'Order Form'!A379</f>
        <v>100558</v>
      </c>
      <c r="B1428" s="234">
        <f t="shared" si="95"/>
        <v>100558</v>
      </c>
      <c r="C1428" s="235">
        <f t="shared" si="96"/>
        <v>100558</v>
      </c>
      <c r="D1428" s="231">
        <f>'Order Form'!$M$2</f>
        <v>0</v>
      </c>
      <c r="E1428" s="232">
        <f>'Order Form'!$L$11</f>
        <v>0</v>
      </c>
      <c r="F1428" s="232" t="str">
        <f>IF(ISBLANK('Order Form'!$L$12),"",'Order Form'!$L$12)</f>
        <v/>
      </c>
      <c r="G1428" s="232">
        <f t="shared" ca="1" si="98"/>
        <v>41887</v>
      </c>
      <c r="H1428" s="233">
        <f>'Order Form'!$L$13</f>
        <v>0</v>
      </c>
      <c r="I1428" s="236">
        <f>'Order Form'!E379</f>
        <v>10</v>
      </c>
      <c r="J1428" s="231">
        <f>'Order Form'!L379</f>
        <v>0</v>
      </c>
      <c r="K1428" s="231" t="str">
        <f t="shared" si="97"/>
        <v>F</v>
      </c>
      <c r="L1428" s="231">
        <f>IF('Pricing + Order Summary'!$O$13&gt;=8000,14,
IF('Pricing + Order Summary'!$O$13&gt;=5500,15,
IF('Pricing + Order Summary'!$O$13&gt;=4000,16,
IF('Pricing + Order Summary'!$O$13&gt;=2000,23,
IF('Pricing + Order Summary'!$O$13&gt;=750,21,
2)))))</f>
        <v>2</v>
      </c>
      <c r="M1428" s="231" t="str">
        <f>"SPS20115"&amp;"-"&amp;D1428&amp;"-"&amp;'Order Form'!$O$3&amp;"-3"</f>
        <v>SPS20115-0-1-3</v>
      </c>
    </row>
    <row r="1429" spans="1:13">
      <c r="A1429" s="234">
        <f>'Order Form'!A380</f>
        <v>108705</v>
      </c>
      <c r="B1429" s="234">
        <f t="shared" si="95"/>
        <v>108705</v>
      </c>
      <c r="C1429" s="235">
        <f t="shared" si="96"/>
        <v>108705</v>
      </c>
      <c r="D1429" s="231">
        <f>'Order Form'!$M$2</f>
        <v>0</v>
      </c>
      <c r="E1429" s="232">
        <f>'Order Form'!$L$11</f>
        <v>0</v>
      </c>
      <c r="F1429" s="232" t="str">
        <f>IF(ISBLANK('Order Form'!$L$12),"",'Order Form'!$L$12)</f>
        <v/>
      </c>
      <c r="G1429" s="232">
        <f t="shared" ca="1" si="98"/>
        <v>41887</v>
      </c>
      <c r="H1429" s="233">
        <f>'Order Form'!$L$13</f>
        <v>0</v>
      </c>
      <c r="I1429" s="236">
        <f>'Order Form'!E380</f>
        <v>10</v>
      </c>
      <c r="J1429" s="231">
        <f>'Order Form'!L380</f>
        <v>0</v>
      </c>
      <c r="K1429" s="231" t="str">
        <f t="shared" si="97"/>
        <v>F</v>
      </c>
      <c r="L1429" s="231">
        <f>IF('Pricing + Order Summary'!$O$13&gt;=8000,14,
IF('Pricing + Order Summary'!$O$13&gt;=5500,15,
IF('Pricing + Order Summary'!$O$13&gt;=4000,16,
IF('Pricing + Order Summary'!$O$13&gt;=2000,23,
IF('Pricing + Order Summary'!$O$13&gt;=750,21,
2)))))</f>
        <v>2</v>
      </c>
      <c r="M1429" s="231" t="str">
        <f>"SPS20115"&amp;"-"&amp;D1429&amp;"-"&amp;'Order Form'!$O$3&amp;"-3"</f>
        <v>SPS20115-0-1-3</v>
      </c>
    </row>
    <row r="1430" spans="1:13">
      <c r="A1430" s="234">
        <f>'Order Form'!A381</f>
        <v>104883</v>
      </c>
      <c r="B1430" s="234">
        <f t="shared" si="95"/>
        <v>104883</v>
      </c>
      <c r="C1430" s="235">
        <f t="shared" si="96"/>
        <v>104883</v>
      </c>
      <c r="D1430" s="231">
        <f>'Order Form'!$M$2</f>
        <v>0</v>
      </c>
      <c r="E1430" s="232">
        <f>'Order Form'!$L$11</f>
        <v>0</v>
      </c>
      <c r="F1430" s="232" t="str">
        <f>IF(ISBLANK('Order Form'!$L$12),"",'Order Form'!$L$12)</f>
        <v/>
      </c>
      <c r="G1430" s="232">
        <f t="shared" ca="1" si="98"/>
        <v>41887</v>
      </c>
      <c r="H1430" s="233">
        <f>'Order Form'!$L$13</f>
        <v>0</v>
      </c>
      <c r="I1430" s="236">
        <f>'Order Form'!E381</f>
        <v>12.5</v>
      </c>
      <c r="J1430" s="231">
        <f>'Order Form'!L381</f>
        <v>0</v>
      </c>
      <c r="K1430" s="231" t="str">
        <f t="shared" si="97"/>
        <v>F</v>
      </c>
      <c r="L1430" s="231">
        <f>IF('Pricing + Order Summary'!$O$13&gt;=8000,14,
IF('Pricing + Order Summary'!$O$13&gt;=5500,15,
IF('Pricing + Order Summary'!$O$13&gt;=4000,16,
IF('Pricing + Order Summary'!$O$13&gt;=2000,23,
IF('Pricing + Order Summary'!$O$13&gt;=750,21,
2)))))</f>
        <v>2</v>
      </c>
      <c r="M1430" s="231" t="str">
        <f>"SPS20115"&amp;"-"&amp;D1430&amp;"-"&amp;'Order Form'!$O$3&amp;"-3"</f>
        <v>SPS20115-0-1-3</v>
      </c>
    </row>
    <row r="1431" spans="1:13">
      <c r="A1431" s="234">
        <f>'Order Form'!A382</f>
        <v>105763</v>
      </c>
      <c r="B1431" s="234">
        <f t="shared" si="95"/>
        <v>105763</v>
      </c>
      <c r="C1431" s="235">
        <f t="shared" si="96"/>
        <v>105763</v>
      </c>
      <c r="D1431" s="231">
        <f>'Order Form'!$M$2</f>
        <v>0</v>
      </c>
      <c r="E1431" s="232">
        <f>'Order Form'!$L$11</f>
        <v>0</v>
      </c>
      <c r="F1431" s="232" t="str">
        <f>IF(ISBLANK('Order Form'!$L$12),"",'Order Form'!$L$12)</f>
        <v/>
      </c>
      <c r="G1431" s="232">
        <f t="shared" ca="1" si="98"/>
        <v>41887</v>
      </c>
      <c r="H1431" s="233">
        <f>'Order Form'!$L$13</f>
        <v>0</v>
      </c>
      <c r="I1431" s="236">
        <f>'Order Form'!E382</f>
        <v>12.5</v>
      </c>
      <c r="J1431" s="231">
        <f>'Order Form'!L382</f>
        <v>0</v>
      </c>
      <c r="K1431" s="231" t="str">
        <f t="shared" si="97"/>
        <v>F</v>
      </c>
      <c r="L1431" s="231">
        <f>IF('Pricing + Order Summary'!$O$13&gt;=8000,14,
IF('Pricing + Order Summary'!$O$13&gt;=5500,15,
IF('Pricing + Order Summary'!$O$13&gt;=4000,16,
IF('Pricing + Order Summary'!$O$13&gt;=2000,23,
IF('Pricing + Order Summary'!$O$13&gt;=750,21,
2)))))</f>
        <v>2</v>
      </c>
      <c r="M1431" s="231" t="str">
        <f>"SPS20115"&amp;"-"&amp;D1431&amp;"-"&amp;'Order Form'!$O$3&amp;"-3"</f>
        <v>SPS20115-0-1-3</v>
      </c>
    </row>
    <row r="1432" spans="1:13">
      <c r="A1432" s="234">
        <f>'Order Form'!A383</f>
        <v>105786</v>
      </c>
      <c r="B1432" s="234">
        <f t="shared" si="95"/>
        <v>105786</v>
      </c>
      <c r="C1432" s="235">
        <f t="shared" si="96"/>
        <v>105786</v>
      </c>
      <c r="D1432" s="231">
        <f>'Order Form'!$M$2</f>
        <v>0</v>
      </c>
      <c r="E1432" s="232">
        <f>'Order Form'!$L$11</f>
        <v>0</v>
      </c>
      <c r="F1432" s="232" t="str">
        <f>IF(ISBLANK('Order Form'!$L$12),"",'Order Form'!$L$12)</f>
        <v/>
      </c>
      <c r="G1432" s="232">
        <f t="shared" ca="1" si="98"/>
        <v>41887</v>
      </c>
      <c r="H1432" s="233">
        <f>'Order Form'!$L$13</f>
        <v>0</v>
      </c>
      <c r="I1432" s="236">
        <f>'Order Form'!E383</f>
        <v>12.5</v>
      </c>
      <c r="J1432" s="231">
        <f>'Order Form'!L383</f>
        <v>0</v>
      </c>
      <c r="K1432" s="231" t="str">
        <f t="shared" si="97"/>
        <v>F</v>
      </c>
      <c r="L1432" s="231">
        <f>IF('Pricing + Order Summary'!$O$13&gt;=8000,14,
IF('Pricing + Order Summary'!$O$13&gt;=5500,15,
IF('Pricing + Order Summary'!$O$13&gt;=4000,16,
IF('Pricing + Order Summary'!$O$13&gt;=2000,23,
IF('Pricing + Order Summary'!$O$13&gt;=750,21,
2)))))</f>
        <v>2</v>
      </c>
      <c r="M1432" s="231" t="str">
        <f>"SPS20115"&amp;"-"&amp;D1432&amp;"-"&amp;'Order Form'!$O$3&amp;"-3"</f>
        <v>SPS20115-0-1-3</v>
      </c>
    </row>
    <row r="1433" spans="1:13">
      <c r="A1433" s="234">
        <f>'Order Form'!A384</f>
        <v>104882</v>
      </c>
      <c r="B1433" s="234">
        <f t="shared" si="95"/>
        <v>104882</v>
      </c>
      <c r="C1433" s="235">
        <f t="shared" si="96"/>
        <v>104882</v>
      </c>
      <c r="D1433" s="231">
        <f>'Order Form'!$M$2</f>
        <v>0</v>
      </c>
      <c r="E1433" s="232">
        <f>'Order Form'!$L$11</f>
        <v>0</v>
      </c>
      <c r="F1433" s="232" t="str">
        <f>IF(ISBLANK('Order Form'!$L$12),"",'Order Form'!$L$12)</f>
        <v/>
      </c>
      <c r="G1433" s="232">
        <f t="shared" ca="1" si="98"/>
        <v>41887</v>
      </c>
      <c r="H1433" s="233">
        <f>'Order Form'!$L$13</f>
        <v>0</v>
      </c>
      <c r="I1433" s="236">
        <f>'Order Form'!E384</f>
        <v>12.5</v>
      </c>
      <c r="J1433" s="231">
        <f>'Order Form'!L384</f>
        <v>0</v>
      </c>
      <c r="K1433" s="231" t="str">
        <f t="shared" si="97"/>
        <v>F</v>
      </c>
      <c r="L1433" s="231">
        <f>IF('Pricing + Order Summary'!$O$13&gt;=8000,14,
IF('Pricing + Order Summary'!$O$13&gt;=5500,15,
IF('Pricing + Order Summary'!$O$13&gt;=4000,16,
IF('Pricing + Order Summary'!$O$13&gt;=2000,23,
IF('Pricing + Order Summary'!$O$13&gt;=750,21,
2)))))</f>
        <v>2</v>
      </c>
      <c r="M1433" s="231" t="str">
        <f>"SPS20115"&amp;"-"&amp;D1433&amp;"-"&amp;'Order Form'!$O$3&amp;"-3"</f>
        <v>SPS20115-0-1-3</v>
      </c>
    </row>
    <row r="1434" spans="1:13">
      <c r="A1434" s="234">
        <f>'Order Form'!A385</f>
        <v>105764</v>
      </c>
      <c r="B1434" s="234">
        <f t="shared" si="95"/>
        <v>105764</v>
      </c>
      <c r="C1434" s="235">
        <f t="shared" si="96"/>
        <v>105764</v>
      </c>
      <c r="D1434" s="231">
        <f>'Order Form'!$M$2</f>
        <v>0</v>
      </c>
      <c r="E1434" s="232">
        <f>'Order Form'!$L$11</f>
        <v>0</v>
      </c>
      <c r="F1434" s="232" t="str">
        <f>IF(ISBLANK('Order Form'!$L$12),"",'Order Form'!$L$12)</f>
        <v/>
      </c>
      <c r="G1434" s="232">
        <f t="shared" ca="1" si="98"/>
        <v>41887</v>
      </c>
      <c r="H1434" s="233">
        <f>'Order Form'!$L$13</f>
        <v>0</v>
      </c>
      <c r="I1434" s="236">
        <f>'Order Form'!E385</f>
        <v>12.5</v>
      </c>
      <c r="J1434" s="231">
        <f>'Order Form'!L385</f>
        <v>0</v>
      </c>
      <c r="K1434" s="231" t="str">
        <f t="shared" si="97"/>
        <v>F</v>
      </c>
      <c r="L1434" s="231">
        <f>IF('Pricing + Order Summary'!$O$13&gt;=8000,14,
IF('Pricing + Order Summary'!$O$13&gt;=5500,15,
IF('Pricing + Order Summary'!$O$13&gt;=4000,16,
IF('Pricing + Order Summary'!$O$13&gt;=2000,23,
IF('Pricing + Order Summary'!$O$13&gt;=750,21,
2)))))</f>
        <v>2</v>
      </c>
      <c r="M1434" s="231" t="str">
        <f>"SPS20115"&amp;"-"&amp;D1434&amp;"-"&amp;'Order Form'!$O$3&amp;"-3"</f>
        <v>SPS20115-0-1-3</v>
      </c>
    </row>
    <row r="1435" spans="1:13">
      <c r="A1435" s="234">
        <f>'Order Form'!A386</f>
        <v>105787</v>
      </c>
      <c r="B1435" s="234">
        <f t="shared" si="95"/>
        <v>105787</v>
      </c>
      <c r="C1435" s="235">
        <f t="shared" si="96"/>
        <v>105787</v>
      </c>
      <c r="D1435" s="231">
        <f>'Order Form'!$M$2</f>
        <v>0</v>
      </c>
      <c r="E1435" s="232">
        <f>'Order Form'!$L$11</f>
        <v>0</v>
      </c>
      <c r="F1435" s="232" t="str">
        <f>IF(ISBLANK('Order Form'!$L$12),"",'Order Form'!$L$12)</f>
        <v/>
      </c>
      <c r="G1435" s="232">
        <f t="shared" ca="1" si="98"/>
        <v>41887</v>
      </c>
      <c r="H1435" s="233">
        <f>'Order Form'!$L$13</f>
        <v>0</v>
      </c>
      <c r="I1435" s="236">
        <f>'Order Form'!E386</f>
        <v>12.5</v>
      </c>
      <c r="J1435" s="231">
        <f>'Order Form'!L386</f>
        <v>0</v>
      </c>
      <c r="K1435" s="231" t="str">
        <f t="shared" si="97"/>
        <v>F</v>
      </c>
      <c r="L1435" s="231">
        <f>IF('Pricing + Order Summary'!$O$13&gt;=8000,14,
IF('Pricing + Order Summary'!$O$13&gt;=5500,15,
IF('Pricing + Order Summary'!$O$13&gt;=4000,16,
IF('Pricing + Order Summary'!$O$13&gt;=2000,23,
IF('Pricing + Order Summary'!$O$13&gt;=750,21,
2)))))</f>
        <v>2</v>
      </c>
      <c r="M1435" s="231" t="str">
        <f>"SPS20115"&amp;"-"&amp;D1435&amp;"-"&amp;'Order Form'!$O$3&amp;"-3"</f>
        <v>SPS20115-0-1-3</v>
      </c>
    </row>
    <row r="1436" spans="1:13">
      <c r="A1436" s="234">
        <f>'Order Form'!A387</f>
        <v>108364</v>
      </c>
      <c r="B1436" s="234">
        <f t="shared" si="95"/>
        <v>108364</v>
      </c>
      <c r="C1436" s="235">
        <f t="shared" si="96"/>
        <v>108364</v>
      </c>
      <c r="D1436" s="231">
        <f>'Order Form'!$M$2</f>
        <v>0</v>
      </c>
      <c r="E1436" s="232">
        <f>'Order Form'!$L$11</f>
        <v>0</v>
      </c>
      <c r="F1436" s="232" t="str">
        <f>IF(ISBLANK('Order Form'!$L$12),"",'Order Form'!$L$12)</f>
        <v/>
      </c>
      <c r="G1436" s="232">
        <f t="shared" ca="1" si="98"/>
        <v>41887</v>
      </c>
      <c r="H1436" s="233">
        <f>'Order Form'!$L$13</f>
        <v>0</v>
      </c>
      <c r="I1436" s="236">
        <f>'Order Form'!E387</f>
        <v>12.5</v>
      </c>
      <c r="J1436" s="231">
        <f>'Order Form'!L387</f>
        <v>0</v>
      </c>
      <c r="K1436" s="231" t="str">
        <f t="shared" si="97"/>
        <v>F</v>
      </c>
      <c r="L1436" s="231">
        <f>IF('Pricing + Order Summary'!$O$13&gt;=8000,14,
IF('Pricing + Order Summary'!$O$13&gt;=5500,15,
IF('Pricing + Order Summary'!$O$13&gt;=4000,16,
IF('Pricing + Order Summary'!$O$13&gt;=2000,23,
IF('Pricing + Order Summary'!$O$13&gt;=750,21,
2)))))</f>
        <v>2</v>
      </c>
      <c r="M1436" s="231" t="str">
        <f>"SPS20115"&amp;"-"&amp;D1436&amp;"-"&amp;'Order Form'!$O$3&amp;"-3"</f>
        <v>SPS20115-0-1-3</v>
      </c>
    </row>
    <row r="1437" spans="1:13">
      <c r="A1437" s="234">
        <f>'Order Form'!A388</f>
        <v>104852</v>
      </c>
      <c r="B1437" s="234">
        <f t="shared" si="95"/>
        <v>104852</v>
      </c>
      <c r="C1437" s="235">
        <f t="shared" si="96"/>
        <v>104852</v>
      </c>
      <c r="D1437" s="231">
        <f>'Order Form'!$M$2</f>
        <v>0</v>
      </c>
      <c r="E1437" s="232">
        <f>'Order Form'!$L$11</f>
        <v>0</v>
      </c>
      <c r="F1437" s="232" t="str">
        <f>IF(ISBLANK('Order Form'!$L$12),"",'Order Form'!$L$12)</f>
        <v/>
      </c>
      <c r="G1437" s="232">
        <f t="shared" ca="1" si="98"/>
        <v>41887</v>
      </c>
      <c r="H1437" s="233">
        <f>'Order Form'!$L$13</f>
        <v>0</v>
      </c>
      <c r="I1437" s="236">
        <f>'Order Form'!E388</f>
        <v>10</v>
      </c>
      <c r="J1437" s="231">
        <f>'Order Form'!L388</f>
        <v>0</v>
      </c>
      <c r="K1437" s="231" t="str">
        <f t="shared" si="97"/>
        <v>F</v>
      </c>
      <c r="L1437" s="231">
        <f>IF('Pricing + Order Summary'!$O$13&gt;=8000,14,
IF('Pricing + Order Summary'!$O$13&gt;=5500,15,
IF('Pricing + Order Summary'!$O$13&gt;=4000,16,
IF('Pricing + Order Summary'!$O$13&gt;=2000,23,
IF('Pricing + Order Summary'!$O$13&gt;=750,21,
2)))))</f>
        <v>2</v>
      </c>
      <c r="M1437" s="231" t="str">
        <f>"SPS20115"&amp;"-"&amp;D1437&amp;"-"&amp;'Order Form'!$O$3&amp;"-3"</f>
        <v>SPS20115-0-1-3</v>
      </c>
    </row>
    <row r="1438" spans="1:13">
      <c r="A1438" s="234">
        <f>'Order Form'!A389</f>
        <v>105761</v>
      </c>
      <c r="B1438" s="234">
        <f t="shared" si="95"/>
        <v>105761</v>
      </c>
      <c r="C1438" s="235">
        <f t="shared" si="96"/>
        <v>105761</v>
      </c>
      <c r="D1438" s="231">
        <f>'Order Form'!$M$2</f>
        <v>0</v>
      </c>
      <c r="E1438" s="232">
        <f>'Order Form'!$L$11</f>
        <v>0</v>
      </c>
      <c r="F1438" s="232" t="str">
        <f>IF(ISBLANK('Order Form'!$L$12),"",'Order Form'!$L$12)</f>
        <v/>
      </c>
      <c r="G1438" s="232">
        <f t="shared" ca="1" si="98"/>
        <v>41887</v>
      </c>
      <c r="H1438" s="233">
        <f>'Order Form'!$L$13</f>
        <v>0</v>
      </c>
      <c r="I1438" s="236">
        <f>'Order Form'!E389</f>
        <v>10</v>
      </c>
      <c r="J1438" s="231">
        <f>'Order Form'!L389</f>
        <v>0</v>
      </c>
      <c r="K1438" s="231" t="str">
        <f t="shared" si="97"/>
        <v>F</v>
      </c>
      <c r="L1438" s="231">
        <f>IF('Pricing + Order Summary'!$O$13&gt;=8000,14,
IF('Pricing + Order Summary'!$O$13&gt;=5500,15,
IF('Pricing + Order Summary'!$O$13&gt;=4000,16,
IF('Pricing + Order Summary'!$O$13&gt;=2000,23,
IF('Pricing + Order Summary'!$O$13&gt;=750,21,
2)))))</f>
        <v>2</v>
      </c>
      <c r="M1438" s="231" t="str">
        <f>"SPS20115"&amp;"-"&amp;D1438&amp;"-"&amp;'Order Form'!$O$3&amp;"-3"</f>
        <v>SPS20115-0-1-3</v>
      </c>
    </row>
    <row r="1439" spans="1:13">
      <c r="A1439" s="234">
        <f>'Order Form'!A390</f>
        <v>107831</v>
      </c>
      <c r="B1439" s="234">
        <f t="shared" si="95"/>
        <v>107831</v>
      </c>
      <c r="C1439" s="235">
        <f t="shared" si="96"/>
        <v>107831</v>
      </c>
      <c r="D1439" s="231">
        <f>'Order Form'!$M$2</f>
        <v>0</v>
      </c>
      <c r="E1439" s="232">
        <f>'Order Form'!$L$11</f>
        <v>0</v>
      </c>
      <c r="F1439" s="232" t="str">
        <f>IF(ISBLANK('Order Form'!$L$12),"",'Order Form'!$L$12)</f>
        <v/>
      </c>
      <c r="G1439" s="232">
        <f t="shared" ca="1" si="98"/>
        <v>41887</v>
      </c>
      <c r="H1439" s="233">
        <f>'Order Form'!$L$13</f>
        <v>0</v>
      </c>
      <c r="I1439" s="236">
        <f>'Order Form'!E390</f>
        <v>10</v>
      </c>
      <c r="J1439" s="231">
        <f>'Order Form'!L390</f>
        <v>0</v>
      </c>
      <c r="K1439" s="231" t="str">
        <f t="shared" si="97"/>
        <v>F</v>
      </c>
      <c r="L1439" s="231">
        <f>IF('Pricing + Order Summary'!$O$13&gt;=8000,14,
IF('Pricing + Order Summary'!$O$13&gt;=5500,15,
IF('Pricing + Order Summary'!$O$13&gt;=4000,16,
IF('Pricing + Order Summary'!$O$13&gt;=2000,23,
IF('Pricing + Order Summary'!$O$13&gt;=750,21,
2)))))</f>
        <v>2</v>
      </c>
      <c r="M1439" s="231" t="str">
        <f>"SPS20115"&amp;"-"&amp;D1439&amp;"-"&amp;'Order Form'!$O$3&amp;"-3"</f>
        <v>SPS20115-0-1-3</v>
      </c>
    </row>
    <row r="1440" spans="1:13">
      <c r="A1440" s="234">
        <f>'Order Form'!A391</f>
        <v>100465</v>
      </c>
      <c r="B1440" s="234">
        <f t="shared" si="95"/>
        <v>100465</v>
      </c>
      <c r="C1440" s="235">
        <f t="shared" si="96"/>
        <v>100465</v>
      </c>
      <c r="D1440" s="231">
        <f>'Order Form'!$M$2</f>
        <v>0</v>
      </c>
      <c r="E1440" s="232">
        <f>'Order Form'!$L$11</f>
        <v>0</v>
      </c>
      <c r="F1440" s="232" t="str">
        <f>IF(ISBLANK('Order Form'!$L$12),"",'Order Form'!$L$12)</f>
        <v/>
      </c>
      <c r="G1440" s="232">
        <f t="shared" ca="1" si="98"/>
        <v>41887</v>
      </c>
      <c r="H1440" s="233">
        <f>'Order Form'!$L$13</f>
        <v>0</v>
      </c>
      <c r="I1440" s="236">
        <f>'Order Form'!E391</f>
        <v>10</v>
      </c>
      <c r="J1440" s="231">
        <f>'Order Form'!L391</f>
        <v>0</v>
      </c>
      <c r="K1440" s="231" t="str">
        <f t="shared" si="97"/>
        <v>F</v>
      </c>
      <c r="L1440" s="231">
        <f>IF('Pricing + Order Summary'!$O$13&gt;=8000,14,
IF('Pricing + Order Summary'!$O$13&gt;=5500,15,
IF('Pricing + Order Summary'!$O$13&gt;=4000,16,
IF('Pricing + Order Summary'!$O$13&gt;=2000,23,
IF('Pricing + Order Summary'!$O$13&gt;=750,21,
2)))))</f>
        <v>2</v>
      </c>
      <c r="M1440" s="231" t="str">
        <f>"SPS20115"&amp;"-"&amp;D1440&amp;"-"&amp;'Order Form'!$O$3&amp;"-3"</f>
        <v>SPS20115-0-1-3</v>
      </c>
    </row>
    <row r="1441" spans="1:13">
      <c r="A1441" s="234">
        <f>'Order Form'!A392</f>
        <v>104853</v>
      </c>
      <c r="B1441" s="234">
        <f t="shared" si="95"/>
        <v>104853</v>
      </c>
      <c r="C1441" s="235">
        <f t="shared" si="96"/>
        <v>104853</v>
      </c>
      <c r="D1441" s="231">
        <f>'Order Form'!$M$2</f>
        <v>0</v>
      </c>
      <c r="E1441" s="232">
        <f>'Order Form'!$L$11</f>
        <v>0</v>
      </c>
      <c r="F1441" s="232" t="str">
        <f>IF(ISBLANK('Order Form'!$L$12),"",'Order Form'!$L$12)</f>
        <v/>
      </c>
      <c r="G1441" s="232">
        <f t="shared" ca="1" si="98"/>
        <v>41887</v>
      </c>
      <c r="H1441" s="233">
        <f>'Order Form'!$L$13</f>
        <v>0</v>
      </c>
      <c r="I1441" s="236">
        <f>'Order Form'!E392</f>
        <v>10</v>
      </c>
      <c r="J1441" s="231">
        <f>'Order Form'!L392</f>
        <v>0</v>
      </c>
      <c r="K1441" s="231" t="str">
        <f t="shared" si="97"/>
        <v>F</v>
      </c>
      <c r="L1441" s="231">
        <f>IF('Pricing + Order Summary'!$O$13&gt;=8000,14,
IF('Pricing + Order Summary'!$O$13&gt;=5500,15,
IF('Pricing + Order Summary'!$O$13&gt;=4000,16,
IF('Pricing + Order Summary'!$O$13&gt;=2000,23,
IF('Pricing + Order Summary'!$O$13&gt;=750,21,
2)))))</f>
        <v>2</v>
      </c>
      <c r="M1441" s="231" t="str">
        <f>"SPS20115"&amp;"-"&amp;D1441&amp;"-"&amp;'Order Form'!$O$3&amp;"-3"</f>
        <v>SPS20115-0-1-3</v>
      </c>
    </row>
    <row r="1442" spans="1:13">
      <c r="A1442" s="234">
        <f>'Order Form'!A393</f>
        <v>104850</v>
      </c>
      <c r="B1442" s="234">
        <f t="shared" si="95"/>
        <v>104850</v>
      </c>
      <c r="C1442" s="235">
        <f t="shared" si="96"/>
        <v>104850</v>
      </c>
      <c r="D1442" s="231">
        <f>'Order Form'!$M$2</f>
        <v>0</v>
      </c>
      <c r="E1442" s="232">
        <f>'Order Form'!$L$11</f>
        <v>0</v>
      </c>
      <c r="F1442" s="232" t="str">
        <f>IF(ISBLANK('Order Form'!$L$12),"",'Order Form'!$L$12)</f>
        <v/>
      </c>
      <c r="G1442" s="232">
        <f t="shared" ca="1" si="98"/>
        <v>41887</v>
      </c>
      <c r="H1442" s="233">
        <f>'Order Form'!$L$13</f>
        <v>0</v>
      </c>
      <c r="I1442" s="236">
        <f>'Order Form'!E393</f>
        <v>10</v>
      </c>
      <c r="J1442" s="231">
        <f>'Order Form'!L393</f>
        <v>0</v>
      </c>
      <c r="K1442" s="231" t="str">
        <f t="shared" si="97"/>
        <v>F</v>
      </c>
      <c r="L1442" s="231">
        <f>IF('Pricing + Order Summary'!$O$13&gt;=8000,14,
IF('Pricing + Order Summary'!$O$13&gt;=5500,15,
IF('Pricing + Order Summary'!$O$13&gt;=4000,16,
IF('Pricing + Order Summary'!$O$13&gt;=2000,23,
IF('Pricing + Order Summary'!$O$13&gt;=750,21,
2)))))</f>
        <v>2</v>
      </c>
      <c r="M1442" s="231" t="str">
        <f>"SPS20115"&amp;"-"&amp;D1442&amp;"-"&amp;'Order Form'!$O$3&amp;"-3"</f>
        <v>SPS20115-0-1-3</v>
      </c>
    </row>
    <row r="1443" spans="1:13">
      <c r="A1443" s="234">
        <f>'Order Form'!A394</f>
        <v>104854</v>
      </c>
      <c r="B1443" s="234">
        <f t="shared" si="95"/>
        <v>104854</v>
      </c>
      <c r="C1443" s="235">
        <f t="shared" si="96"/>
        <v>104854</v>
      </c>
      <c r="D1443" s="231">
        <f>'Order Form'!$M$2</f>
        <v>0</v>
      </c>
      <c r="E1443" s="232">
        <f>'Order Form'!$L$11</f>
        <v>0</v>
      </c>
      <c r="F1443" s="232" t="str">
        <f>IF(ISBLANK('Order Form'!$L$12),"",'Order Form'!$L$12)</f>
        <v/>
      </c>
      <c r="G1443" s="232">
        <f t="shared" ca="1" si="98"/>
        <v>41887</v>
      </c>
      <c r="H1443" s="233">
        <f>'Order Form'!$L$13</f>
        <v>0</v>
      </c>
      <c r="I1443" s="236">
        <f>'Order Form'!E394</f>
        <v>10</v>
      </c>
      <c r="J1443" s="231">
        <f>'Order Form'!L394</f>
        <v>0</v>
      </c>
      <c r="K1443" s="231" t="str">
        <f t="shared" si="97"/>
        <v>F</v>
      </c>
      <c r="L1443" s="231">
        <f>IF('Pricing + Order Summary'!$O$13&gt;=8000,14,
IF('Pricing + Order Summary'!$O$13&gt;=5500,15,
IF('Pricing + Order Summary'!$O$13&gt;=4000,16,
IF('Pricing + Order Summary'!$O$13&gt;=2000,23,
IF('Pricing + Order Summary'!$O$13&gt;=750,21,
2)))))</f>
        <v>2</v>
      </c>
      <c r="M1443" s="231" t="str">
        <f>"SPS20115"&amp;"-"&amp;D1443&amp;"-"&amp;'Order Form'!$O$3&amp;"-3"</f>
        <v>SPS20115-0-1-3</v>
      </c>
    </row>
    <row r="1444" spans="1:13">
      <c r="A1444" s="234">
        <f>'Order Form'!A395</f>
        <v>100202</v>
      </c>
      <c r="B1444" s="234">
        <f t="shared" si="95"/>
        <v>100202</v>
      </c>
      <c r="C1444" s="235">
        <f t="shared" si="96"/>
        <v>100202</v>
      </c>
      <c r="D1444" s="231">
        <f>'Order Form'!$M$2</f>
        <v>0</v>
      </c>
      <c r="E1444" s="232">
        <f>'Order Form'!$L$11</f>
        <v>0</v>
      </c>
      <c r="F1444" s="232" t="str">
        <f>IF(ISBLANK('Order Form'!$L$12),"",'Order Form'!$L$12)</f>
        <v/>
      </c>
      <c r="G1444" s="232">
        <f t="shared" ca="1" si="98"/>
        <v>41887</v>
      </c>
      <c r="H1444" s="233">
        <f>'Order Form'!$L$13</f>
        <v>0</v>
      </c>
      <c r="I1444" s="236">
        <f>'Order Form'!E395</f>
        <v>14.5</v>
      </c>
      <c r="J1444" s="231">
        <f>'Order Form'!L395</f>
        <v>0</v>
      </c>
      <c r="K1444" s="231" t="str">
        <f t="shared" si="97"/>
        <v>F</v>
      </c>
      <c r="L1444" s="231">
        <f>IF('Pricing + Order Summary'!$O$13&gt;=8000,14,
IF('Pricing + Order Summary'!$O$13&gt;=5500,15,
IF('Pricing + Order Summary'!$O$13&gt;=4000,16,
IF('Pricing + Order Summary'!$O$13&gt;=2000,23,
IF('Pricing + Order Summary'!$O$13&gt;=750,21,
2)))))</f>
        <v>2</v>
      </c>
      <c r="M1444" s="231" t="str">
        <f>"SPS20115"&amp;"-"&amp;D1444&amp;"-"&amp;'Order Form'!$O$3&amp;"-3"</f>
        <v>SPS20115-0-1-3</v>
      </c>
    </row>
    <row r="1445" spans="1:13">
      <c r="A1445" s="234">
        <f>'Order Form'!A396</f>
        <v>100204</v>
      </c>
      <c r="B1445" s="234">
        <f t="shared" si="95"/>
        <v>100204</v>
      </c>
      <c r="C1445" s="235">
        <f t="shared" si="96"/>
        <v>100204</v>
      </c>
      <c r="D1445" s="231">
        <f>'Order Form'!$M$2</f>
        <v>0</v>
      </c>
      <c r="E1445" s="232">
        <f>'Order Form'!$L$11</f>
        <v>0</v>
      </c>
      <c r="F1445" s="232" t="str">
        <f>IF(ISBLANK('Order Form'!$L$12),"",'Order Form'!$L$12)</f>
        <v/>
      </c>
      <c r="G1445" s="232">
        <f t="shared" ca="1" si="98"/>
        <v>41887</v>
      </c>
      <c r="H1445" s="233">
        <f>'Order Form'!$L$13</f>
        <v>0</v>
      </c>
      <c r="I1445" s="236">
        <f>'Order Form'!E396</f>
        <v>14.5</v>
      </c>
      <c r="J1445" s="231">
        <f>'Order Form'!L396</f>
        <v>0</v>
      </c>
      <c r="K1445" s="231" t="str">
        <f t="shared" si="97"/>
        <v>F</v>
      </c>
      <c r="L1445" s="231">
        <f>IF('Pricing + Order Summary'!$O$13&gt;=8000,14,
IF('Pricing + Order Summary'!$O$13&gt;=5500,15,
IF('Pricing + Order Summary'!$O$13&gt;=4000,16,
IF('Pricing + Order Summary'!$O$13&gt;=2000,23,
IF('Pricing + Order Summary'!$O$13&gt;=750,21,
2)))))</f>
        <v>2</v>
      </c>
      <c r="M1445" s="231" t="str">
        <f>"SPS20115"&amp;"-"&amp;D1445&amp;"-"&amp;'Order Form'!$O$3&amp;"-3"</f>
        <v>SPS20115-0-1-3</v>
      </c>
    </row>
    <row r="1446" spans="1:13">
      <c r="A1446" s="234">
        <f>'Order Form'!A397</f>
        <v>100203</v>
      </c>
      <c r="B1446" s="234">
        <f t="shared" si="95"/>
        <v>100203</v>
      </c>
      <c r="C1446" s="235">
        <f t="shared" si="96"/>
        <v>100203</v>
      </c>
      <c r="D1446" s="231">
        <f>'Order Form'!$M$2</f>
        <v>0</v>
      </c>
      <c r="E1446" s="232">
        <f>'Order Form'!$L$11</f>
        <v>0</v>
      </c>
      <c r="F1446" s="232" t="str">
        <f>IF(ISBLANK('Order Form'!$L$12),"",'Order Form'!$L$12)</f>
        <v/>
      </c>
      <c r="G1446" s="232">
        <f t="shared" ca="1" si="98"/>
        <v>41887</v>
      </c>
      <c r="H1446" s="233">
        <f>'Order Form'!$L$13</f>
        <v>0</v>
      </c>
      <c r="I1446" s="236">
        <f>'Order Form'!E397</f>
        <v>14.5</v>
      </c>
      <c r="J1446" s="231">
        <f>'Order Form'!L397</f>
        <v>0</v>
      </c>
      <c r="K1446" s="231" t="str">
        <f t="shared" si="97"/>
        <v>F</v>
      </c>
      <c r="L1446" s="231">
        <f>IF('Pricing + Order Summary'!$O$13&gt;=8000,14,
IF('Pricing + Order Summary'!$O$13&gt;=5500,15,
IF('Pricing + Order Summary'!$O$13&gt;=4000,16,
IF('Pricing + Order Summary'!$O$13&gt;=2000,23,
IF('Pricing + Order Summary'!$O$13&gt;=750,21,
2)))))</f>
        <v>2</v>
      </c>
      <c r="M1446" s="231" t="str">
        <f>"SPS20115"&amp;"-"&amp;D1446&amp;"-"&amp;'Order Form'!$O$3&amp;"-3"</f>
        <v>SPS20115-0-1-3</v>
      </c>
    </row>
    <row r="1447" spans="1:13">
      <c r="A1447" s="234">
        <f>'Order Form'!A398</f>
        <v>100637</v>
      </c>
      <c r="B1447" s="234">
        <f t="shared" si="95"/>
        <v>100637</v>
      </c>
      <c r="C1447" s="235">
        <f t="shared" si="96"/>
        <v>100637</v>
      </c>
      <c r="D1447" s="231">
        <f>'Order Form'!$M$2</f>
        <v>0</v>
      </c>
      <c r="E1447" s="232">
        <f>'Order Form'!$L$11</f>
        <v>0</v>
      </c>
      <c r="F1447" s="232" t="str">
        <f>IF(ISBLANK('Order Form'!$L$12),"",'Order Form'!$L$12)</f>
        <v/>
      </c>
      <c r="G1447" s="232">
        <f t="shared" ca="1" si="98"/>
        <v>41887</v>
      </c>
      <c r="H1447" s="233">
        <f>'Order Form'!$L$13</f>
        <v>0</v>
      </c>
      <c r="I1447" s="236">
        <f>'Order Form'!E398</f>
        <v>14.5</v>
      </c>
      <c r="J1447" s="231">
        <f>'Order Form'!L398</f>
        <v>0</v>
      </c>
      <c r="K1447" s="231" t="str">
        <f t="shared" si="97"/>
        <v>F</v>
      </c>
      <c r="L1447" s="231">
        <f>IF('Pricing + Order Summary'!$O$13&gt;=8000,14,
IF('Pricing + Order Summary'!$O$13&gt;=5500,15,
IF('Pricing + Order Summary'!$O$13&gt;=4000,16,
IF('Pricing + Order Summary'!$O$13&gt;=2000,23,
IF('Pricing + Order Summary'!$O$13&gt;=750,21,
2)))))</f>
        <v>2</v>
      </c>
      <c r="M1447" s="231" t="str">
        <f>"SPS20115"&amp;"-"&amp;D1447&amp;"-"&amp;'Order Form'!$O$3&amp;"-3"</f>
        <v>SPS20115-0-1-3</v>
      </c>
    </row>
    <row r="1448" spans="1:13">
      <c r="A1448" s="234">
        <f>'Order Form'!A399</f>
        <v>107868</v>
      </c>
      <c r="B1448" s="234">
        <f t="shared" si="95"/>
        <v>107868</v>
      </c>
      <c r="C1448" s="235">
        <f t="shared" si="96"/>
        <v>107868</v>
      </c>
      <c r="D1448" s="231">
        <f>'Order Form'!$M$2</f>
        <v>0</v>
      </c>
      <c r="E1448" s="232">
        <f>'Order Form'!$L$11</f>
        <v>0</v>
      </c>
      <c r="F1448" s="232" t="str">
        <f>IF(ISBLANK('Order Form'!$L$12),"",'Order Form'!$L$12)</f>
        <v/>
      </c>
      <c r="G1448" s="232">
        <f t="shared" ca="1" si="98"/>
        <v>41887</v>
      </c>
      <c r="H1448" s="233">
        <f>'Order Form'!$L$13</f>
        <v>0</v>
      </c>
      <c r="I1448" s="236">
        <f>'Order Form'!E399</f>
        <v>14.5</v>
      </c>
      <c r="J1448" s="231">
        <f>'Order Form'!L399</f>
        <v>0</v>
      </c>
      <c r="K1448" s="231" t="str">
        <f t="shared" si="97"/>
        <v>F</v>
      </c>
      <c r="L1448" s="231">
        <f>IF('Pricing + Order Summary'!$O$13&gt;=8000,14,
IF('Pricing + Order Summary'!$O$13&gt;=5500,15,
IF('Pricing + Order Summary'!$O$13&gt;=4000,16,
IF('Pricing + Order Summary'!$O$13&gt;=2000,23,
IF('Pricing + Order Summary'!$O$13&gt;=750,21,
2)))))</f>
        <v>2</v>
      </c>
      <c r="M1448" s="231" t="str">
        <f>"SPS20115"&amp;"-"&amp;D1448&amp;"-"&amp;'Order Form'!$O$3&amp;"-3"</f>
        <v>SPS20115-0-1-3</v>
      </c>
    </row>
    <row r="1449" spans="1:13">
      <c r="A1449" s="234">
        <f>'Order Form'!A400</f>
        <v>107864</v>
      </c>
      <c r="B1449" s="234">
        <f t="shared" si="95"/>
        <v>107864</v>
      </c>
      <c r="C1449" s="235">
        <f t="shared" si="96"/>
        <v>107864</v>
      </c>
      <c r="D1449" s="231">
        <f>'Order Form'!$M$2</f>
        <v>0</v>
      </c>
      <c r="E1449" s="232">
        <f>'Order Form'!$L$11</f>
        <v>0</v>
      </c>
      <c r="F1449" s="232" t="str">
        <f>IF(ISBLANK('Order Form'!$L$12),"",'Order Form'!$L$12)</f>
        <v/>
      </c>
      <c r="G1449" s="232">
        <f t="shared" ca="1" si="98"/>
        <v>41887</v>
      </c>
      <c r="H1449" s="233">
        <f>'Order Form'!$L$13</f>
        <v>0</v>
      </c>
      <c r="I1449" s="236">
        <f>'Order Form'!E400</f>
        <v>14.5</v>
      </c>
      <c r="J1449" s="231">
        <f>'Order Form'!L400</f>
        <v>0</v>
      </c>
      <c r="K1449" s="231" t="str">
        <f t="shared" si="97"/>
        <v>F</v>
      </c>
      <c r="L1449" s="231">
        <f>IF('Pricing + Order Summary'!$O$13&gt;=8000,14,
IF('Pricing + Order Summary'!$O$13&gt;=5500,15,
IF('Pricing + Order Summary'!$O$13&gt;=4000,16,
IF('Pricing + Order Summary'!$O$13&gt;=2000,23,
IF('Pricing + Order Summary'!$O$13&gt;=750,21,
2)))))</f>
        <v>2</v>
      </c>
      <c r="M1449" s="231" t="str">
        <f>"SPS20115"&amp;"-"&amp;D1449&amp;"-"&amp;'Order Form'!$O$3&amp;"-3"</f>
        <v>SPS20115-0-1-3</v>
      </c>
    </row>
    <row r="1450" spans="1:13">
      <c r="A1450" s="234">
        <f>'Order Form'!A401</f>
        <v>107867</v>
      </c>
      <c r="B1450" s="234">
        <f t="shared" si="95"/>
        <v>107867</v>
      </c>
      <c r="C1450" s="235">
        <f t="shared" si="96"/>
        <v>107867</v>
      </c>
      <c r="D1450" s="231">
        <f>'Order Form'!$M$2</f>
        <v>0</v>
      </c>
      <c r="E1450" s="232">
        <f>'Order Form'!$L$11</f>
        <v>0</v>
      </c>
      <c r="F1450" s="232" t="str">
        <f>IF(ISBLANK('Order Form'!$L$12),"",'Order Form'!$L$12)</f>
        <v/>
      </c>
      <c r="G1450" s="232">
        <f t="shared" ca="1" si="98"/>
        <v>41887</v>
      </c>
      <c r="H1450" s="233">
        <f>'Order Form'!$L$13</f>
        <v>0</v>
      </c>
      <c r="I1450" s="236">
        <f>'Order Form'!E401</f>
        <v>14.5</v>
      </c>
      <c r="J1450" s="231">
        <f>'Order Form'!L401</f>
        <v>0</v>
      </c>
      <c r="K1450" s="231" t="str">
        <f t="shared" si="97"/>
        <v>F</v>
      </c>
      <c r="L1450" s="231">
        <f>IF('Pricing + Order Summary'!$O$13&gt;=8000,14,
IF('Pricing + Order Summary'!$O$13&gt;=5500,15,
IF('Pricing + Order Summary'!$O$13&gt;=4000,16,
IF('Pricing + Order Summary'!$O$13&gt;=2000,23,
IF('Pricing + Order Summary'!$O$13&gt;=750,21,
2)))))</f>
        <v>2</v>
      </c>
      <c r="M1450" s="231" t="str">
        <f>"SPS20115"&amp;"-"&amp;D1450&amp;"-"&amp;'Order Form'!$O$3&amp;"-3"</f>
        <v>SPS20115-0-1-3</v>
      </c>
    </row>
    <row r="1451" spans="1:13">
      <c r="A1451" s="234">
        <f>'Order Form'!A402</f>
        <v>100635</v>
      </c>
      <c r="B1451" s="234">
        <f t="shared" ref="B1451:B1514" si="99">A1451</f>
        <v>100635</v>
      </c>
      <c r="C1451" s="235">
        <f t="shared" ref="C1451:C1514" si="100">IF(B1451=0,A1451,B1451)</f>
        <v>100635</v>
      </c>
      <c r="D1451" s="231">
        <f>'Order Form'!$M$2</f>
        <v>0</v>
      </c>
      <c r="E1451" s="232">
        <f>'Order Form'!$L$11</f>
        <v>0</v>
      </c>
      <c r="F1451" s="232" t="str">
        <f>IF(ISBLANK('Order Form'!$L$12),"",'Order Form'!$L$12)</f>
        <v/>
      </c>
      <c r="G1451" s="232">
        <f t="shared" ca="1" si="98"/>
        <v>41887</v>
      </c>
      <c r="H1451" s="233">
        <f>'Order Form'!$L$13</f>
        <v>0</v>
      </c>
      <c r="I1451" s="236">
        <f>'Order Form'!E402</f>
        <v>14.5</v>
      </c>
      <c r="J1451" s="231">
        <f>'Order Form'!L402</f>
        <v>0</v>
      </c>
      <c r="K1451" s="231" t="str">
        <f t="shared" ref="K1451:K1514" si="101">IF(J1451=0,"F","T")</f>
        <v>F</v>
      </c>
      <c r="L1451" s="231">
        <f>IF('Pricing + Order Summary'!$O$13&gt;=8000,14,
IF('Pricing + Order Summary'!$O$13&gt;=5500,15,
IF('Pricing + Order Summary'!$O$13&gt;=4000,16,
IF('Pricing + Order Summary'!$O$13&gt;=2000,23,
IF('Pricing + Order Summary'!$O$13&gt;=750,21,
2)))))</f>
        <v>2</v>
      </c>
      <c r="M1451" s="231" t="str">
        <f>"SPS20115"&amp;"-"&amp;D1451&amp;"-"&amp;'Order Form'!$O$3&amp;"-3"</f>
        <v>SPS20115-0-1-3</v>
      </c>
    </row>
    <row r="1452" spans="1:13">
      <c r="A1452" s="234">
        <f>'Order Form'!A403</f>
        <v>107865</v>
      </c>
      <c r="B1452" s="234">
        <f t="shared" si="99"/>
        <v>107865</v>
      </c>
      <c r="C1452" s="235">
        <f t="shared" si="100"/>
        <v>107865</v>
      </c>
      <c r="D1452" s="231">
        <f>'Order Form'!$M$2</f>
        <v>0</v>
      </c>
      <c r="E1452" s="232">
        <f>'Order Form'!$L$11</f>
        <v>0</v>
      </c>
      <c r="F1452" s="232" t="str">
        <f>IF(ISBLANK('Order Form'!$L$12),"",'Order Form'!$L$12)</f>
        <v/>
      </c>
      <c r="G1452" s="232">
        <f t="shared" ca="1" si="98"/>
        <v>41887</v>
      </c>
      <c r="H1452" s="233">
        <f>'Order Form'!$L$13</f>
        <v>0</v>
      </c>
      <c r="I1452" s="236">
        <f>'Order Form'!E403</f>
        <v>14.5</v>
      </c>
      <c r="J1452" s="231">
        <f>'Order Form'!L403</f>
        <v>0</v>
      </c>
      <c r="K1452" s="231" t="str">
        <f t="shared" si="101"/>
        <v>F</v>
      </c>
      <c r="L1452" s="231">
        <f>IF('Pricing + Order Summary'!$O$13&gt;=8000,14,
IF('Pricing + Order Summary'!$O$13&gt;=5500,15,
IF('Pricing + Order Summary'!$O$13&gt;=4000,16,
IF('Pricing + Order Summary'!$O$13&gt;=2000,23,
IF('Pricing + Order Summary'!$O$13&gt;=750,21,
2)))))</f>
        <v>2</v>
      </c>
      <c r="M1452" s="231" t="str">
        <f>"SPS20115"&amp;"-"&amp;D1452&amp;"-"&amp;'Order Form'!$O$3&amp;"-3"</f>
        <v>SPS20115-0-1-3</v>
      </c>
    </row>
    <row r="1453" spans="1:13">
      <c r="A1453" s="234">
        <f>'Order Form'!A404</f>
        <v>108072</v>
      </c>
      <c r="B1453" s="234">
        <f t="shared" si="99"/>
        <v>108072</v>
      </c>
      <c r="C1453" s="235">
        <f t="shared" si="100"/>
        <v>108072</v>
      </c>
      <c r="D1453" s="231">
        <f>'Order Form'!$M$2</f>
        <v>0</v>
      </c>
      <c r="E1453" s="232">
        <f>'Order Form'!$L$11</f>
        <v>0</v>
      </c>
      <c r="F1453" s="232" t="str">
        <f>IF(ISBLANK('Order Form'!$L$12),"",'Order Form'!$L$12)</f>
        <v/>
      </c>
      <c r="G1453" s="232">
        <f t="shared" ca="1" si="98"/>
        <v>41887</v>
      </c>
      <c r="H1453" s="233">
        <f>'Order Form'!$L$13</f>
        <v>0</v>
      </c>
      <c r="I1453" s="236">
        <f>'Order Form'!E404</f>
        <v>14.5</v>
      </c>
      <c r="J1453" s="231">
        <f>'Order Form'!L404</f>
        <v>0</v>
      </c>
      <c r="K1453" s="231" t="str">
        <f t="shared" si="101"/>
        <v>F</v>
      </c>
      <c r="L1453" s="231">
        <f>IF('Pricing + Order Summary'!$O$13&gt;=8000,14,
IF('Pricing + Order Summary'!$O$13&gt;=5500,15,
IF('Pricing + Order Summary'!$O$13&gt;=4000,16,
IF('Pricing + Order Summary'!$O$13&gt;=2000,23,
IF('Pricing + Order Summary'!$O$13&gt;=750,21,
2)))))</f>
        <v>2</v>
      </c>
      <c r="M1453" s="231" t="str">
        <f>"SPS20115"&amp;"-"&amp;D1453&amp;"-"&amp;'Order Form'!$O$3&amp;"-3"</f>
        <v>SPS20115-0-1-3</v>
      </c>
    </row>
    <row r="1454" spans="1:13">
      <c r="A1454" s="234">
        <f>'Order Form'!A405</f>
        <v>15300</v>
      </c>
      <c r="B1454" s="234">
        <f t="shared" si="99"/>
        <v>15300</v>
      </c>
      <c r="C1454" s="235">
        <f t="shared" si="100"/>
        <v>15300</v>
      </c>
      <c r="D1454" s="231">
        <f>'Order Form'!$M$2</f>
        <v>0</v>
      </c>
      <c r="E1454" s="232">
        <f>'Order Form'!$L$11</f>
        <v>0</v>
      </c>
      <c r="F1454" s="232" t="str">
        <f>IF(ISBLANK('Order Form'!$L$12),"",'Order Form'!$L$12)</f>
        <v/>
      </c>
      <c r="G1454" s="232">
        <f t="shared" ca="1" si="98"/>
        <v>41887</v>
      </c>
      <c r="H1454" s="233">
        <f>'Order Form'!$L$13</f>
        <v>0</v>
      </c>
      <c r="I1454" s="236">
        <f>'Order Form'!E405</f>
        <v>4</v>
      </c>
      <c r="J1454" s="231">
        <f>'Order Form'!L405</f>
        <v>0</v>
      </c>
      <c r="K1454" s="231" t="str">
        <f t="shared" si="101"/>
        <v>F</v>
      </c>
      <c r="L1454" s="231">
        <f>IF('Pricing + Order Summary'!$O$13&gt;=8000,14,
IF('Pricing + Order Summary'!$O$13&gt;=5500,15,
IF('Pricing + Order Summary'!$O$13&gt;=4000,16,
IF('Pricing + Order Summary'!$O$13&gt;=2000,23,
IF('Pricing + Order Summary'!$O$13&gt;=750,21,
2)))))</f>
        <v>2</v>
      </c>
      <c r="M1454" s="231" t="str">
        <f>"SPS20115"&amp;"-"&amp;D1454&amp;"-"&amp;'Order Form'!$O$3&amp;"-3"</f>
        <v>SPS20115-0-1-3</v>
      </c>
    </row>
    <row r="1455" spans="1:13">
      <c r="A1455" s="234">
        <f>'Order Form'!A406</f>
        <v>15303</v>
      </c>
      <c r="B1455" s="234">
        <f t="shared" si="99"/>
        <v>15303</v>
      </c>
      <c r="C1455" s="235">
        <f t="shared" si="100"/>
        <v>15303</v>
      </c>
      <c r="D1455" s="231">
        <f>'Order Form'!$M$2</f>
        <v>0</v>
      </c>
      <c r="E1455" s="232">
        <f>'Order Form'!$L$11</f>
        <v>0</v>
      </c>
      <c r="F1455" s="232" t="str">
        <f>IF(ISBLANK('Order Form'!$L$12),"",'Order Form'!$L$12)</f>
        <v/>
      </c>
      <c r="G1455" s="232">
        <f t="shared" ca="1" si="98"/>
        <v>41887</v>
      </c>
      <c r="H1455" s="233">
        <f>'Order Form'!$L$13</f>
        <v>0</v>
      </c>
      <c r="I1455" s="236">
        <f>'Order Form'!E406</f>
        <v>4</v>
      </c>
      <c r="J1455" s="231">
        <f>'Order Form'!L406</f>
        <v>0</v>
      </c>
      <c r="K1455" s="231" t="str">
        <f t="shared" si="101"/>
        <v>F</v>
      </c>
      <c r="L1455" s="231">
        <f>IF('Pricing + Order Summary'!$O$13&gt;=8000,14,
IF('Pricing + Order Summary'!$O$13&gt;=5500,15,
IF('Pricing + Order Summary'!$O$13&gt;=4000,16,
IF('Pricing + Order Summary'!$O$13&gt;=2000,23,
IF('Pricing + Order Summary'!$O$13&gt;=750,21,
2)))))</f>
        <v>2</v>
      </c>
      <c r="M1455" s="231" t="str">
        <f>"SPS20115"&amp;"-"&amp;D1455&amp;"-"&amp;'Order Form'!$O$3&amp;"-3"</f>
        <v>SPS20115-0-1-3</v>
      </c>
    </row>
    <row r="1456" spans="1:13">
      <c r="A1456" s="234">
        <f>'Order Form'!A407</f>
        <v>15299</v>
      </c>
      <c r="B1456" s="234">
        <f t="shared" si="99"/>
        <v>15299</v>
      </c>
      <c r="C1456" s="235">
        <f t="shared" si="100"/>
        <v>15299</v>
      </c>
      <c r="D1456" s="231">
        <f>'Order Form'!$M$2</f>
        <v>0</v>
      </c>
      <c r="E1456" s="232">
        <f>'Order Form'!$L$11</f>
        <v>0</v>
      </c>
      <c r="F1456" s="232" t="str">
        <f>IF(ISBLANK('Order Form'!$L$12),"",'Order Form'!$L$12)</f>
        <v/>
      </c>
      <c r="G1456" s="232">
        <f t="shared" ca="1" si="98"/>
        <v>41887</v>
      </c>
      <c r="H1456" s="233">
        <f>'Order Form'!$L$13</f>
        <v>0</v>
      </c>
      <c r="I1456" s="236">
        <f>'Order Form'!E407</f>
        <v>4</v>
      </c>
      <c r="J1456" s="231">
        <f>'Order Form'!L407</f>
        <v>0</v>
      </c>
      <c r="K1456" s="231" t="str">
        <f t="shared" si="101"/>
        <v>F</v>
      </c>
      <c r="L1456" s="231">
        <f>IF('Pricing + Order Summary'!$O$13&gt;=8000,14,
IF('Pricing + Order Summary'!$O$13&gt;=5500,15,
IF('Pricing + Order Summary'!$O$13&gt;=4000,16,
IF('Pricing + Order Summary'!$O$13&gt;=2000,23,
IF('Pricing + Order Summary'!$O$13&gt;=750,21,
2)))))</f>
        <v>2</v>
      </c>
      <c r="M1456" s="231" t="str">
        <f>"SPS20115"&amp;"-"&amp;D1456&amp;"-"&amp;'Order Form'!$O$3&amp;"-3"</f>
        <v>SPS20115-0-1-3</v>
      </c>
    </row>
    <row r="1457" spans="1:13">
      <c r="A1457" s="234">
        <f>'Order Form'!A408</f>
        <v>15301</v>
      </c>
      <c r="B1457" s="234">
        <f t="shared" si="99"/>
        <v>15301</v>
      </c>
      <c r="C1457" s="235">
        <f t="shared" si="100"/>
        <v>15301</v>
      </c>
      <c r="D1457" s="231">
        <f>'Order Form'!$M$2</f>
        <v>0</v>
      </c>
      <c r="E1457" s="232">
        <f>'Order Form'!$L$11</f>
        <v>0</v>
      </c>
      <c r="F1457" s="232" t="str">
        <f>IF(ISBLANK('Order Form'!$L$12),"",'Order Form'!$L$12)</f>
        <v/>
      </c>
      <c r="G1457" s="232">
        <f t="shared" ca="1" si="98"/>
        <v>41887</v>
      </c>
      <c r="H1457" s="233">
        <f>'Order Form'!$L$13</f>
        <v>0</v>
      </c>
      <c r="I1457" s="236">
        <f>'Order Form'!E408</f>
        <v>4</v>
      </c>
      <c r="J1457" s="231">
        <f>'Order Form'!L408</f>
        <v>0</v>
      </c>
      <c r="K1457" s="231" t="str">
        <f t="shared" si="101"/>
        <v>F</v>
      </c>
      <c r="L1457" s="231">
        <f>IF('Pricing + Order Summary'!$O$13&gt;=8000,14,
IF('Pricing + Order Summary'!$O$13&gt;=5500,15,
IF('Pricing + Order Summary'!$O$13&gt;=4000,16,
IF('Pricing + Order Summary'!$O$13&gt;=2000,23,
IF('Pricing + Order Summary'!$O$13&gt;=750,21,
2)))))</f>
        <v>2</v>
      </c>
      <c r="M1457" s="231" t="str">
        <f>"SPS20115"&amp;"-"&amp;D1457&amp;"-"&amp;'Order Form'!$O$3&amp;"-3"</f>
        <v>SPS20115-0-1-3</v>
      </c>
    </row>
    <row r="1458" spans="1:13">
      <c r="A1458" s="234">
        <f>'Order Form'!A409</f>
        <v>15298</v>
      </c>
      <c r="B1458" s="234">
        <f t="shared" si="99"/>
        <v>15298</v>
      </c>
      <c r="C1458" s="235">
        <f t="shared" si="100"/>
        <v>15298</v>
      </c>
      <c r="D1458" s="231">
        <f>'Order Form'!$M$2</f>
        <v>0</v>
      </c>
      <c r="E1458" s="232">
        <f>'Order Form'!$L$11</f>
        <v>0</v>
      </c>
      <c r="F1458" s="232" t="str">
        <f>IF(ISBLANK('Order Form'!$L$12),"",'Order Form'!$L$12)</f>
        <v/>
      </c>
      <c r="G1458" s="232">
        <f t="shared" ca="1" si="98"/>
        <v>41887</v>
      </c>
      <c r="H1458" s="233">
        <f>'Order Form'!$L$13</f>
        <v>0</v>
      </c>
      <c r="I1458" s="236">
        <f>'Order Form'!E409</f>
        <v>4</v>
      </c>
      <c r="J1458" s="231">
        <f>'Order Form'!L409</f>
        <v>0</v>
      </c>
      <c r="K1458" s="231" t="str">
        <f t="shared" si="101"/>
        <v>F</v>
      </c>
      <c r="L1458" s="231">
        <f>IF('Pricing + Order Summary'!$O$13&gt;=8000,14,
IF('Pricing + Order Summary'!$O$13&gt;=5500,15,
IF('Pricing + Order Summary'!$O$13&gt;=4000,16,
IF('Pricing + Order Summary'!$O$13&gt;=2000,23,
IF('Pricing + Order Summary'!$O$13&gt;=750,21,
2)))))</f>
        <v>2</v>
      </c>
      <c r="M1458" s="231" t="str">
        <f>"SPS20115"&amp;"-"&amp;D1458&amp;"-"&amp;'Order Form'!$O$3&amp;"-3"</f>
        <v>SPS20115-0-1-3</v>
      </c>
    </row>
    <row r="1459" spans="1:13">
      <c r="A1459" s="234">
        <f>'Order Form'!A410</f>
        <v>15302</v>
      </c>
      <c r="B1459" s="234">
        <f t="shared" si="99"/>
        <v>15302</v>
      </c>
      <c r="C1459" s="235">
        <f t="shared" si="100"/>
        <v>15302</v>
      </c>
      <c r="D1459" s="231">
        <f>'Order Form'!$M$2</f>
        <v>0</v>
      </c>
      <c r="E1459" s="232">
        <f>'Order Form'!$L$11</f>
        <v>0</v>
      </c>
      <c r="F1459" s="232" t="str">
        <f>IF(ISBLANK('Order Form'!$L$12),"",'Order Form'!$L$12)</f>
        <v/>
      </c>
      <c r="G1459" s="232">
        <f t="shared" ca="1" si="98"/>
        <v>41887</v>
      </c>
      <c r="H1459" s="233">
        <f>'Order Form'!$L$13</f>
        <v>0</v>
      </c>
      <c r="I1459" s="236">
        <f>'Order Form'!E410</f>
        <v>4</v>
      </c>
      <c r="J1459" s="231">
        <f>'Order Form'!L410</f>
        <v>0</v>
      </c>
      <c r="K1459" s="231" t="str">
        <f t="shared" si="101"/>
        <v>F</v>
      </c>
      <c r="L1459" s="231">
        <f>IF('Pricing + Order Summary'!$O$13&gt;=8000,14,
IF('Pricing + Order Summary'!$O$13&gt;=5500,15,
IF('Pricing + Order Summary'!$O$13&gt;=4000,16,
IF('Pricing + Order Summary'!$O$13&gt;=2000,23,
IF('Pricing + Order Summary'!$O$13&gt;=750,21,
2)))))</f>
        <v>2</v>
      </c>
      <c r="M1459" s="231" t="str">
        <f>"SPS20115"&amp;"-"&amp;D1459&amp;"-"&amp;'Order Form'!$O$3&amp;"-3"</f>
        <v>SPS20115-0-1-3</v>
      </c>
    </row>
    <row r="1460" spans="1:13">
      <c r="A1460" s="234">
        <f>'Order Form'!A411</f>
        <v>15304</v>
      </c>
      <c r="B1460" s="234">
        <f t="shared" si="99"/>
        <v>15304</v>
      </c>
      <c r="C1460" s="235">
        <f t="shared" si="100"/>
        <v>15304</v>
      </c>
      <c r="D1460" s="231">
        <f>'Order Form'!$M$2</f>
        <v>0</v>
      </c>
      <c r="E1460" s="232">
        <f>'Order Form'!$L$11</f>
        <v>0</v>
      </c>
      <c r="F1460" s="232" t="str">
        <f>IF(ISBLANK('Order Form'!$L$12),"",'Order Form'!$L$12)</f>
        <v/>
      </c>
      <c r="G1460" s="232">
        <f t="shared" ca="1" si="98"/>
        <v>41887</v>
      </c>
      <c r="H1460" s="233">
        <f>'Order Form'!$L$13</f>
        <v>0</v>
      </c>
      <c r="I1460" s="236">
        <f>'Order Form'!E411</f>
        <v>22.5</v>
      </c>
      <c r="J1460" s="231">
        <f>'Order Form'!L411</f>
        <v>0</v>
      </c>
      <c r="K1460" s="231" t="str">
        <f t="shared" si="101"/>
        <v>F</v>
      </c>
      <c r="L1460" s="231">
        <f>IF('Pricing + Order Summary'!$O$13&gt;=8000,14,
IF('Pricing + Order Summary'!$O$13&gt;=5500,15,
IF('Pricing + Order Summary'!$O$13&gt;=4000,16,
IF('Pricing + Order Summary'!$O$13&gt;=2000,23,
IF('Pricing + Order Summary'!$O$13&gt;=750,21,
2)))))</f>
        <v>2</v>
      </c>
      <c r="M1460" s="231" t="str">
        <f>"SPS20115"&amp;"-"&amp;D1460&amp;"-"&amp;'Order Form'!$O$3&amp;"-3"</f>
        <v>SPS20115-0-1-3</v>
      </c>
    </row>
    <row r="1461" spans="1:13">
      <c r="A1461" s="234">
        <f>'Order Form'!A412</f>
        <v>15305</v>
      </c>
      <c r="B1461" s="234">
        <f t="shared" si="99"/>
        <v>15305</v>
      </c>
      <c r="C1461" s="235">
        <f t="shared" si="100"/>
        <v>15305</v>
      </c>
      <c r="D1461" s="231">
        <f>'Order Form'!$M$2</f>
        <v>0</v>
      </c>
      <c r="E1461" s="232">
        <f>'Order Form'!$L$11</f>
        <v>0</v>
      </c>
      <c r="F1461" s="232" t="str">
        <f>IF(ISBLANK('Order Form'!$L$12),"",'Order Form'!$L$12)</f>
        <v/>
      </c>
      <c r="G1461" s="232">
        <f t="shared" ca="1" si="98"/>
        <v>41887</v>
      </c>
      <c r="H1461" s="233">
        <f>'Order Form'!$L$13</f>
        <v>0</v>
      </c>
      <c r="I1461" s="236">
        <f>'Order Form'!E412</f>
        <v>22.5</v>
      </c>
      <c r="J1461" s="231">
        <f>'Order Form'!L412</f>
        <v>0</v>
      </c>
      <c r="K1461" s="231" t="str">
        <f t="shared" si="101"/>
        <v>F</v>
      </c>
      <c r="L1461" s="231">
        <f>IF('Pricing + Order Summary'!$O$13&gt;=8000,14,
IF('Pricing + Order Summary'!$O$13&gt;=5500,15,
IF('Pricing + Order Summary'!$O$13&gt;=4000,16,
IF('Pricing + Order Summary'!$O$13&gt;=2000,23,
IF('Pricing + Order Summary'!$O$13&gt;=750,21,
2)))))</f>
        <v>2</v>
      </c>
      <c r="M1461" s="231" t="str">
        <f>"SPS20115"&amp;"-"&amp;D1461&amp;"-"&amp;'Order Form'!$O$3&amp;"-3"</f>
        <v>SPS20115-0-1-3</v>
      </c>
    </row>
    <row r="1462" spans="1:13">
      <c r="A1462" s="234">
        <f>'Order Form'!A413</f>
        <v>15306</v>
      </c>
      <c r="B1462" s="234">
        <f t="shared" si="99"/>
        <v>15306</v>
      </c>
      <c r="C1462" s="235">
        <f t="shared" si="100"/>
        <v>15306</v>
      </c>
      <c r="D1462" s="231">
        <f>'Order Form'!$M$2</f>
        <v>0</v>
      </c>
      <c r="E1462" s="232">
        <f>'Order Form'!$L$11</f>
        <v>0</v>
      </c>
      <c r="F1462" s="232" t="str">
        <f>IF(ISBLANK('Order Form'!$L$12),"",'Order Form'!$L$12)</f>
        <v/>
      </c>
      <c r="G1462" s="232">
        <f t="shared" ca="1" si="98"/>
        <v>41887</v>
      </c>
      <c r="H1462" s="233">
        <f>'Order Form'!$L$13</f>
        <v>0</v>
      </c>
      <c r="I1462" s="236">
        <f>'Order Form'!E413</f>
        <v>22.5</v>
      </c>
      <c r="J1462" s="231">
        <f>'Order Form'!L413</f>
        <v>0</v>
      </c>
      <c r="K1462" s="231" t="str">
        <f t="shared" si="101"/>
        <v>F</v>
      </c>
      <c r="L1462" s="231">
        <f>IF('Pricing + Order Summary'!$O$13&gt;=8000,14,
IF('Pricing + Order Summary'!$O$13&gt;=5500,15,
IF('Pricing + Order Summary'!$O$13&gt;=4000,16,
IF('Pricing + Order Summary'!$O$13&gt;=2000,23,
IF('Pricing + Order Summary'!$O$13&gt;=750,21,
2)))))</f>
        <v>2</v>
      </c>
      <c r="M1462" s="231" t="str">
        <f>"SPS20115"&amp;"-"&amp;D1462&amp;"-"&amp;'Order Form'!$O$3&amp;"-3"</f>
        <v>SPS20115-0-1-3</v>
      </c>
    </row>
    <row r="1463" spans="1:13">
      <c r="A1463" s="234">
        <f>'Order Form'!A414</f>
        <v>15307</v>
      </c>
      <c r="B1463" s="234">
        <f t="shared" si="99"/>
        <v>15307</v>
      </c>
      <c r="C1463" s="235">
        <f t="shared" si="100"/>
        <v>15307</v>
      </c>
      <c r="D1463" s="231">
        <f>'Order Form'!$M$2</f>
        <v>0</v>
      </c>
      <c r="E1463" s="232">
        <f>'Order Form'!$L$11</f>
        <v>0</v>
      </c>
      <c r="F1463" s="232" t="str">
        <f>IF(ISBLANK('Order Form'!$L$12),"",'Order Form'!$L$12)</f>
        <v/>
      </c>
      <c r="G1463" s="232">
        <f t="shared" ca="1" si="98"/>
        <v>41887</v>
      </c>
      <c r="H1463" s="233">
        <f>'Order Form'!$L$13</f>
        <v>0</v>
      </c>
      <c r="I1463" s="236">
        <f>'Order Form'!E414</f>
        <v>22.5</v>
      </c>
      <c r="J1463" s="231">
        <f>'Order Form'!L414</f>
        <v>0</v>
      </c>
      <c r="K1463" s="231" t="str">
        <f t="shared" si="101"/>
        <v>F</v>
      </c>
      <c r="L1463" s="231">
        <f>IF('Pricing + Order Summary'!$O$13&gt;=8000,14,
IF('Pricing + Order Summary'!$O$13&gt;=5500,15,
IF('Pricing + Order Summary'!$O$13&gt;=4000,16,
IF('Pricing + Order Summary'!$O$13&gt;=2000,23,
IF('Pricing + Order Summary'!$O$13&gt;=750,21,
2)))))</f>
        <v>2</v>
      </c>
      <c r="M1463" s="231" t="str">
        <f>"SPS20115"&amp;"-"&amp;D1463&amp;"-"&amp;'Order Form'!$O$3&amp;"-3"</f>
        <v>SPS20115-0-1-3</v>
      </c>
    </row>
    <row r="1464" spans="1:13">
      <c r="A1464" s="234">
        <f>'Order Form'!A415</f>
        <v>15322</v>
      </c>
      <c r="B1464" s="234">
        <f t="shared" si="99"/>
        <v>15322</v>
      </c>
      <c r="C1464" s="235">
        <f t="shared" si="100"/>
        <v>15322</v>
      </c>
      <c r="D1464" s="231">
        <f>'Order Form'!$M$2</f>
        <v>0</v>
      </c>
      <c r="E1464" s="232">
        <f>'Order Form'!$L$11</f>
        <v>0</v>
      </c>
      <c r="F1464" s="232" t="str">
        <f>IF(ISBLANK('Order Form'!$L$12),"",'Order Form'!$L$12)</f>
        <v/>
      </c>
      <c r="G1464" s="232">
        <f t="shared" ca="1" si="98"/>
        <v>41887</v>
      </c>
      <c r="H1464" s="233">
        <f>'Order Form'!$L$13</f>
        <v>0</v>
      </c>
      <c r="I1464" s="236">
        <f>'Order Form'!E415</f>
        <v>22.5</v>
      </c>
      <c r="J1464" s="231">
        <f>'Order Form'!L415</f>
        <v>0</v>
      </c>
      <c r="K1464" s="231" t="str">
        <f t="shared" si="101"/>
        <v>F</v>
      </c>
      <c r="L1464" s="231">
        <f>IF('Pricing + Order Summary'!$O$13&gt;=8000,14,
IF('Pricing + Order Summary'!$O$13&gt;=5500,15,
IF('Pricing + Order Summary'!$O$13&gt;=4000,16,
IF('Pricing + Order Summary'!$O$13&gt;=2000,23,
IF('Pricing + Order Summary'!$O$13&gt;=750,21,
2)))))</f>
        <v>2</v>
      </c>
      <c r="M1464" s="231" t="str">
        <f>"SPS20115"&amp;"-"&amp;D1464&amp;"-"&amp;'Order Form'!$O$3&amp;"-3"</f>
        <v>SPS20115-0-1-3</v>
      </c>
    </row>
    <row r="1465" spans="1:13">
      <c r="A1465" s="234">
        <f>'Order Form'!A416</f>
        <v>15323</v>
      </c>
      <c r="B1465" s="234">
        <f t="shared" si="99"/>
        <v>15323</v>
      </c>
      <c r="C1465" s="235">
        <f t="shared" si="100"/>
        <v>15323</v>
      </c>
      <c r="D1465" s="231">
        <f>'Order Form'!$M$2</f>
        <v>0</v>
      </c>
      <c r="E1465" s="232">
        <f>'Order Form'!$L$11</f>
        <v>0</v>
      </c>
      <c r="F1465" s="232" t="str">
        <f>IF(ISBLANK('Order Form'!$L$12),"",'Order Form'!$L$12)</f>
        <v/>
      </c>
      <c r="G1465" s="232">
        <f t="shared" ca="1" si="98"/>
        <v>41887</v>
      </c>
      <c r="H1465" s="233">
        <f>'Order Form'!$L$13</f>
        <v>0</v>
      </c>
      <c r="I1465" s="236">
        <f>'Order Form'!E416</f>
        <v>22.5</v>
      </c>
      <c r="J1465" s="231">
        <f>'Order Form'!L416</f>
        <v>0</v>
      </c>
      <c r="K1465" s="231" t="str">
        <f t="shared" si="101"/>
        <v>F</v>
      </c>
      <c r="L1465" s="231">
        <f>IF('Pricing + Order Summary'!$O$13&gt;=8000,14,
IF('Pricing + Order Summary'!$O$13&gt;=5500,15,
IF('Pricing + Order Summary'!$O$13&gt;=4000,16,
IF('Pricing + Order Summary'!$O$13&gt;=2000,23,
IF('Pricing + Order Summary'!$O$13&gt;=750,21,
2)))))</f>
        <v>2</v>
      </c>
      <c r="M1465" s="231" t="str">
        <f>"SPS20115"&amp;"-"&amp;D1465&amp;"-"&amp;'Order Form'!$O$3&amp;"-3"</f>
        <v>SPS20115-0-1-3</v>
      </c>
    </row>
    <row r="1466" spans="1:13">
      <c r="A1466" s="234">
        <f>'Order Form'!A417</f>
        <v>15324</v>
      </c>
      <c r="B1466" s="234">
        <f t="shared" si="99"/>
        <v>15324</v>
      </c>
      <c r="C1466" s="235">
        <f t="shared" si="100"/>
        <v>15324</v>
      </c>
      <c r="D1466" s="231">
        <f>'Order Form'!$M$2</f>
        <v>0</v>
      </c>
      <c r="E1466" s="232">
        <f>'Order Form'!$L$11</f>
        <v>0</v>
      </c>
      <c r="F1466" s="232" t="str">
        <f>IF(ISBLANK('Order Form'!$L$12),"",'Order Form'!$L$12)</f>
        <v/>
      </c>
      <c r="G1466" s="232">
        <f t="shared" ca="1" si="98"/>
        <v>41887</v>
      </c>
      <c r="H1466" s="233">
        <f>'Order Form'!$L$13</f>
        <v>0</v>
      </c>
      <c r="I1466" s="236">
        <f>'Order Form'!E417</f>
        <v>22.5</v>
      </c>
      <c r="J1466" s="231">
        <f>'Order Form'!L417</f>
        <v>0</v>
      </c>
      <c r="K1466" s="231" t="str">
        <f t="shared" si="101"/>
        <v>F</v>
      </c>
      <c r="L1466" s="231">
        <f>IF('Pricing + Order Summary'!$O$13&gt;=8000,14,
IF('Pricing + Order Summary'!$O$13&gt;=5500,15,
IF('Pricing + Order Summary'!$O$13&gt;=4000,16,
IF('Pricing + Order Summary'!$O$13&gt;=2000,23,
IF('Pricing + Order Summary'!$O$13&gt;=750,21,
2)))))</f>
        <v>2</v>
      </c>
      <c r="M1466" s="231" t="str">
        <f>"SPS20115"&amp;"-"&amp;D1466&amp;"-"&amp;'Order Form'!$O$3&amp;"-3"</f>
        <v>SPS20115-0-1-3</v>
      </c>
    </row>
    <row r="1467" spans="1:13">
      <c r="A1467" s="234">
        <f>'Order Form'!A418</f>
        <v>15325</v>
      </c>
      <c r="B1467" s="234">
        <f t="shared" si="99"/>
        <v>15325</v>
      </c>
      <c r="C1467" s="235">
        <f t="shared" si="100"/>
        <v>15325</v>
      </c>
      <c r="D1467" s="231">
        <f>'Order Form'!$M$2</f>
        <v>0</v>
      </c>
      <c r="E1467" s="232">
        <f>'Order Form'!$L$11</f>
        <v>0</v>
      </c>
      <c r="F1467" s="232" t="str">
        <f>IF(ISBLANK('Order Form'!$L$12),"",'Order Form'!$L$12)</f>
        <v/>
      </c>
      <c r="G1467" s="232">
        <f t="shared" ca="1" si="98"/>
        <v>41887</v>
      </c>
      <c r="H1467" s="233">
        <f>'Order Form'!$L$13</f>
        <v>0</v>
      </c>
      <c r="I1467" s="236">
        <f>'Order Form'!E418</f>
        <v>22.5</v>
      </c>
      <c r="J1467" s="231">
        <f>'Order Form'!L418</f>
        <v>0</v>
      </c>
      <c r="K1467" s="231" t="str">
        <f t="shared" si="101"/>
        <v>F</v>
      </c>
      <c r="L1467" s="231">
        <f>IF('Pricing + Order Summary'!$O$13&gt;=8000,14,
IF('Pricing + Order Summary'!$O$13&gt;=5500,15,
IF('Pricing + Order Summary'!$O$13&gt;=4000,16,
IF('Pricing + Order Summary'!$O$13&gt;=2000,23,
IF('Pricing + Order Summary'!$O$13&gt;=750,21,
2)))))</f>
        <v>2</v>
      </c>
      <c r="M1467" s="231" t="str">
        <f>"SPS20115"&amp;"-"&amp;D1467&amp;"-"&amp;'Order Form'!$O$3&amp;"-3"</f>
        <v>SPS20115-0-1-3</v>
      </c>
    </row>
    <row r="1468" spans="1:13">
      <c r="A1468" s="234">
        <f>'Order Form'!A419</f>
        <v>15326</v>
      </c>
      <c r="B1468" s="234">
        <f t="shared" si="99"/>
        <v>15326</v>
      </c>
      <c r="C1468" s="235">
        <f t="shared" si="100"/>
        <v>15326</v>
      </c>
      <c r="D1468" s="231">
        <f>'Order Form'!$M$2</f>
        <v>0</v>
      </c>
      <c r="E1468" s="232">
        <f>'Order Form'!$L$11</f>
        <v>0</v>
      </c>
      <c r="F1468" s="232" t="str">
        <f>IF(ISBLANK('Order Form'!$L$12),"",'Order Form'!$L$12)</f>
        <v/>
      </c>
      <c r="G1468" s="232">
        <f t="shared" ca="1" si="98"/>
        <v>41887</v>
      </c>
      <c r="H1468" s="233">
        <f>'Order Form'!$L$13</f>
        <v>0</v>
      </c>
      <c r="I1468" s="236">
        <f>'Order Form'!E419</f>
        <v>22.5</v>
      </c>
      <c r="J1468" s="231">
        <f>'Order Form'!L419</f>
        <v>0</v>
      </c>
      <c r="K1468" s="231" t="str">
        <f t="shared" si="101"/>
        <v>F</v>
      </c>
      <c r="L1468" s="231">
        <f>IF('Pricing + Order Summary'!$O$13&gt;=8000,14,
IF('Pricing + Order Summary'!$O$13&gt;=5500,15,
IF('Pricing + Order Summary'!$O$13&gt;=4000,16,
IF('Pricing + Order Summary'!$O$13&gt;=2000,23,
IF('Pricing + Order Summary'!$O$13&gt;=750,21,
2)))))</f>
        <v>2</v>
      </c>
      <c r="M1468" s="231" t="str">
        <f>"SPS20115"&amp;"-"&amp;D1468&amp;"-"&amp;'Order Form'!$O$3&amp;"-3"</f>
        <v>SPS20115-0-1-3</v>
      </c>
    </row>
    <row r="1469" spans="1:13">
      <c r="A1469" s="234">
        <f>'Order Form'!A420</f>
        <v>15327</v>
      </c>
      <c r="B1469" s="234">
        <f t="shared" si="99"/>
        <v>15327</v>
      </c>
      <c r="C1469" s="235">
        <f t="shared" si="100"/>
        <v>15327</v>
      </c>
      <c r="D1469" s="231">
        <f>'Order Form'!$M$2</f>
        <v>0</v>
      </c>
      <c r="E1469" s="232">
        <f>'Order Form'!$L$11</f>
        <v>0</v>
      </c>
      <c r="F1469" s="232" t="str">
        <f>IF(ISBLANK('Order Form'!$L$12),"",'Order Form'!$L$12)</f>
        <v/>
      </c>
      <c r="G1469" s="232">
        <f t="shared" ca="1" si="98"/>
        <v>41887</v>
      </c>
      <c r="H1469" s="233">
        <f>'Order Form'!$L$13</f>
        <v>0</v>
      </c>
      <c r="I1469" s="236">
        <f>'Order Form'!E420</f>
        <v>22.5</v>
      </c>
      <c r="J1469" s="231">
        <f>'Order Form'!L420</f>
        <v>0</v>
      </c>
      <c r="K1469" s="231" t="str">
        <f t="shared" si="101"/>
        <v>F</v>
      </c>
      <c r="L1469" s="231">
        <f>IF('Pricing + Order Summary'!$O$13&gt;=8000,14,
IF('Pricing + Order Summary'!$O$13&gt;=5500,15,
IF('Pricing + Order Summary'!$O$13&gt;=4000,16,
IF('Pricing + Order Summary'!$O$13&gt;=2000,23,
IF('Pricing + Order Summary'!$O$13&gt;=750,21,
2)))))</f>
        <v>2</v>
      </c>
      <c r="M1469" s="231" t="str">
        <f>"SPS20115"&amp;"-"&amp;D1469&amp;"-"&amp;'Order Form'!$O$3&amp;"-3"</f>
        <v>SPS20115-0-1-3</v>
      </c>
    </row>
    <row r="1470" spans="1:13">
      <c r="A1470" s="234">
        <f>'Order Form'!A421</f>
        <v>15328</v>
      </c>
      <c r="B1470" s="234">
        <f t="shared" si="99"/>
        <v>15328</v>
      </c>
      <c r="C1470" s="235">
        <f t="shared" si="100"/>
        <v>15328</v>
      </c>
      <c r="D1470" s="231">
        <f>'Order Form'!$M$2</f>
        <v>0</v>
      </c>
      <c r="E1470" s="232">
        <f>'Order Form'!$L$11</f>
        <v>0</v>
      </c>
      <c r="F1470" s="232" t="str">
        <f>IF(ISBLANK('Order Form'!$L$12),"",'Order Form'!$L$12)</f>
        <v/>
      </c>
      <c r="G1470" s="232">
        <f t="shared" ca="1" si="98"/>
        <v>41887</v>
      </c>
      <c r="H1470" s="233">
        <f>'Order Form'!$L$13</f>
        <v>0</v>
      </c>
      <c r="I1470" s="236">
        <f>'Order Form'!E421</f>
        <v>22.5</v>
      </c>
      <c r="J1470" s="231">
        <f>'Order Form'!L421</f>
        <v>0</v>
      </c>
      <c r="K1470" s="231" t="str">
        <f t="shared" si="101"/>
        <v>F</v>
      </c>
      <c r="L1470" s="231">
        <f>IF('Pricing + Order Summary'!$O$13&gt;=8000,14,
IF('Pricing + Order Summary'!$O$13&gt;=5500,15,
IF('Pricing + Order Summary'!$O$13&gt;=4000,16,
IF('Pricing + Order Summary'!$O$13&gt;=2000,23,
IF('Pricing + Order Summary'!$O$13&gt;=750,21,
2)))))</f>
        <v>2</v>
      </c>
      <c r="M1470" s="231" t="str">
        <f>"SPS20115"&amp;"-"&amp;D1470&amp;"-"&amp;'Order Form'!$O$3&amp;"-3"</f>
        <v>SPS20115-0-1-3</v>
      </c>
    </row>
    <row r="1471" spans="1:13">
      <c r="A1471" s="234">
        <f>'Order Form'!A422</f>
        <v>15329</v>
      </c>
      <c r="B1471" s="234">
        <f t="shared" si="99"/>
        <v>15329</v>
      </c>
      <c r="C1471" s="235">
        <f t="shared" si="100"/>
        <v>15329</v>
      </c>
      <c r="D1471" s="231">
        <f>'Order Form'!$M$2</f>
        <v>0</v>
      </c>
      <c r="E1471" s="232">
        <f>'Order Form'!$L$11</f>
        <v>0</v>
      </c>
      <c r="F1471" s="232" t="str">
        <f>IF(ISBLANK('Order Form'!$L$12),"",'Order Form'!$L$12)</f>
        <v/>
      </c>
      <c r="G1471" s="232">
        <f t="shared" ca="1" si="98"/>
        <v>41887</v>
      </c>
      <c r="H1471" s="233">
        <f>'Order Form'!$L$13</f>
        <v>0</v>
      </c>
      <c r="I1471" s="236">
        <f>'Order Form'!E422</f>
        <v>22.5</v>
      </c>
      <c r="J1471" s="231">
        <f>'Order Form'!L422</f>
        <v>0</v>
      </c>
      <c r="K1471" s="231" t="str">
        <f t="shared" si="101"/>
        <v>F</v>
      </c>
      <c r="L1471" s="231">
        <f>IF('Pricing + Order Summary'!$O$13&gt;=8000,14,
IF('Pricing + Order Summary'!$O$13&gt;=5500,15,
IF('Pricing + Order Summary'!$O$13&gt;=4000,16,
IF('Pricing + Order Summary'!$O$13&gt;=2000,23,
IF('Pricing + Order Summary'!$O$13&gt;=750,21,
2)))))</f>
        <v>2</v>
      </c>
      <c r="M1471" s="231" t="str">
        <f>"SPS20115"&amp;"-"&amp;D1471&amp;"-"&amp;'Order Form'!$O$3&amp;"-3"</f>
        <v>SPS20115-0-1-3</v>
      </c>
    </row>
    <row r="1472" spans="1:13">
      <c r="A1472" s="234">
        <f>'Order Form'!A423</f>
        <v>15311</v>
      </c>
      <c r="B1472" s="234">
        <f t="shared" si="99"/>
        <v>15311</v>
      </c>
      <c r="C1472" s="235">
        <f t="shared" si="100"/>
        <v>15311</v>
      </c>
      <c r="D1472" s="231">
        <f>'Order Form'!$M$2</f>
        <v>0</v>
      </c>
      <c r="E1472" s="232">
        <f>'Order Form'!$L$11</f>
        <v>0</v>
      </c>
      <c r="F1472" s="232" t="str">
        <f>IF(ISBLANK('Order Form'!$L$12),"",'Order Form'!$L$12)</f>
        <v/>
      </c>
      <c r="G1472" s="232">
        <f t="shared" ca="1" si="98"/>
        <v>41887</v>
      </c>
      <c r="H1472" s="233">
        <f>'Order Form'!$L$13</f>
        <v>0</v>
      </c>
      <c r="I1472" s="236">
        <f>'Order Form'!E423</f>
        <v>22.5</v>
      </c>
      <c r="J1472" s="231">
        <f>'Order Form'!L423</f>
        <v>0</v>
      </c>
      <c r="K1472" s="231" t="str">
        <f t="shared" si="101"/>
        <v>F</v>
      </c>
      <c r="L1472" s="231">
        <f>IF('Pricing + Order Summary'!$O$13&gt;=8000,14,
IF('Pricing + Order Summary'!$O$13&gt;=5500,15,
IF('Pricing + Order Summary'!$O$13&gt;=4000,16,
IF('Pricing + Order Summary'!$O$13&gt;=2000,23,
IF('Pricing + Order Summary'!$O$13&gt;=750,21,
2)))))</f>
        <v>2</v>
      </c>
      <c r="M1472" s="231" t="str">
        <f>"SPS20115"&amp;"-"&amp;D1472&amp;"-"&amp;'Order Form'!$O$3&amp;"-3"</f>
        <v>SPS20115-0-1-3</v>
      </c>
    </row>
    <row r="1473" spans="1:13">
      <c r="A1473" s="234">
        <f>'Order Form'!A424</f>
        <v>15312</v>
      </c>
      <c r="B1473" s="234">
        <f t="shared" si="99"/>
        <v>15312</v>
      </c>
      <c r="C1473" s="235">
        <f t="shared" si="100"/>
        <v>15312</v>
      </c>
      <c r="D1473" s="231">
        <f>'Order Form'!$M$2</f>
        <v>0</v>
      </c>
      <c r="E1473" s="232">
        <f>'Order Form'!$L$11</f>
        <v>0</v>
      </c>
      <c r="F1473" s="232" t="str">
        <f>IF(ISBLANK('Order Form'!$L$12),"",'Order Form'!$L$12)</f>
        <v/>
      </c>
      <c r="G1473" s="232">
        <f t="shared" ref="G1473:G1536" ca="1" si="102">TODAY()</f>
        <v>41887</v>
      </c>
      <c r="H1473" s="233">
        <f>'Order Form'!$L$13</f>
        <v>0</v>
      </c>
      <c r="I1473" s="236">
        <f>'Order Form'!E424</f>
        <v>22.5</v>
      </c>
      <c r="J1473" s="231">
        <f>'Order Form'!L424</f>
        <v>0</v>
      </c>
      <c r="K1473" s="231" t="str">
        <f t="shared" si="101"/>
        <v>F</v>
      </c>
      <c r="L1473" s="231">
        <f>IF('Pricing + Order Summary'!$O$13&gt;=8000,14,
IF('Pricing + Order Summary'!$O$13&gt;=5500,15,
IF('Pricing + Order Summary'!$O$13&gt;=4000,16,
IF('Pricing + Order Summary'!$O$13&gt;=2000,23,
IF('Pricing + Order Summary'!$O$13&gt;=750,21,
2)))))</f>
        <v>2</v>
      </c>
      <c r="M1473" s="231" t="str">
        <f>"SPS20115"&amp;"-"&amp;D1473&amp;"-"&amp;'Order Form'!$O$3&amp;"-3"</f>
        <v>SPS20115-0-1-3</v>
      </c>
    </row>
    <row r="1474" spans="1:13">
      <c r="A1474" s="234">
        <f>'Order Form'!A425</f>
        <v>15313</v>
      </c>
      <c r="B1474" s="234">
        <f t="shared" si="99"/>
        <v>15313</v>
      </c>
      <c r="C1474" s="235">
        <f t="shared" si="100"/>
        <v>15313</v>
      </c>
      <c r="D1474" s="231">
        <f>'Order Form'!$M$2</f>
        <v>0</v>
      </c>
      <c r="E1474" s="232">
        <f>'Order Form'!$L$11</f>
        <v>0</v>
      </c>
      <c r="F1474" s="232" t="str">
        <f>IF(ISBLANK('Order Form'!$L$12),"",'Order Form'!$L$12)</f>
        <v/>
      </c>
      <c r="G1474" s="232">
        <f t="shared" ca="1" si="102"/>
        <v>41887</v>
      </c>
      <c r="H1474" s="233">
        <f>'Order Form'!$L$13</f>
        <v>0</v>
      </c>
      <c r="I1474" s="236">
        <f>'Order Form'!E425</f>
        <v>22.5</v>
      </c>
      <c r="J1474" s="231">
        <f>'Order Form'!L425</f>
        <v>0</v>
      </c>
      <c r="K1474" s="231" t="str">
        <f t="shared" si="101"/>
        <v>F</v>
      </c>
      <c r="L1474" s="231">
        <f>IF('Pricing + Order Summary'!$O$13&gt;=8000,14,
IF('Pricing + Order Summary'!$O$13&gt;=5500,15,
IF('Pricing + Order Summary'!$O$13&gt;=4000,16,
IF('Pricing + Order Summary'!$O$13&gt;=2000,23,
IF('Pricing + Order Summary'!$O$13&gt;=750,21,
2)))))</f>
        <v>2</v>
      </c>
      <c r="M1474" s="231" t="str">
        <f>"SPS20115"&amp;"-"&amp;D1474&amp;"-"&amp;'Order Form'!$O$3&amp;"-3"</f>
        <v>SPS20115-0-1-3</v>
      </c>
    </row>
    <row r="1475" spans="1:13">
      <c r="A1475" s="234">
        <f>'Order Form'!A426</f>
        <v>15308</v>
      </c>
      <c r="B1475" s="234">
        <f t="shared" si="99"/>
        <v>15308</v>
      </c>
      <c r="C1475" s="235">
        <f t="shared" si="100"/>
        <v>15308</v>
      </c>
      <c r="D1475" s="231">
        <f>'Order Form'!$M$2</f>
        <v>0</v>
      </c>
      <c r="E1475" s="232">
        <f>'Order Form'!$L$11</f>
        <v>0</v>
      </c>
      <c r="F1475" s="232" t="str">
        <f>IF(ISBLANK('Order Form'!$L$12),"",'Order Form'!$L$12)</f>
        <v/>
      </c>
      <c r="G1475" s="232">
        <f t="shared" ca="1" si="102"/>
        <v>41887</v>
      </c>
      <c r="H1475" s="233">
        <f>'Order Form'!$L$13</f>
        <v>0</v>
      </c>
      <c r="I1475" s="236">
        <f>'Order Form'!E426</f>
        <v>22.5</v>
      </c>
      <c r="J1475" s="231">
        <f>'Order Form'!L426</f>
        <v>0</v>
      </c>
      <c r="K1475" s="231" t="str">
        <f t="shared" si="101"/>
        <v>F</v>
      </c>
      <c r="L1475" s="231">
        <f>IF('Pricing + Order Summary'!$O$13&gt;=8000,14,
IF('Pricing + Order Summary'!$O$13&gt;=5500,15,
IF('Pricing + Order Summary'!$O$13&gt;=4000,16,
IF('Pricing + Order Summary'!$O$13&gt;=2000,23,
IF('Pricing + Order Summary'!$O$13&gt;=750,21,
2)))))</f>
        <v>2</v>
      </c>
      <c r="M1475" s="231" t="str">
        <f>"SPS20115"&amp;"-"&amp;D1475&amp;"-"&amp;'Order Form'!$O$3&amp;"-3"</f>
        <v>SPS20115-0-1-3</v>
      </c>
    </row>
    <row r="1476" spans="1:13">
      <c r="A1476" s="234">
        <f>'Order Form'!A427</f>
        <v>15309</v>
      </c>
      <c r="B1476" s="234">
        <f t="shared" si="99"/>
        <v>15309</v>
      </c>
      <c r="C1476" s="235">
        <f t="shared" si="100"/>
        <v>15309</v>
      </c>
      <c r="D1476" s="231">
        <f>'Order Form'!$M$2</f>
        <v>0</v>
      </c>
      <c r="E1476" s="232">
        <f>'Order Form'!$L$11</f>
        <v>0</v>
      </c>
      <c r="F1476" s="232" t="str">
        <f>IF(ISBLANK('Order Form'!$L$12),"",'Order Form'!$L$12)</f>
        <v/>
      </c>
      <c r="G1476" s="232">
        <f t="shared" ca="1" si="102"/>
        <v>41887</v>
      </c>
      <c r="H1476" s="233">
        <f>'Order Form'!$L$13</f>
        <v>0</v>
      </c>
      <c r="I1476" s="236">
        <f>'Order Form'!E427</f>
        <v>22.5</v>
      </c>
      <c r="J1476" s="231">
        <f>'Order Form'!L427</f>
        <v>0</v>
      </c>
      <c r="K1476" s="231" t="str">
        <f t="shared" si="101"/>
        <v>F</v>
      </c>
      <c r="L1476" s="231">
        <f>IF('Pricing + Order Summary'!$O$13&gt;=8000,14,
IF('Pricing + Order Summary'!$O$13&gt;=5500,15,
IF('Pricing + Order Summary'!$O$13&gt;=4000,16,
IF('Pricing + Order Summary'!$O$13&gt;=2000,23,
IF('Pricing + Order Summary'!$O$13&gt;=750,21,
2)))))</f>
        <v>2</v>
      </c>
      <c r="M1476" s="231" t="str">
        <f>"SPS20115"&amp;"-"&amp;D1476&amp;"-"&amp;'Order Form'!$O$3&amp;"-3"</f>
        <v>SPS20115-0-1-3</v>
      </c>
    </row>
    <row r="1477" spans="1:13">
      <c r="A1477" s="234">
        <f>'Order Form'!A428</f>
        <v>15310</v>
      </c>
      <c r="B1477" s="234">
        <f t="shared" si="99"/>
        <v>15310</v>
      </c>
      <c r="C1477" s="235">
        <f t="shared" si="100"/>
        <v>15310</v>
      </c>
      <c r="D1477" s="231">
        <f>'Order Form'!$M$2</f>
        <v>0</v>
      </c>
      <c r="E1477" s="232">
        <f>'Order Form'!$L$11</f>
        <v>0</v>
      </c>
      <c r="F1477" s="232" t="str">
        <f>IF(ISBLANK('Order Form'!$L$12),"",'Order Form'!$L$12)</f>
        <v/>
      </c>
      <c r="G1477" s="232">
        <f t="shared" ca="1" si="102"/>
        <v>41887</v>
      </c>
      <c r="H1477" s="233">
        <f>'Order Form'!$L$13</f>
        <v>0</v>
      </c>
      <c r="I1477" s="236">
        <f>'Order Form'!E428</f>
        <v>22.5</v>
      </c>
      <c r="J1477" s="231">
        <f>'Order Form'!L428</f>
        <v>0</v>
      </c>
      <c r="K1477" s="231" t="str">
        <f t="shared" si="101"/>
        <v>F</v>
      </c>
      <c r="L1477" s="231">
        <f>IF('Pricing + Order Summary'!$O$13&gt;=8000,14,
IF('Pricing + Order Summary'!$O$13&gt;=5500,15,
IF('Pricing + Order Summary'!$O$13&gt;=4000,16,
IF('Pricing + Order Summary'!$O$13&gt;=2000,23,
IF('Pricing + Order Summary'!$O$13&gt;=750,21,
2)))))</f>
        <v>2</v>
      </c>
      <c r="M1477" s="231" t="str">
        <f>"SPS20115"&amp;"-"&amp;D1477&amp;"-"&amp;'Order Form'!$O$3&amp;"-3"</f>
        <v>SPS20115-0-1-3</v>
      </c>
    </row>
    <row r="1478" spans="1:13">
      <c r="A1478" s="234">
        <f>'Order Form'!A429</f>
        <v>15330</v>
      </c>
      <c r="B1478" s="234">
        <f t="shared" si="99"/>
        <v>15330</v>
      </c>
      <c r="C1478" s="235">
        <f t="shared" si="100"/>
        <v>15330</v>
      </c>
      <c r="D1478" s="231">
        <f>'Order Form'!$M$2</f>
        <v>0</v>
      </c>
      <c r="E1478" s="232">
        <f>'Order Form'!$L$11</f>
        <v>0</v>
      </c>
      <c r="F1478" s="232" t="str">
        <f>IF(ISBLANK('Order Form'!$L$12),"",'Order Form'!$L$12)</f>
        <v/>
      </c>
      <c r="G1478" s="232">
        <f t="shared" ca="1" si="102"/>
        <v>41887</v>
      </c>
      <c r="H1478" s="233">
        <f>'Order Form'!$L$13</f>
        <v>0</v>
      </c>
      <c r="I1478" s="236">
        <f>'Order Form'!E429</f>
        <v>22.5</v>
      </c>
      <c r="J1478" s="231">
        <f>'Order Form'!L429</f>
        <v>0</v>
      </c>
      <c r="K1478" s="231" t="str">
        <f t="shared" si="101"/>
        <v>F</v>
      </c>
      <c r="L1478" s="231">
        <f>IF('Pricing + Order Summary'!$O$13&gt;=8000,14,
IF('Pricing + Order Summary'!$O$13&gt;=5500,15,
IF('Pricing + Order Summary'!$O$13&gt;=4000,16,
IF('Pricing + Order Summary'!$O$13&gt;=2000,23,
IF('Pricing + Order Summary'!$O$13&gt;=750,21,
2)))))</f>
        <v>2</v>
      </c>
      <c r="M1478" s="231" t="str">
        <f>"SPS20115"&amp;"-"&amp;D1478&amp;"-"&amp;'Order Form'!$O$3&amp;"-3"</f>
        <v>SPS20115-0-1-3</v>
      </c>
    </row>
    <row r="1479" spans="1:13">
      <c r="A1479" s="234">
        <f>'Order Form'!A430</f>
        <v>15331</v>
      </c>
      <c r="B1479" s="234">
        <f t="shared" si="99"/>
        <v>15331</v>
      </c>
      <c r="C1479" s="235">
        <f t="shared" si="100"/>
        <v>15331</v>
      </c>
      <c r="D1479" s="231">
        <f>'Order Form'!$M$2</f>
        <v>0</v>
      </c>
      <c r="E1479" s="232">
        <f>'Order Form'!$L$11</f>
        <v>0</v>
      </c>
      <c r="F1479" s="232" t="str">
        <f>IF(ISBLANK('Order Form'!$L$12),"",'Order Form'!$L$12)</f>
        <v/>
      </c>
      <c r="G1479" s="232">
        <f t="shared" ca="1" si="102"/>
        <v>41887</v>
      </c>
      <c r="H1479" s="233">
        <f>'Order Form'!$L$13</f>
        <v>0</v>
      </c>
      <c r="I1479" s="236">
        <f>'Order Form'!E430</f>
        <v>22.5</v>
      </c>
      <c r="J1479" s="231">
        <f>'Order Form'!L430</f>
        <v>0</v>
      </c>
      <c r="K1479" s="231" t="str">
        <f t="shared" si="101"/>
        <v>F</v>
      </c>
      <c r="L1479" s="231">
        <f>IF('Pricing + Order Summary'!$O$13&gt;=8000,14,
IF('Pricing + Order Summary'!$O$13&gt;=5500,15,
IF('Pricing + Order Summary'!$O$13&gt;=4000,16,
IF('Pricing + Order Summary'!$O$13&gt;=2000,23,
IF('Pricing + Order Summary'!$O$13&gt;=750,21,
2)))))</f>
        <v>2</v>
      </c>
      <c r="M1479" s="231" t="str">
        <f>"SPS20115"&amp;"-"&amp;D1479&amp;"-"&amp;'Order Form'!$O$3&amp;"-3"</f>
        <v>SPS20115-0-1-3</v>
      </c>
    </row>
    <row r="1480" spans="1:13">
      <c r="A1480" s="234">
        <f>'Order Form'!A431</f>
        <v>15332</v>
      </c>
      <c r="B1480" s="234">
        <f t="shared" si="99"/>
        <v>15332</v>
      </c>
      <c r="C1480" s="235">
        <f t="shared" si="100"/>
        <v>15332</v>
      </c>
      <c r="D1480" s="231">
        <f>'Order Form'!$M$2</f>
        <v>0</v>
      </c>
      <c r="E1480" s="232">
        <f>'Order Form'!$L$11</f>
        <v>0</v>
      </c>
      <c r="F1480" s="232" t="str">
        <f>IF(ISBLANK('Order Form'!$L$12),"",'Order Form'!$L$12)</f>
        <v/>
      </c>
      <c r="G1480" s="232">
        <f t="shared" ca="1" si="102"/>
        <v>41887</v>
      </c>
      <c r="H1480" s="233">
        <f>'Order Form'!$L$13</f>
        <v>0</v>
      </c>
      <c r="I1480" s="236">
        <f>'Order Form'!E431</f>
        <v>22.5</v>
      </c>
      <c r="J1480" s="231">
        <f>'Order Form'!L431</f>
        <v>0</v>
      </c>
      <c r="K1480" s="231" t="str">
        <f t="shared" si="101"/>
        <v>F</v>
      </c>
      <c r="L1480" s="231">
        <f>IF('Pricing + Order Summary'!$O$13&gt;=8000,14,
IF('Pricing + Order Summary'!$O$13&gt;=5500,15,
IF('Pricing + Order Summary'!$O$13&gt;=4000,16,
IF('Pricing + Order Summary'!$O$13&gt;=2000,23,
IF('Pricing + Order Summary'!$O$13&gt;=750,21,
2)))))</f>
        <v>2</v>
      </c>
      <c r="M1480" s="231" t="str">
        <f>"SPS20115"&amp;"-"&amp;D1480&amp;"-"&amp;'Order Form'!$O$3&amp;"-3"</f>
        <v>SPS20115-0-1-3</v>
      </c>
    </row>
    <row r="1481" spans="1:13">
      <c r="A1481" s="234">
        <f>'Order Form'!A432</f>
        <v>15318</v>
      </c>
      <c r="B1481" s="234">
        <f t="shared" si="99"/>
        <v>15318</v>
      </c>
      <c r="C1481" s="235">
        <f t="shared" si="100"/>
        <v>15318</v>
      </c>
      <c r="D1481" s="231">
        <f>'Order Form'!$M$2</f>
        <v>0</v>
      </c>
      <c r="E1481" s="232">
        <f>'Order Form'!$L$11</f>
        <v>0</v>
      </c>
      <c r="F1481" s="232" t="str">
        <f>IF(ISBLANK('Order Form'!$L$12),"",'Order Form'!$L$12)</f>
        <v/>
      </c>
      <c r="G1481" s="232">
        <f t="shared" ca="1" si="102"/>
        <v>41887</v>
      </c>
      <c r="H1481" s="233">
        <f>'Order Form'!$L$13</f>
        <v>0</v>
      </c>
      <c r="I1481" s="236">
        <f>'Order Form'!E432</f>
        <v>14.5</v>
      </c>
      <c r="J1481" s="231">
        <f>'Order Form'!L432</f>
        <v>0</v>
      </c>
      <c r="K1481" s="231" t="str">
        <f t="shared" si="101"/>
        <v>F</v>
      </c>
      <c r="L1481" s="231">
        <f>IF('Pricing + Order Summary'!$O$13&gt;=8000,14,
IF('Pricing + Order Summary'!$O$13&gt;=5500,15,
IF('Pricing + Order Summary'!$O$13&gt;=4000,16,
IF('Pricing + Order Summary'!$O$13&gt;=2000,23,
IF('Pricing + Order Summary'!$O$13&gt;=750,21,
2)))))</f>
        <v>2</v>
      </c>
      <c r="M1481" s="231" t="str">
        <f>"SPS20115"&amp;"-"&amp;D1481&amp;"-"&amp;'Order Form'!$O$3&amp;"-3"</f>
        <v>SPS20115-0-1-3</v>
      </c>
    </row>
    <row r="1482" spans="1:13">
      <c r="A1482" s="234">
        <f>'Order Form'!A433</f>
        <v>15319</v>
      </c>
      <c r="B1482" s="234">
        <f t="shared" si="99"/>
        <v>15319</v>
      </c>
      <c r="C1482" s="235">
        <f t="shared" si="100"/>
        <v>15319</v>
      </c>
      <c r="D1482" s="231">
        <f>'Order Form'!$M$2</f>
        <v>0</v>
      </c>
      <c r="E1482" s="232">
        <f>'Order Form'!$L$11</f>
        <v>0</v>
      </c>
      <c r="F1482" s="232" t="str">
        <f>IF(ISBLANK('Order Form'!$L$12),"",'Order Form'!$L$12)</f>
        <v/>
      </c>
      <c r="G1482" s="232">
        <f t="shared" ca="1" si="102"/>
        <v>41887</v>
      </c>
      <c r="H1482" s="233">
        <f>'Order Form'!$L$13</f>
        <v>0</v>
      </c>
      <c r="I1482" s="236">
        <f>'Order Form'!E433</f>
        <v>14.5</v>
      </c>
      <c r="J1482" s="231">
        <f>'Order Form'!L433</f>
        <v>0</v>
      </c>
      <c r="K1482" s="231" t="str">
        <f t="shared" si="101"/>
        <v>F</v>
      </c>
      <c r="L1482" s="231">
        <f>IF('Pricing + Order Summary'!$O$13&gt;=8000,14,
IF('Pricing + Order Summary'!$O$13&gt;=5500,15,
IF('Pricing + Order Summary'!$O$13&gt;=4000,16,
IF('Pricing + Order Summary'!$O$13&gt;=2000,23,
IF('Pricing + Order Summary'!$O$13&gt;=750,21,
2)))))</f>
        <v>2</v>
      </c>
      <c r="M1482" s="231" t="str">
        <f>"SPS20115"&amp;"-"&amp;D1482&amp;"-"&amp;'Order Form'!$O$3&amp;"-3"</f>
        <v>SPS20115-0-1-3</v>
      </c>
    </row>
    <row r="1483" spans="1:13">
      <c r="A1483" s="234">
        <f>'Order Form'!A434</f>
        <v>15320</v>
      </c>
      <c r="B1483" s="234">
        <f t="shared" si="99"/>
        <v>15320</v>
      </c>
      <c r="C1483" s="235">
        <f t="shared" si="100"/>
        <v>15320</v>
      </c>
      <c r="D1483" s="231">
        <f>'Order Form'!$M$2</f>
        <v>0</v>
      </c>
      <c r="E1483" s="232">
        <f>'Order Form'!$L$11</f>
        <v>0</v>
      </c>
      <c r="F1483" s="232" t="str">
        <f>IF(ISBLANK('Order Form'!$L$12),"",'Order Form'!$L$12)</f>
        <v/>
      </c>
      <c r="G1483" s="232">
        <f t="shared" ca="1" si="102"/>
        <v>41887</v>
      </c>
      <c r="H1483" s="233">
        <f>'Order Form'!$L$13</f>
        <v>0</v>
      </c>
      <c r="I1483" s="236">
        <f>'Order Form'!E434</f>
        <v>14.5</v>
      </c>
      <c r="J1483" s="231">
        <f>'Order Form'!L434</f>
        <v>0</v>
      </c>
      <c r="K1483" s="231" t="str">
        <f t="shared" si="101"/>
        <v>F</v>
      </c>
      <c r="L1483" s="231">
        <f>IF('Pricing + Order Summary'!$O$13&gt;=8000,14,
IF('Pricing + Order Summary'!$O$13&gt;=5500,15,
IF('Pricing + Order Summary'!$O$13&gt;=4000,16,
IF('Pricing + Order Summary'!$O$13&gt;=2000,23,
IF('Pricing + Order Summary'!$O$13&gt;=750,21,
2)))))</f>
        <v>2</v>
      </c>
      <c r="M1483" s="231" t="str">
        <f>"SPS20115"&amp;"-"&amp;D1483&amp;"-"&amp;'Order Form'!$O$3&amp;"-3"</f>
        <v>SPS20115-0-1-3</v>
      </c>
    </row>
    <row r="1484" spans="1:13">
      <c r="A1484" s="234">
        <f>'Order Form'!A435</f>
        <v>15321</v>
      </c>
      <c r="B1484" s="234">
        <f t="shared" si="99"/>
        <v>15321</v>
      </c>
      <c r="C1484" s="235">
        <f t="shared" si="100"/>
        <v>15321</v>
      </c>
      <c r="D1484" s="231">
        <f>'Order Form'!$M$2</f>
        <v>0</v>
      </c>
      <c r="E1484" s="232">
        <f>'Order Form'!$L$11</f>
        <v>0</v>
      </c>
      <c r="F1484" s="232" t="str">
        <f>IF(ISBLANK('Order Form'!$L$12),"",'Order Form'!$L$12)</f>
        <v/>
      </c>
      <c r="G1484" s="232">
        <f t="shared" ca="1" si="102"/>
        <v>41887</v>
      </c>
      <c r="H1484" s="233">
        <f>'Order Form'!$L$13</f>
        <v>0</v>
      </c>
      <c r="I1484" s="236">
        <f>'Order Form'!E435</f>
        <v>14.5</v>
      </c>
      <c r="J1484" s="231">
        <f>'Order Form'!L435</f>
        <v>0</v>
      </c>
      <c r="K1484" s="231" t="str">
        <f t="shared" si="101"/>
        <v>F</v>
      </c>
      <c r="L1484" s="231">
        <f>IF('Pricing + Order Summary'!$O$13&gt;=8000,14,
IF('Pricing + Order Summary'!$O$13&gt;=5500,15,
IF('Pricing + Order Summary'!$O$13&gt;=4000,16,
IF('Pricing + Order Summary'!$O$13&gt;=2000,23,
IF('Pricing + Order Summary'!$O$13&gt;=750,21,
2)))))</f>
        <v>2</v>
      </c>
      <c r="M1484" s="231" t="str">
        <f>"SPS20115"&amp;"-"&amp;D1484&amp;"-"&amp;'Order Form'!$O$3&amp;"-3"</f>
        <v>SPS20115-0-1-3</v>
      </c>
    </row>
    <row r="1485" spans="1:13">
      <c r="A1485" s="234">
        <f>'Order Form'!A436</f>
        <v>15314</v>
      </c>
      <c r="B1485" s="234">
        <f t="shared" si="99"/>
        <v>15314</v>
      </c>
      <c r="C1485" s="235">
        <f t="shared" si="100"/>
        <v>15314</v>
      </c>
      <c r="D1485" s="231">
        <f>'Order Form'!$M$2</f>
        <v>0</v>
      </c>
      <c r="E1485" s="232">
        <f>'Order Form'!$L$11</f>
        <v>0</v>
      </c>
      <c r="F1485" s="232" t="str">
        <f>IF(ISBLANK('Order Form'!$L$12),"",'Order Form'!$L$12)</f>
        <v/>
      </c>
      <c r="G1485" s="232">
        <f t="shared" ca="1" si="102"/>
        <v>41887</v>
      </c>
      <c r="H1485" s="233">
        <f>'Order Form'!$L$13</f>
        <v>0</v>
      </c>
      <c r="I1485" s="236">
        <f>'Order Form'!E436</f>
        <v>14.5</v>
      </c>
      <c r="J1485" s="231">
        <f>'Order Form'!L436</f>
        <v>0</v>
      </c>
      <c r="K1485" s="231" t="str">
        <f t="shared" si="101"/>
        <v>F</v>
      </c>
      <c r="L1485" s="231">
        <f>IF('Pricing + Order Summary'!$O$13&gt;=8000,14,
IF('Pricing + Order Summary'!$O$13&gt;=5500,15,
IF('Pricing + Order Summary'!$O$13&gt;=4000,16,
IF('Pricing + Order Summary'!$O$13&gt;=2000,23,
IF('Pricing + Order Summary'!$O$13&gt;=750,21,
2)))))</f>
        <v>2</v>
      </c>
      <c r="M1485" s="231" t="str">
        <f>"SPS20115"&amp;"-"&amp;D1485&amp;"-"&amp;'Order Form'!$O$3&amp;"-3"</f>
        <v>SPS20115-0-1-3</v>
      </c>
    </row>
    <row r="1486" spans="1:13">
      <c r="A1486" s="234">
        <f>'Order Form'!A437</f>
        <v>15315</v>
      </c>
      <c r="B1486" s="234">
        <f t="shared" si="99"/>
        <v>15315</v>
      </c>
      <c r="C1486" s="235">
        <f t="shared" si="100"/>
        <v>15315</v>
      </c>
      <c r="D1486" s="231">
        <f>'Order Form'!$M$2</f>
        <v>0</v>
      </c>
      <c r="E1486" s="232">
        <f>'Order Form'!$L$11</f>
        <v>0</v>
      </c>
      <c r="F1486" s="232" t="str">
        <f>IF(ISBLANK('Order Form'!$L$12),"",'Order Form'!$L$12)</f>
        <v/>
      </c>
      <c r="G1486" s="232">
        <f t="shared" ca="1" si="102"/>
        <v>41887</v>
      </c>
      <c r="H1486" s="233">
        <f>'Order Form'!$L$13</f>
        <v>0</v>
      </c>
      <c r="I1486" s="236">
        <f>'Order Form'!E437</f>
        <v>14.5</v>
      </c>
      <c r="J1486" s="231">
        <f>'Order Form'!L437</f>
        <v>0</v>
      </c>
      <c r="K1486" s="231" t="str">
        <f t="shared" si="101"/>
        <v>F</v>
      </c>
      <c r="L1486" s="231">
        <f>IF('Pricing + Order Summary'!$O$13&gt;=8000,14,
IF('Pricing + Order Summary'!$O$13&gt;=5500,15,
IF('Pricing + Order Summary'!$O$13&gt;=4000,16,
IF('Pricing + Order Summary'!$O$13&gt;=2000,23,
IF('Pricing + Order Summary'!$O$13&gt;=750,21,
2)))))</f>
        <v>2</v>
      </c>
      <c r="M1486" s="231" t="str">
        <f>"SPS20115"&amp;"-"&amp;D1486&amp;"-"&amp;'Order Form'!$O$3&amp;"-3"</f>
        <v>SPS20115-0-1-3</v>
      </c>
    </row>
    <row r="1487" spans="1:13">
      <c r="A1487" s="234">
        <f>'Order Form'!A438</f>
        <v>15316</v>
      </c>
      <c r="B1487" s="234">
        <f t="shared" si="99"/>
        <v>15316</v>
      </c>
      <c r="C1487" s="235">
        <f t="shared" si="100"/>
        <v>15316</v>
      </c>
      <c r="D1487" s="231">
        <f>'Order Form'!$M$2</f>
        <v>0</v>
      </c>
      <c r="E1487" s="232">
        <f>'Order Form'!$L$11</f>
        <v>0</v>
      </c>
      <c r="F1487" s="232" t="str">
        <f>IF(ISBLANK('Order Form'!$L$12),"",'Order Form'!$L$12)</f>
        <v/>
      </c>
      <c r="G1487" s="232">
        <f t="shared" ca="1" si="102"/>
        <v>41887</v>
      </c>
      <c r="H1487" s="233">
        <f>'Order Form'!$L$13</f>
        <v>0</v>
      </c>
      <c r="I1487" s="236">
        <f>'Order Form'!E438</f>
        <v>14.5</v>
      </c>
      <c r="J1487" s="231">
        <f>'Order Form'!L438</f>
        <v>0</v>
      </c>
      <c r="K1487" s="231" t="str">
        <f t="shared" si="101"/>
        <v>F</v>
      </c>
      <c r="L1487" s="231">
        <f>IF('Pricing + Order Summary'!$O$13&gt;=8000,14,
IF('Pricing + Order Summary'!$O$13&gt;=5500,15,
IF('Pricing + Order Summary'!$O$13&gt;=4000,16,
IF('Pricing + Order Summary'!$O$13&gt;=2000,23,
IF('Pricing + Order Summary'!$O$13&gt;=750,21,
2)))))</f>
        <v>2</v>
      </c>
      <c r="M1487" s="231" t="str">
        <f>"SPS20115"&amp;"-"&amp;D1487&amp;"-"&amp;'Order Form'!$O$3&amp;"-3"</f>
        <v>SPS20115-0-1-3</v>
      </c>
    </row>
    <row r="1488" spans="1:13">
      <c r="A1488" s="234">
        <f>'Order Form'!A439</f>
        <v>15317</v>
      </c>
      <c r="B1488" s="234">
        <f t="shared" si="99"/>
        <v>15317</v>
      </c>
      <c r="C1488" s="235">
        <f t="shared" si="100"/>
        <v>15317</v>
      </c>
      <c r="D1488" s="231">
        <f>'Order Form'!$M$2</f>
        <v>0</v>
      </c>
      <c r="E1488" s="232">
        <f>'Order Form'!$L$11</f>
        <v>0</v>
      </c>
      <c r="F1488" s="232" t="str">
        <f>IF(ISBLANK('Order Form'!$L$12),"",'Order Form'!$L$12)</f>
        <v/>
      </c>
      <c r="G1488" s="232">
        <f t="shared" ca="1" si="102"/>
        <v>41887</v>
      </c>
      <c r="H1488" s="233">
        <f>'Order Form'!$L$13</f>
        <v>0</v>
      </c>
      <c r="I1488" s="236">
        <f>'Order Form'!E439</f>
        <v>14.5</v>
      </c>
      <c r="J1488" s="231">
        <f>'Order Form'!L439</f>
        <v>0</v>
      </c>
      <c r="K1488" s="231" t="str">
        <f t="shared" si="101"/>
        <v>F</v>
      </c>
      <c r="L1488" s="231">
        <f>IF('Pricing + Order Summary'!$O$13&gt;=8000,14,
IF('Pricing + Order Summary'!$O$13&gt;=5500,15,
IF('Pricing + Order Summary'!$O$13&gt;=4000,16,
IF('Pricing + Order Summary'!$O$13&gt;=2000,23,
IF('Pricing + Order Summary'!$O$13&gt;=750,21,
2)))))</f>
        <v>2</v>
      </c>
      <c r="M1488" s="231" t="str">
        <f>"SPS20115"&amp;"-"&amp;D1488&amp;"-"&amp;'Order Form'!$O$3&amp;"-3"</f>
        <v>SPS20115-0-1-3</v>
      </c>
    </row>
    <row r="1489" spans="1:13">
      <c r="A1489" s="234">
        <f>'Order Form'!A440</f>
        <v>15361</v>
      </c>
      <c r="B1489" s="234">
        <f t="shared" si="99"/>
        <v>15361</v>
      </c>
      <c r="C1489" s="235">
        <f t="shared" si="100"/>
        <v>15361</v>
      </c>
      <c r="D1489" s="231">
        <f>'Order Form'!$M$2</f>
        <v>0</v>
      </c>
      <c r="E1489" s="232">
        <f>'Order Form'!$L$11</f>
        <v>0</v>
      </c>
      <c r="F1489" s="232" t="str">
        <f>IF(ISBLANK('Order Form'!$L$12),"",'Order Form'!$L$12)</f>
        <v/>
      </c>
      <c r="G1489" s="232">
        <f t="shared" ca="1" si="102"/>
        <v>41887</v>
      </c>
      <c r="H1489" s="233">
        <f>'Order Form'!$L$13</f>
        <v>0</v>
      </c>
      <c r="I1489" s="236">
        <f>'Order Form'!E440</f>
        <v>14.5</v>
      </c>
      <c r="J1489" s="231">
        <f>'Order Form'!L440</f>
        <v>0</v>
      </c>
      <c r="K1489" s="231" t="str">
        <f t="shared" si="101"/>
        <v>F</v>
      </c>
      <c r="L1489" s="231">
        <f>IF('Pricing + Order Summary'!$O$13&gt;=8000,14,
IF('Pricing + Order Summary'!$O$13&gt;=5500,15,
IF('Pricing + Order Summary'!$O$13&gt;=4000,16,
IF('Pricing + Order Summary'!$O$13&gt;=2000,23,
IF('Pricing + Order Summary'!$O$13&gt;=750,21,
2)))))</f>
        <v>2</v>
      </c>
      <c r="M1489" s="231" t="str">
        <f>"SPS20115"&amp;"-"&amp;D1489&amp;"-"&amp;'Order Form'!$O$3&amp;"-3"</f>
        <v>SPS20115-0-1-3</v>
      </c>
    </row>
    <row r="1490" spans="1:13">
      <c r="A1490" s="234">
        <f>'Order Form'!A441</f>
        <v>15362</v>
      </c>
      <c r="B1490" s="234">
        <f t="shared" si="99"/>
        <v>15362</v>
      </c>
      <c r="C1490" s="235">
        <f t="shared" si="100"/>
        <v>15362</v>
      </c>
      <c r="D1490" s="231">
        <f>'Order Form'!$M$2</f>
        <v>0</v>
      </c>
      <c r="E1490" s="232">
        <f>'Order Form'!$L$11</f>
        <v>0</v>
      </c>
      <c r="F1490" s="232" t="str">
        <f>IF(ISBLANK('Order Form'!$L$12),"",'Order Form'!$L$12)</f>
        <v/>
      </c>
      <c r="G1490" s="232">
        <f t="shared" ca="1" si="102"/>
        <v>41887</v>
      </c>
      <c r="H1490" s="233">
        <f>'Order Form'!$L$13</f>
        <v>0</v>
      </c>
      <c r="I1490" s="236">
        <f>'Order Form'!E441</f>
        <v>14.5</v>
      </c>
      <c r="J1490" s="231">
        <f>'Order Form'!L441</f>
        <v>0</v>
      </c>
      <c r="K1490" s="231" t="str">
        <f t="shared" si="101"/>
        <v>F</v>
      </c>
      <c r="L1490" s="231">
        <f>IF('Pricing + Order Summary'!$O$13&gt;=8000,14,
IF('Pricing + Order Summary'!$O$13&gt;=5500,15,
IF('Pricing + Order Summary'!$O$13&gt;=4000,16,
IF('Pricing + Order Summary'!$O$13&gt;=2000,23,
IF('Pricing + Order Summary'!$O$13&gt;=750,21,
2)))))</f>
        <v>2</v>
      </c>
      <c r="M1490" s="231" t="str">
        <f>"SPS20115"&amp;"-"&amp;D1490&amp;"-"&amp;'Order Form'!$O$3&amp;"-3"</f>
        <v>SPS20115-0-1-3</v>
      </c>
    </row>
    <row r="1491" spans="1:13">
      <c r="A1491" s="234">
        <f>'Order Form'!A442</f>
        <v>15363</v>
      </c>
      <c r="B1491" s="234">
        <f t="shared" si="99"/>
        <v>15363</v>
      </c>
      <c r="C1491" s="235">
        <f t="shared" si="100"/>
        <v>15363</v>
      </c>
      <c r="D1491" s="231">
        <f>'Order Form'!$M$2</f>
        <v>0</v>
      </c>
      <c r="E1491" s="232">
        <f>'Order Form'!$L$11</f>
        <v>0</v>
      </c>
      <c r="F1491" s="232" t="str">
        <f>IF(ISBLANK('Order Form'!$L$12),"",'Order Form'!$L$12)</f>
        <v/>
      </c>
      <c r="G1491" s="232">
        <f t="shared" ca="1" si="102"/>
        <v>41887</v>
      </c>
      <c r="H1491" s="233">
        <f>'Order Form'!$L$13</f>
        <v>0</v>
      </c>
      <c r="I1491" s="236">
        <f>'Order Form'!E442</f>
        <v>14.5</v>
      </c>
      <c r="J1491" s="231">
        <f>'Order Form'!L442</f>
        <v>0</v>
      </c>
      <c r="K1491" s="231" t="str">
        <f t="shared" si="101"/>
        <v>F</v>
      </c>
      <c r="L1491" s="231">
        <f>IF('Pricing + Order Summary'!$O$13&gt;=8000,14,
IF('Pricing + Order Summary'!$O$13&gt;=5500,15,
IF('Pricing + Order Summary'!$O$13&gt;=4000,16,
IF('Pricing + Order Summary'!$O$13&gt;=2000,23,
IF('Pricing + Order Summary'!$O$13&gt;=750,21,
2)))))</f>
        <v>2</v>
      </c>
      <c r="M1491" s="231" t="str">
        <f>"SPS20115"&amp;"-"&amp;D1491&amp;"-"&amp;'Order Form'!$O$3&amp;"-3"</f>
        <v>SPS20115-0-1-3</v>
      </c>
    </row>
    <row r="1492" spans="1:13">
      <c r="A1492" s="234">
        <f>'Order Form'!A443</f>
        <v>15364</v>
      </c>
      <c r="B1492" s="234">
        <f t="shared" si="99"/>
        <v>15364</v>
      </c>
      <c r="C1492" s="235">
        <f t="shared" si="100"/>
        <v>15364</v>
      </c>
      <c r="D1492" s="231">
        <f>'Order Form'!$M$2</f>
        <v>0</v>
      </c>
      <c r="E1492" s="232">
        <f>'Order Form'!$L$11</f>
        <v>0</v>
      </c>
      <c r="F1492" s="232" t="str">
        <f>IF(ISBLANK('Order Form'!$L$12),"",'Order Form'!$L$12)</f>
        <v/>
      </c>
      <c r="G1492" s="232">
        <f t="shared" ca="1" si="102"/>
        <v>41887</v>
      </c>
      <c r="H1492" s="233">
        <f>'Order Form'!$L$13</f>
        <v>0</v>
      </c>
      <c r="I1492" s="236">
        <f>'Order Form'!E443</f>
        <v>14.5</v>
      </c>
      <c r="J1492" s="231">
        <f>'Order Form'!L443</f>
        <v>0</v>
      </c>
      <c r="K1492" s="231" t="str">
        <f t="shared" si="101"/>
        <v>F</v>
      </c>
      <c r="L1492" s="231">
        <f>IF('Pricing + Order Summary'!$O$13&gt;=8000,14,
IF('Pricing + Order Summary'!$O$13&gt;=5500,15,
IF('Pricing + Order Summary'!$O$13&gt;=4000,16,
IF('Pricing + Order Summary'!$O$13&gt;=2000,23,
IF('Pricing + Order Summary'!$O$13&gt;=750,21,
2)))))</f>
        <v>2</v>
      </c>
      <c r="M1492" s="231" t="str">
        <f>"SPS20115"&amp;"-"&amp;D1492&amp;"-"&amp;'Order Form'!$O$3&amp;"-3"</f>
        <v>SPS20115-0-1-3</v>
      </c>
    </row>
    <row r="1493" spans="1:13">
      <c r="A1493" s="234">
        <f>'Order Form'!A444</f>
        <v>15365</v>
      </c>
      <c r="B1493" s="234">
        <f t="shared" si="99"/>
        <v>15365</v>
      </c>
      <c r="C1493" s="235">
        <f t="shared" si="100"/>
        <v>15365</v>
      </c>
      <c r="D1493" s="231">
        <f>'Order Form'!$M$2</f>
        <v>0</v>
      </c>
      <c r="E1493" s="232">
        <f>'Order Form'!$L$11</f>
        <v>0</v>
      </c>
      <c r="F1493" s="232" t="str">
        <f>IF(ISBLANK('Order Form'!$L$12),"",'Order Form'!$L$12)</f>
        <v/>
      </c>
      <c r="G1493" s="232">
        <f t="shared" ca="1" si="102"/>
        <v>41887</v>
      </c>
      <c r="H1493" s="233">
        <f>'Order Form'!$L$13</f>
        <v>0</v>
      </c>
      <c r="I1493" s="236">
        <f>'Order Form'!E444</f>
        <v>14.5</v>
      </c>
      <c r="J1493" s="231">
        <f>'Order Form'!L444</f>
        <v>0</v>
      </c>
      <c r="K1493" s="231" t="str">
        <f t="shared" si="101"/>
        <v>F</v>
      </c>
      <c r="L1493" s="231">
        <f>IF('Pricing + Order Summary'!$O$13&gt;=8000,14,
IF('Pricing + Order Summary'!$O$13&gt;=5500,15,
IF('Pricing + Order Summary'!$O$13&gt;=4000,16,
IF('Pricing + Order Summary'!$O$13&gt;=2000,23,
IF('Pricing + Order Summary'!$O$13&gt;=750,21,
2)))))</f>
        <v>2</v>
      </c>
      <c r="M1493" s="231" t="str">
        <f>"SPS20115"&amp;"-"&amp;D1493&amp;"-"&amp;'Order Form'!$O$3&amp;"-3"</f>
        <v>SPS20115-0-1-3</v>
      </c>
    </row>
    <row r="1494" spans="1:13">
      <c r="A1494" s="234">
        <f>'Order Form'!A445</f>
        <v>15366</v>
      </c>
      <c r="B1494" s="234">
        <f t="shared" si="99"/>
        <v>15366</v>
      </c>
      <c r="C1494" s="235">
        <f t="shared" si="100"/>
        <v>15366</v>
      </c>
      <c r="D1494" s="231">
        <f>'Order Form'!$M$2</f>
        <v>0</v>
      </c>
      <c r="E1494" s="232">
        <f>'Order Form'!$L$11</f>
        <v>0</v>
      </c>
      <c r="F1494" s="232" t="str">
        <f>IF(ISBLANK('Order Form'!$L$12),"",'Order Form'!$L$12)</f>
        <v/>
      </c>
      <c r="G1494" s="232">
        <f t="shared" ca="1" si="102"/>
        <v>41887</v>
      </c>
      <c r="H1494" s="233">
        <f>'Order Form'!$L$13</f>
        <v>0</v>
      </c>
      <c r="I1494" s="236">
        <f>'Order Form'!E445</f>
        <v>14.5</v>
      </c>
      <c r="J1494" s="231">
        <f>'Order Form'!L445</f>
        <v>0</v>
      </c>
      <c r="K1494" s="231" t="str">
        <f t="shared" si="101"/>
        <v>F</v>
      </c>
      <c r="L1494" s="231">
        <f>IF('Pricing + Order Summary'!$O$13&gt;=8000,14,
IF('Pricing + Order Summary'!$O$13&gt;=5500,15,
IF('Pricing + Order Summary'!$O$13&gt;=4000,16,
IF('Pricing + Order Summary'!$O$13&gt;=2000,23,
IF('Pricing + Order Summary'!$O$13&gt;=750,21,
2)))))</f>
        <v>2</v>
      </c>
      <c r="M1494" s="231" t="str">
        <f>"SPS20115"&amp;"-"&amp;D1494&amp;"-"&amp;'Order Form'!$O$3&amp;"-3"</f>
        <v>SPS20115-0-1-3</v>
      </c>
    </row>
    <row r="1495" spans="1:13">
      <c r="A1495" s="234">
        <f>'Order Form'!A446</f>
        <v>15367</v>
      </c>
      <c r="B1495" s="234">
        <f t="shared" si="99"/>
        <v>15367</v>
      </c>
      <c r="C1495" s="235">
        <f t="shared" si="100"/>
        <v>15367</v>
      </c>
      <c r="D1495" s="231">
        <f>'Order Form'!$M$2</f>
        <v>0</v>
      </c>
      <c r="E1495" s="232">
        <f>'Order Form'!$L$11</f>
        <v>0</v>
      </c>
      <c r="F1495" s="232" t="str">
        <f>IF(ISBLANK('Order Form'!$L$12),"",'Order Form'!$L$12)</f>
        <v/>
      </c>
      <c r="G1495" s="232">
        <f t="shared" ca="1" si="102"/>
        <v>41887</v>
      </c>
      <c r="H1495" s="233">
        <f>'Order Form'!$L$13</f>
        <v>0</v>
      </c>
      <c r="I1495" s="236">
        <f>'Order Form'!E446</f>
        <v>14.5</v>
      </c>
      <c r="J1495" s="231">
        <f>'Order Form'!L446</f>
        <v>0</v>
      </c>
      <c r="K1495" s="231" t="str">
        <f t="shared" si="101"/>
        <v>F</v>
      </c>
      <c r="L1495" s="231">
        <f>IF('Pricing + Order Summary'!$O$13&gt;=8000,14,
IF('Pricing + Order Summary'!$O$13&gt;=5500,15,
IF('Pricing + Order Summary'!$O$13&gt;=4000,16,
IF('Pricing + Order Summary'!$O$13&gt;=2000,23,
IF('Pricing + Order Summary'!$O$13&gt;=750,21,
2)))))</f>
        <v>2</v>
      </c>
      <c r="M1495" s="231" t="str">
        <f>"SPS20115"&amp;"-"&amp;D1495&amp;"-"&amp;'Order Form'!$O$3&amp;"-3"</f>
        <v>SPS20115-0-1-3</v>
      </c>
    </row>
    <row r="1496" spans="1:13">
      <c r="A1496" s="234">
        <f>'Order Form'!A447</f>
        <v>15368</v>
      </c>
      <c r="B1496" s="234">
        <f t="shared" si="99"/>
        <v>15368</v>
      </c>
      <c r="C1496" s="235">
        <f t="shared" si="100"/>
        <v>15368</v>
      </c>
      <c r="D1496" s="231">
        <f>'Order Form'!$M$2</f>
        <v>0</v>
      </c>
      <c r="E1496" s="232">
        <f>'Order Form'!$L$11</f>
        <v>0</v>
      </c>
      <c r="F1496" s="232" t="str">
        <f>IF(ISBLANK('Order Form'!$L$12),"",'Order Form'!$L$12)</f>
        <v/>
      </c>
      <c r="G1496" s="232">
        <f t="shared" ca="1" si="102"/>
        <v>41887</v>
      </c>
      <c r="H1496" s="233">
        <f>'Order Form'!$L$13</f>
        <v>0</v>
      </c>
      <c r="I1496" s="236">
        <f>'Order Form'!E447</f>
        <v>14.5</v>
      </c>
      <c r="J1496" s="231">
        <f>'Order Form'!L447</f>
        <v>0</v>
      </c>
      <c r="K1496" s="231" t="str">
        <f t="shared" si="101"/>
        <v>F</v>
      </c>
      <c r="L1496" s="231">
        <f>IF('Pricing + Order Summary'!$O$13&gt;=8000,14,
IF('Pricing + Order Summary'!$O$13&gt;=5500,15,
IF('Pricing + Order Summary'!$O$13&gt;=4000,16,
IF('Pricing + Order Summary'!$O$13&gt;=2000,23,
IF('Pricing + Order Summary'!$O$13&gt;=750,21,
2)))))</f>
        <v>2</v>
      </c>
      <c r="M1496" s="231" t="str">
        <f>"SPS20115"&amp;"-"&amp;D1496&amp;"-"&amp;'Order Form'!$O$3&amp;"-3"</f>
        <v>SPS20115-0-1-3</v>
      </c>
    </row>
    <row r="1497" spans="1:13">
      <c r="A1497" s="234">
        <f>'Order Form'!A448</f>
        <v>15353</v>
      </c>
      <c r="B1497" s="234">
        <f t="shared" si="99"/>
        <v>15353</v>
      </c>
      <c r="C1497" s="235">
        <f t="shared" si="100"/>
        <v>15353</v>
      </c>
      <c r="D1497" s="231">
        <f>'Order Form'!$M$2</f>
        <v>0</v>
      </c>
      <c r="E1497" s="232">
        <f>'Order Form'!$L$11</f>
        <v>0</v>
      </c>
      <c r="F1497" s="232" t="str">
        <f>IF(ISBLANK('Order Form'!$L$12),"",'Order Form'!$L$12)</f>
        <v/>
      </c>
      <c r="G1497" s="232">
        <f t="shared" ca="1" si="102"/>
        <v>41887</v>
      </c>
      <c r="H1497" s="233">
        <f>'Order Form'!$L$13</f>
        <v>0</v>
      </c>
      <c r="I1497" s="236">
        <f>'Order Form'!E448</f>
        <v>14.5</v>
      </c>
      <c r="J1497" s="231">
        <f>'Order Form'!L448</f>
        <v>0</v>
      </c>
      <c r="K1497" s="231" t="str">
        <f t="shared" si="101"/>
        <v>F</v>
      </c>
      <c r="L1497" s="231">
        <f>IF('Pricing + Order Summary'!$O$13&gt;=8000,14,
IF('Pricing + Order Summary'!$O$13&gt;=5500,15,
IF('Pricing + Order Summary'!$O$13&gt;=4000,16,
IF('Pricing + Order Summary'!$O$13&gt;=2000,23,
IF('Pricing + Order Summary'!$O$13&gt;=750,21,
2)))))</f>
        <v>2</v>
      </c>
      <c r="M1497" s="231" t="str">
        <f>"SPS20115"&amp;"-"&amp;D1497&amp;"-"&amp;'Order Form'!$O$3&amp;"-3"</f>
        <v>SPS20115-0-1-3</v>
      </c>
    </row>
    <row r="1498" spans="1:13">
      <c r="A1498" s="234">
        <f>'Order Form'!A449</f>
        <v>15354</v>
      </c>
      <c r="B1498" s="234">
        <f t="shared" si="99"/>
        <v>15354</v>
      </c>
      <c r="C1498" s="235">
        <f t="shared" si="100"/>
        <v>15354</v>
      </c>
      <c r="D1498" s="231">
        <f>'Order Form'!$M$2</f>
        <v>0</v>
      </c>
      <c r="E1498" s="232">
        <f>'Order Form'!$L$11</f>
        <v>0</v>
      </c>
      <c r="F1498" s="232" t="str">
        <f>IF(ISBLANK('Order Form'!$L$12),"",'Order Form'!$L$12)</f>
        <v/>
      </c>
      <c r="G1498" s="232">
        <f t="shared" ca="1" si="102"/>
        <v>41887</v>
      </c>
      <c r="H1498" s="233">
        <f>'Order Form'!$L$13</f>
        <v>0</v>
      </c>
      <c r="I1498" s="236">
        <f>'Order Form'!E449</f>
        <v>14.5</v>
      </c>
      <c r="J1498" s="231">
        <f>'Order Form'!L449</f>
        <v>0</v>
      </c>
      <c r="K1498" s="231" t="str">
        <f t="shared" si="101"/>
        <v>F</v>
      </c>
      <c r="L1498" s="231">
        <f>IF('Pricing + Order Summary'!$O$13&gt;=8000,14,
IF('Pricing + Order Summary'!$O$13&gt;=5500,15,
IF('Pricing + Order Summary'!$O$13&gt;=4000,16,
IF('Pricing + Order Summary'!$O$13&gt;=2000,23,
IF('Pricing + Order Summary'!$O$13&gt;=750,21,
2)))))</f>
        <v>2</v>
      </c>
      <c r="M1498" s="231" t="str">
        <f>"SPS20115"&amp;"-"&amp;D1498&amp;"-"&amp;'Order Form'!$O$3&amp;"-3"</f>
        <v>SPS20115-0-1-3</v>
      </c>
    </row>
    <row r="1499" spans="1:13">
      <c r="A1499" s="234">
        <f>'Order Form'!A450</f>
        <v>15355</v>
      </c>
      <c r="B1499" s="234">
        <f t="shared" si="99"/>
        <v>15355</v>
      </c>
      <c r="C1499" s="235">
        <f t="shared" si="100"/>
        <v>15355</v>
      </c>
      <c r="D1499" s="231">
        <f>'Order Form'!$M$2</f>
        <v>0</v>
      </c>
      <c r="E1499" s="232">
        <f>'Order Form'!$L$11</f>
        <v>0</v>
      </c>
      <c r="F1499" s="232" t="str">
        <f>IF(ISBLANK('Order Form'!$L$12),"",'Order Form'!$L$12)</f>
        <v/>
      </c>
      <c r="G1499" s="232">
        <f t="shared" ca="1" si="102"/>
        <v>41887</v>
      </c>
      <c r="H1499" s="233">
        <f>'Order Form'!$L$13</f>
        <v>0</v>
      </c>
      <c r="I1499" s="236">
        <f>'Order Form'!E450</f>
        <v>14.5</v>
      </c>
      <c r="J1499" s="231">
        <f>'Order Form'!L450</f>
        <v>0</v>
      </c>
      <c r="K1499" s="231" t="str">
        <f t="shared" si="101"/>
        <v>F</v>
      </c>
      <c r="L1499" s="231">
        <f>IF('Pricing + Order Summary'!$O$13&gt;=8000,14,
IF('Pricing + Order Summary'!$O$13&gt;=5500,15,
IF('Pricing + Order Summary'!$O$13&gt;=4000,16,
IF('Pricing + Order Summary'!$O$13&gt;=2000,23,
IF('Pricing + Order Summary'!$O$13&gt;=750,21,
2)))))</f>
        <v>2</v>
      </c>
      <c r="M1499" s="231" t="str">
        <f>"SPS20115"&amp;"-"&amp;D1499&amp;"-"&amp;'Order Form'!$O$3&amp;"-3"</f>
        <v>SPS20115-0-1-3</v>
      </c>
    </row>
    <row r="1500" spans="1:13">
      <c r="A1500" s="234">
        <f>'Order Form'!A451</f>
        <v>15356</v>
      </c>
      <c r="B1500" s="234">
        <f t="shared" si="99"/>
        <v>15356</v>
      </c>
      <c r="C1500" s="235">
        <f t="shared" si="100"/>
        <v>15356</v>
      </c>
      <c r="D1500" s="231">
        <f>'Order Form'!$M$2</f>
        <v>0</v>
      </c>
      <c r="E1500" s="232">
        <f>'Order Form'!$L$11</f>
        <v>0</v>
      </c>
      <c r="F1500" s="232" t="str">
        <f>IF(ISBLANK('Order Form'!$L$12),"",'Order Form'!$L$12)</f>
        <v/>
      </c>
      <c r="G1500" s="232">
        <f t="shared" ca="1" si="102"/>
        <v>41887</v>
      </c>
      <c r="H1500" s="233">
        <f>'Order Form'!$L$13</f>
        <v>0</v>
      </c>
      <c r="I1500" s="236">
        <f>'Order Form'!E451</f>
        <v>14.5</v>
      </c>
      <c r="J1500" s="231">
        <f>'Order Form'!L451</f>
        <v>0</v>
      </c>
      <c r="K1500" s="231" t="str">
        <f t="shared" si="101"/>
        <v>F</v>
      </c>
      <c r="L1500" s="231">
        <f>IF('Pricing + Order Summary'!$O$13&gt;=8000,14,
IF('Pricing + Order Summary'!$O$13&gt;=5500,15,
IF('Pricing + Order Summary'!$O$13&gt;=4000,16,
IF('Pricing + Order Summary'!$O$13&gt;=2000,23,
IF('Pricing + Order Summary'!$O$13&gt;=750,21,
2)))))</f>
        <v>2</v>
      </c>
      <c r="M1500" s="231" t="str">
        <f>"SPS20115"&amp;"-"&amp;D1500&amp;"-"&amp;'Order Form'!$O$3&amp;"-3"</f>
        <v>SPS20115-0-1-3</v>
      </c>
    </row>
    <row r="1501" spans="1:13">
      <c r="A1501" s="234">
        <f>'Order Form'!A452</f>
        <v>15357</v>
      </c>
      <c r="B1501" s="234">
        <f t="shared" si="99"/>
        <v>15357</v>
      </c>
      <c r="C1501" s="235">
        <f t="shared" si="100"/>
        <v>15357</v>
      </c>
      <c r="D1501" s="231">
        <f>'Order Form'!$M$2</f>
        <v>0</v>
      </c>
      <c r="E1501" s="232">
        <f>'Order Form'!$L$11</f>
        <v>0</v>
      </c>
      <c r="F1501" s="232" t="str">
        <f>IF(ISBLANK('Order Form'!$L$12),"",'Order Form'!$L$12)</f>
        <v/>
      </c>
      <c r="G1501" s="232">
        <f t="shared" ca="1" si="102"/>
        <v>41887</v>
      </c>
      <c r="H1501" s="233">
        <f>'Order Form'!$L$13</f>
        <v>0</v>
      </c>
      <c r="I1501" s="236">
        <f>'Order Form'!E452</f>
        <v>14.5</v>
      </c>
      <c r="J1501" s="231">
        <f>'Order Form'!L452</f>
        <v>0</v>
      </c>
      <c r="K1501" s="231" t="str">
        <f t="shared" si="101"/>
        <v>F</v>
      </c>
      <c r="L1501" s="231">
        <f>IF('Pricing + Order Summary'!$O$13&gt;=8000,14,
IF('Pricing + Order Summary'!$O$13&gt;=5500,15,
IF('Pricing + Order Summary'!$O$13&gt;=4000,16,
IF('Pricing + Order Summary'!$O$13&gt;=2000,23,
IF('Pricing + Order Summary'!$O$13&gt;=750,21,
2)))))</f>
        <v>2</v>
      </c>
      <c r="M1501" s="231" t="str">
        <f>"SPS20115"&amp;"-"&amp;D1501&amp;"-"&amp;'Order Form'!$O$3&amp;"-3"</f>
        <v>SPS20115-0-1-3</v>
      </c>
    </row>
    <row r="1502" spans="1:13">
      <c r="A1502" s="234">
        <f>'Order Form'!A453</f>
        <v>15358</v>
      </c>
      <c r="B1502" s="234">
        <f t="shared" si="99"/>
        <v>15358</v>
      </c>
      <c r="C1502" s="235">
        <f t="shared" si="100"/>
        <v>15358</v>
      </c>
      <c r="D1502" s="231">
        <f>'Order Form'!$M$2</f>
        <v>0</v>
      </c>
      <c r="E1502" s="232">
        <f>'Order Form'!$L$11</f>
        <v>0</v>
      </c>
      <c r="F1502" s="232" t="str">
        <f>IF(ISBLANK('Order Form'!$L$12),"",'Order Form'!$L$12)</f>
        <v/>
      </c>
      <c r="G1502" s="232">
        <f t="shared" ca="1" si="102"/>
        <v>41887</v>
      </c>
      <c r="H1502" s="233">
        <f>'Order Form'!$L$13</f>
        <v>0</v>
      </c>
      <c r="I1502" s="236">
        <f>'Order Form'!E453</f>
        <v>14.5</v>
      </c>
      <c r="J1502" s="231">
        <f>'Order Form'!L453</f>
        <v>0</v>
      </c>
      <c r="K1502" s="231" t="str">
        <f t="shared" si="101"/>
        <v>F</v>
      </c>
      <c r="L1502" s="231">
        <f>IF('Pricing + Order Summary'!$O$13&gt;=8000,14,
IF('Pricing + Order Summary'!$O$13&gt;=5500,15,
IF('Pricing + Order Summary'!$O$13&gt;=4000,16,
IF('Pricing + Order Summary'!$O$13&gt;=2000,23,
IF('Pricing + Order Summary'!$O$13&gt;=750,21,
2)))))</f>
        <v>2</v>
      </c>
      <c r="M1502" s="231" t="str">
        <f>"SPS20115"&amp;"-"&amp;D1502&amp;"-"&amp;'Order Form'!$O$3&amp;"-3"</f>
        <v>SPS20115-0-1-3</v>
      </c>
    </row>
    <row r="1503" spans="1:13">
      <c r="A1503" s="234">
        <f>'Order Form'!A454</f>
        <v>15359</v>
      </c>
      <c r="B1503" s="234">
        <f t="shared" si="99"/>
        <v>15359</v>
      </c>
      <c r="C1503" s="235">
        <f t="shared" si="100"/>
        <v>15359</v>
      </c>
      <c r="D1503" s="231">
        <f>'Order Form'!$M$2</f>
        <v>0</v>
      </c>
      <c r="E1503" s="232">
        <f>'Order Form'!$L$11</f>
        <v>0</v>
      </c>
      <c r="F1503" s="232" t="str">
        <f>IF(ISBLANK('Order Form'!$L$12),"",'Order Form'!$L$12)</f>
        <v/>
      </c>
      <c r="G1503" s="232">
        <f t="shared" ca="1" si="102"/>
        <v>41887</v>
      </c>
      <c r="H1503" s="233">
        <f>'Order Form'!$L$13</f>
        <v>0</v>
      </c>
      <c r="I1503" s="236">
        <f>'Order Form'!E454</f>
        <v>14.5</v>
      </c>
      <c r="J1503" s="231">
        <f>'Order Form'!L454</f>
        <v>0</v>
      </c>
      <c r="K1503" s="231" t="str">
        <f t="shared" si="101"/>
        <v>F</v>
      </c>
      <c r="L1503" s="231">
        <f>IF('Pricing + Order Summary'!$O$13&gt;=8000,14,
IF('Pricing + Order Summary'!$O$13&gt;=5500,15,
IF('Pricing + Order Summary'!$O$13&gt;=4000,16,
IF('Pricing + Order Summary'!$O$13&gt;=2000,23,
IF('Pricing + Order Summary'!$O$13&gt;=750,21,
2)))))</f>
        <v>2</v>
      </c>
      <c r="M1503" s="231" t="str">
        <f>"SPS20115"&amp;"-"&amp;D1503&amp;"-"&amp;'Order Form'!$O$3&amp;"-3"</f>
        <v>SPS20115-0-1-3</v>
      </c>
    </row>
    <row r="1504" spans="1:13">
      <c r="A1504" s="234">
        <f>'Order Form'!A455</f>
        <v>15360</v>
      </c>
      <c r="B1504" s="234">
        <f t="shared" si="99"/>
        <v>15360</v>
      </c>
      <c r="C1504" s="235">
        <f t="shared" si="100"/>
        <v>15360</v>
      </c>
      <c r="D1504" s="231">
        <f>'Order Form'!$M$2</f>
        <v>0</v>
      </c>
      <c r="E1504" s="232">
        <f>'Order Form'!$L$11</f>
        <v>0</v>
      </c>
      <c r="F1504" s="232" t="str">
        <f>IF(ISBLANK('Order Form'!$L$12),"",'Order Form'!$L$12)</f>
        <v/>
      </c>
      <c r="G1504" s="232">
        <f t="shared" ca="1" si="102"/>
        <v>41887</v>
      </c>
      <c r="H1504" s="233">
        <f>'Order Form'!$L$13</f>
        <v>0</v>
      </c>
      <c r="I1504" s="236">
        <f>'Order Form'!E455</f>
        <v>14.5</v>
      </c>
      <c r="J1504" s="231">
        <f>'Order Form'!L455</f>
        <v>0</v>
      </c>
      <c r="K1504" s="231" t="str">
        <f t="shared" si="101"/>
        <v>F</v>
      </c>
      <c r="L1504" s="231">
        <f>IF('Pricing + Order Summary'!$O$13&gt;=8000,14,
IF('Pricing + Order Summary'!$O$13&gt;=5500,15,
IF('Pricing + Order Summary'!$O$13&gt;=4000,16,
IF('Pricing + Order Summary'!$O$13&gt;=2000,23,
IF('Pricing + Order Summary'!$O$13&gt;=750,21,
2)))))</f>
        <v>2</v>
      </c>
      <c r="M1504" s="231" t="str">
        <f>"SPS20115"&amp;"-"&amp;D1504&amp;"-"&amp;'Order Form'!$O$3&amp;"-3"</f>
        <v>SPS20115-0-1-3</v>
      </c>
    </row>
    <row r="1505" spans="1:13">
      <c r="A1505" s="234">
        <f>'Order Form'!A456</f>
        <v>15349</v>
      </c>
      <c r="B1505" s="234">
        <f t="shared" si="99"/>
        <v>15349</v>
      </c>
      <c r="C1505" s="235">
        <f t="shared" si="100"/>
        <v>15349</v>
      </c>
      <c r="D1505" s="231">
        <f>'Order Form'!$M$2</f>
        <v>0</v>
      </c>
      <c r="E1505" s="232">
        <f>'Order Form'!$L$11</f>
        <v>0</v>
      </c>
      <c r="F1505" s="232" t="str">
        <f>IF(ISBLANK('Order Form'!$L$12),"",'Order Form'!$L$12)</f>
        <v/>
      </c>
      <c r="G1505" s="232">
        <f t="shared" ca="1" si="102"/>
        <v>41887</v>
      </c>
      <c r="H1505" s="233">
        <f>'Order Form'!$L$13</f>
        <v>0</v>
      </c>
      <c r="I1505" s="236">
        <f>'Order Form'!E456</f>
        <v>18.5</v>
      </c>
      <c r="J1505" s="231">
        <f>'Order Form'!L456</f>
        <v>0</v>
      </c>
      <c r="K1505" s="231" t="str">
        <f t="shared" si="101"/>
        <v>F</v>
      </c>
      <c r="L1505" s="231">
        <f>IF('Pricing + Order Summary'!$O$13&gt;=8000,14,
IF('Pricing + Order Summary'!$O$13&gt;=5500,15,
IF('Pricing + Order Summary'!$O$13&gt;=4000,16,
IF('Pricing + Order Summary'!$O$13&gt;=2000,23,
IF('Pricing + Order Summary'!$O$13&gt;=750,21,
2)))))</f>
        <v>2</v>
      </c>
      <c r="M1505" s="231" t="str">
        <f>"SPS20115"&amp;"-"&amp;D1505&amp;"-"&amp;'Order Form'!$O$3&amp;"-3"</f>
        <v>SPS20115-0-1-3</v>
      </c>
    </row>
    <row r="1506" spans="1:13">
      <c r="A1506" s="234">
        <f>'Order Form'!A457</f>
        <v>15350</v>
      </c>
      <c r="B1506" s="234">
        <f t="shared" si="99"/>
        <v>15350</v>
      </c>
      <c r="C1506" s="235">
        <f t="shared" si="100"/>
        <v>15350</v>
      </c>
      <c r="D1506" s="231">
        <f>'Order Form'!$M$2</f>
        <v>0</v>
      </c>
      <c r="E1506" s="232">
        <f>'Order Form'!$L$11</f>
        <v>0</v>
      </c>
      <c r="F1506" s="232" t="str">
        <f>IF(ISBLANK('Order Form'!$L$12),"",'Order Form'!$L$12)</f>
        <v/>
      </c>
      <c r="G1506" s="232">
        <f t="shared" ca="1" si="102"/>
        <v>41887</v>
      </c>
      <c r="H1506" s="233">
        <f>'Order Form'!$L$13</f>
        <v>0</v>
      </c>
      <c r="I1506" s="236">
        <f>'Order Form'!E457</f>
        <v>18.5</v>
      </c>
      <c r="J1506" s="231">
        <f>'Order Form'!L457</f>
        <v>0</v>
      </c>
      <c r="K1506" s="231" t="str">
        <f t="shared" si="101"/>
        <v>F</v>
      </c>
      <c r="L1506" s="231">
        <f>IF('Pricing + Order Summary'!$O$13&gt;=8000,14,
IF('Pricing + Order Summary'!$O$13&gt;=5500,15,
IF('Pricing + Order Summary'!$O$13&gt;=4000,16,
IF('Pricing + Order Summary'!$O$13&gt;=2000,23,
IF('Pricing + Order Summary'!$O$13&gt;=750,21,
2)))))</f>
        <v>2</v>
      </c>
      <c r="M1506" s="231" t="str">
        <f>"SPS20115"&amp;"-"&amp;D1506&amp;"-"&amp;'Order Form'!$O$3&amp;"-3"</f>
        <v>SPS20115-0-1-3</v>
      </c>
    </row>
    <row r="1507" spans="1:13">
      <c r="A1507" s="234">
        <f>'Order Form'!A458</f>
        <v>15351</v>
      </c>
      <c r="B1507" s="234">
        <f t="shared" si="99"/>
        <v>15351</v>
      </c>
      <c r="C1507" s="235">
        <f t="shared" si="100"/>
        <v>15351</v>
      </c>
      <c r="D1507" s="231">
        <f>'Order Form'!$M$2</f>
        <v>0</v>
      </c>
      <c r="E1507" s="232">
        <f>'Order Form'!$L$11</f>
        <v>0</v>
      </c>
      <c r="F1507" s="232" t="str">
        <f>IF(ISBLANK('Order Form'!$L$12),"",'Order Form'!$L$12)</f>
        <v/>
      </c>
      <c r="G1507" s="232">
        <f t="shared" ca="1" si="102"/>
        <v>41887</v>
      </c>
      <c r="H1507" s="233">
        <f>'Order Form'!$L$13</f>
        <v>0</v>
      </c>
      <c r="I1507" s="236">
        <f>'Order Form'!E458</f>
        <v>18.5</v>
      </c>
      <c r="J1507" s="231">
        <f>'Order Form'!L458</f>
        <v>0</v>
      </c>
      <c r="K1507" s="231" t="str">
        <f t="shared" si="101"/>
        <v>F</v>
      </c>
      <c r="L1507" s="231">
        <f>IF('Pricing + Order Summary'!$O$13&gt;=8000,14,
IF('Pricing + Order Summary'!$O$13&gt;=5500,15,
IF('Pricing + Order Summary'!$O$13&gt;=4000,16,
IF('Pricing + Order Summary'!$O$13&gt;=2000,23,
IF('Pricing + Order Summary'!$O$13&gt;=750,21,
2)))))</f>
        <v>2</v>
      </c>
      <c r="M1507" s="231" t="str">
        <f>"SPS20115"&amp;"-"&amp;D1507&amp;"-"&amp;'Order Form'!$O$3&amp;"-3"</f>
        <v>SPS20115-0-1-3</v>
      </c>
    </row>
    <row r="1508" spans="1:13">
      <c r="A1508" s="234">
        <f>'Order Form'!A459</f>
        <v>15352</v>
      </c>
      <c r="B1508" s="234">
        <f t="shared" si="99"/>
        <v>15352</v>
      </c>
      <c r="C1508" s="235">
        <f t="shared" si="100"/>
        <v>15352</v>
      </c>
      <c r="D1508" s="231">
        <f>'Order Form'!$M$2</f>
        <v>0</v>
      </c>
      <c r="E1508" s="232">
        <f>'Order Form'!$L$11</f>
        <v>0</v>
      </c>
      <c r="F1508" s="232" t="str">
        <f>IF(ISBLANK('Order Form'!$L$12),"",'Order Form'!$L$12)</f>
        <v/>
      </c>
      <c r="G1508" s="232">
        <f t="shared" ca="1" si="102"/>
        <v>41887</v>
      </c>
      <c r="H1508" s="233">
        <f>'Order Form'!$L$13</f>
        <v>0</v>
      </c>
      <c r="I1508" s="236">
        <f>'Order Form'!E459</f>
        <v>18.5</v>
      </c>
      <c r="J1508" s="231">
        <f>'Order Form'!L459</f>
        <v>0</v>
      </c>
      <c r="K1508" s="231" t="str">
        <f t="shared" si="101"/>
        <v>F</v>
      </c>
      <c r="L1508" s="231">
        <f>IF('Pricing + Order Summary'!$O$13&gt;=8000,14,
IF('Pricing + Order Summary'!$O$13&gt;=5500,15,
IF('Pricing + Order Summary'!$O$13&gt;=4000,16,
IF('Pricing + Order Summary'!$O$13&gt;=2000,23,
IF('Pricing + Order Summary'!$O$13&gt;=750,21,
2)))))</f>
        <v>2</v>
      </c>
      <c r="M1508" s="231" t="str">
        <f>"SPS20115"&amp;"-"&amp;D1508&amp;"-"&amp;'Order Form'!$O$3&amp;"-3"</f>
        <v>SPS20115-0-1-3</v>
      </c>
    </row>
    <row r="1509" spans="1:13">
      <c r="A1509" s="234">
        <f>'Order Form'!A460</f>
        <v>15345</v>
      </c>
      <c r="B1509" s="234">
        <f t="shared" si="99"/>
        <v>15345</v>
      </c>
      <c r="C1509" s="235">
        <f t="shared" si="100"/>
        <v>15345</v>
      </c>
      <c r="D1509" s="231">
        <f>'Order Form'!$M$2</f>
        <v>0</v>
      </c>
      <c r="E1509" s="232">
        <f>'Order Form'!$L$11</f>
        <v>0</v>
      </c>
      <c r="F1509" s="232" t="str">
        <f>IF(ISBLANK('Order Form'!$L$12),"",'Order Form'!$L$12)</f>
        <v/>
      </c>
      <c r="G1509" s="232">
        <f t="shared" ca="1" si="102"/>
        <v>41887</v>
      </c>
      <c r="H1509" s="233">
        <f>'Order Form'!$L$13</f>
        <v>0</v>
      </c>
      <c r="I1509" s="236">
        <f>'Order Form'!E460</f>
        <v>18.5</v>
      </c>
      <c r="J1509" s="231">
        <f>'Order Form'!L460</f>
        <v>0</v>
      </c>
      <c r="K1509" s="231" t="str">
        <f t="shared" si="101"/>
        <v>F</v>
      </c>
      <c r="L1509" s="231">
        <f>IF('Pricing + Order Summary'!$O$13&gt;=8000,14,
IF('Pricing + Order Summary'!$O$13&gt;=5500,15,
IF('Pricing + Order Summary'!$O$13&gt;=4000,16,
IF('Pricing + Order Summary'!$O$13&gt;=2000,23,
IF('Pricing + Order Summary'!$O$13&gt;=750,21,
2)))))</f>
        <v>2</v>
      </c>
      <c r="M1509" s="231" t="str">
        <f>"SPS20115"&amp;"-"&amp;D1509&amp;"-"&amp;'Order Form'!$O$3&amp;"-3"</f>
        <v>SPS20115-0-1-3</v>
      </c>
    </row>
    <row r="1510" spans="1:13">
      <c r="A1510" s="234">
        <f>'Order Form'!A461</f>
        <v>15346</v>
      </c>
      <c r="B1510" s="234">
        <f t="shared" si="99"/>
        <v>15346</v>
      </c>
      <c r="C1510" s="235">
        <f t="shared" si="100"/>
        <v>15346</v>
      </c>
      <c r="D1510" s="231">
        <f>'Order Form'!$M$2</f>
        <v>0</v>
      </c>
      <c r="E1510" s="232">
        <f>'Order Form'!$L$11</f>
        <v>0</v>
      </c>
      <c r="F1510" s="232" t="str">
        <f>IF(ISBLANK('Order Form'!$L$12),"",'Order Form'!$L$12)</f>
        <v/>
      </c>
      <c r="G1510" s="232">
        <f t="shared" ca="1" si="102"/>
        <v>41887</v>
      </c>
      <c r="H1510" s="233">
        <f>'Order Form'!$L$13</f>
        <v>0</v>
      </c>
      <c r="I1510" s="236">
        <f>'Order Form'!E461</f>
        <v>18.5</v>
      </c>
      <c r="J1510" s="231">
        <f>'Order Form'!L461</f>
        <v>0</v>
      </c>
      <c r="K1510" s="231" t="str">
        <f t="shared" si="101"/>
        <v>F</v>
      </c>
      <c r="L1510" s="231">
        <f>IF('Pricing + Order Summary'!$O$13&gt;=8000,14,
IF('Pricing + Order Summary'!$O$13&gt;=5500,15,
IF('Pricing + Order Summary'!$O$13&gt;=4000,16,
IF('Pricing + Order Summary'!$O$13&gt;=2000,23,
IF('Pricing + Order Summary'!$O$13&gt;=750,21,
2)))))</f>
        <v>2</v>
      </c>
      <c r="M1510" s="231" t="str">
        <f>"SPS20115"&amp;"-"&amp;D1510&amp;"-"&amp;'Order Form'!$O$3&amp;"-3"</f>
        <v>SPS20115-0-1-3</v>
      </c>
    </row>
    <row r="1511" spans="1:13">
      <c r="A1511" s="234">
        <f>'Order Form'!A462</f>
        <v>15347</v>
      </c>
      <c r="B1511" s="234">
        <f t="shared" si="99"/>
        <v>15347</v>
      </c>
      <c r="C1511" s="235">
        <f t="shared" si="100"/>
        <v>15347</v>
      </c>
      <c r="D1511" s="231">
        <f>'Order Form'!$M$2</f>
        <v>0</v>
      </c>
      <c r="E1511" s="232">
        <f>'Order Form'!$L$11</f>
        <v>0</v>
      </c>
      <c r="F1511" s="232" t="str">
        <f>IF(ISBLANK('Order Form'!$L$12),"",'Order Form'!$L$12)</f>
        <v/>
      </c>
      <c r="G1511" s="232">
        <f t="shared" ca="1" si="102"/>
        <v>41887</v>
      </c>
      <c r="H1511" s="233">
        <f>'Order Form'!$L$13</f>
        <v>0</v>
      </c>
      <c r="I1511" s="236">
        <f>'Order Form'!E462</f>
        <v>18.5</v>
      </c>
      <c r="J1511" s="231">
        <f>'Order Form'!L462</f>
        <v>0</v>
      </c>
      <c r="K1511" s="231" t="str">
        <f t="shared" si="101"/>
        <v>F</v>
      </c>
      <c r="L1511" s="231">
        <f>IF('Pricing + Order Summary'!$O$13&gt;=8000,14,
IF('Pricing + Order Summary'!$O$13&gt;=5500,15,
IF('Pricing + Order Summary'!$O$13&gt;=4000,16,
IF('Pricing + Order Summary'!$O$13&gt;=2000,23,
IF('Pricing + Order Summary'!$O$13&gt;=750,21,
2)))))</f>
        <v>2</v>
      </c>
      <c r="M1511" s="231" t="str">
        <f>"SPS20115"&amp;"-"&amp;D1511&amp;"-"&amp;'Order Form'!$O$3&amp;"-3"</f>
        <v>SPS20115-0-1-3</v>
      </c>
    </row>
    <row r="1512" spans="1:13">
      <c r="A1512" s="234">
        <f>'Order Form'!A463</f>
        <v>15348</v>
      </c>
      <c r="B1512" s="234">
        <f t="shared" si="99"/>
        <v>15348</v>
      </c>
      <c r="C1512" s="235">
        <f t="shared" si="100"/>
        <v>15348</v>
      </c>
      <c r="D1512" s="231">
        <f>'Order Form'!$M$2</f>
        <v>0</v>
      </c>
      <c r="E1512" s="232">
        <f>'Order Form'!$L$11</f>
        <v>0</v>
      </c>
      <c r="F1512" s="232" t="str">
        <f>IF(ISBLANK('Order Form'!$L$12),"",'Order Form'!$L$12)</f>
        <v/>
      </c>
      <c r="G1512" s="232">
        <f t="shared" ca="1" si="102"/>
        <v>41887</v>
      </c>
      <c r="H1512" s="233">
        <f>'Order Form'!$L$13</f>
        <v>0</v>
      </c>
      <c r="I1512" s="236">
        <f>'Order Form'!E463</f>
        <v>18.5</v>
      </c>
      <c r="J1512" s="231">
        <f>'Order Form'!L463</f>
        <v>0</v>
      </c>
      <c r="K1512" s="231" t="str">
        <f t="shared" si="101"/>
        <v>F</v>
      </c>
      <c r="L1512" s="231">
        <f>IF('Pricing + Order Summary'!$O$13&gt;=8000,14,
IF('Pricing + Order Summary'!$O$13&gt;=5500,15,
IF('Pricing + Order Summary'!$O$13&gt;=4000,16,
IF('Pricing + Order Summary'!$O$13&gt;=2000,23,
IF('Pricing + Order Summary'!$O$13&gt;=750,21,
2)))))</f>
        <v>2</v>
      </c>
      <c r="M1512" s="231" t="str">
        <f>"SPS20115"&amp;"-"&amp;D1512&amp;"-"&amp;'Order Form'!$O$3&amp;"-3"</f>
        <v>SPS20115-0-1-3</v>
      </c>
    </row>
    <row r="1513" spans="1:13">
      <c r="A1513" s="234">
        <f>'Order Form'!A464</f>
        <v>15341</v>
      </c>
      <c r="B1513" s="234">
        <f t="shared" si="99"/>
        <v>15341</v>
      </c>
      <c r="C1513" s="235">
        <f t="shared" si="100"/>
        <v>15341</v>
      </c>
      <c r="D1513" s="231">
        <f>'Order Form'!$M$2</f>
        <v>0</v>
      </c>
      <c r="E1513" s="232">
        <f>'Order Form'!$L$11</f>
        <v>0</v>
      </c>
      <c r="F1513" s="232" t="str">
        <f>IF(ISBLANK('Order Form'!$L$12),"",'Order Form'!$L$12)</f>
        <v/>
      </c>
      <c r="G1513" s="232">
        <f t="shared" ca="1" si="102"/>
        <v>41887</v>
      </c>
      <c r="H1513" s="233">
        <f>'Order Form'!$L$13</f>
        <v>0</v>
      </c>
      <c r="I1513" s="236">
        <f>'Order Form'!E464</f>
        <v>18.5</v>
      </c>
      <c r="J1513" s="231">
        <f>'Order Form'!L464</f>
        <v>0</v>
      </c>
      <c r="K1513" s="231" t="str">
        <f t="shared" si="101"/>
        <v>F</v>
      </c>
      <c r="L1513" s="231">
        <f>IF('Pricing + Order Summary'!$O$13&gt;=8000,14,
IF('Pricing + Order Summary'!$O$13&gt;=5500,15,
IF('Pricing + Order Summary'!$O$13&gt;=4000,16,
IF('Pricing + Order Summary'!$O$13&gt;=2000,23,
IF('Pricing + Order Summary'!$O$13&gt;=750,21,
2)))))</f>
        <v>2</v>
      </c>
      <c r="M1513" s="231" t="str">
        <f>"SPS20115"&amp;"-"&amp;D1513&amp;"-"&amp;'Order Form'!$O$3&amp;"-3"</f>
        <v>SPS20115-0-1-3</v>
      </c>
    </row>
    <row r="1514" spans="1:13">
      <c r="A1514" s="234">
        <f>'Order Form'!A465</f>
        <v>15342</v>
      </c>
      <c r="B1514" s="234">
        <f t="shared" si="99"/>
        <v>15342</v>
      </c>
      <c r="C1514" s="235">
        <f t="shared" si="100"/>
        <v>15342</v>
      </c>
      <c r="D1514" s="231">
        <f>'Order Form'!$M$2</f>
        <v>0</v>
      </c>
      <c r="E1514" s="232">
        <f>'Order Form'!$L$11</f>
        <v>0</v>
      </c>
      <c r="F1514" s="232" t="str">
        <f>IF(ISBLANK('Order Form'!$L$12),"",'Order Form'!$L$12)</f>
        <v/>
      </c>
      <c r="G1514" s="232">
        <f t="shared" ca="1" si="102"/>
        <v>41887</v>
      </c>
      <c r="H1514" s="233">
        <f>'Order Form'!$L$13</f>
        <v>0</v>
      </c>
      <c r="I1514" s="236">
        <f>'Order Form'!E465</f>
        <v>18.5</v>
      </c>
      <c r="J1514" s="231">
        <f>'Order Form'!L465</f>
        <v>0</v>
      </c>
      <c r="K1514" s="231" t="str">
        <f t="shared" si="101"/>
        <v>F</v>
      </c>
      <c r="L1514" s="231">
        <f>IF('Pricing + Order Summary'!$O$13&gt;=8000,14,
IF('Pricing + Order Summary'!$O$13&gt;=5500,15,
IF('Pricing + Order Summary'!$O$13&gt;=4000,16,
IF('Pricing + Order Summary'!$O$13&gt;=2000,23,
IF('Pricing + Order Summary'!$O$13&gt;=750,21,
2)))))</f>
        <v>2</v>
      </c>
      <c r="M1514" s="231" t="str">
        <f>"SPS20115"&amp;"-"&amp;D1514&amp;"-"&amp;'Order Form'!$O$3&amp;"-3"</f>
        <v>SPS20115-0-1-3</v>
      </c>
    </row>
    <row r="1515" spans="1:13">
      <c r="A1515" s="234">
        <f>'Order Form'!A466</f>
        <v>15343</v>
      </c>
      <c r="B1515" s="234">
        <f t="shared" ref="B1515:B1578" si="103">A1515</f>
        <v>15343</v>
      </c>
      <c r="C1515" s="235">
        <f t="shared" ref="C1515:C1578" si="104">IF(B1515=0,A1515,B1515)</f>
        <v>15343</v>
      </c>
      <c r="D1515" s="231">
        <f>'Order Form'!$M$2</f>
        <v>0</v>
      </c>
      <c r="E1515" s="232">
        <f>'Order Form'!$L$11</f>
        <v>0</v>
      </c>
      <c r="F1515" s="232" t="str">
        <f>IF(ISBLANK('Order Form'!$L$12),"",'Order Form'!$L$12)</f>
        <v/>
      </c>
      <c r="G1515" s="232">
        <f t="shared" ca="1" si="102"/>
        <v>41887</v>
      </c>
      <c r="H1515" s="233">
        <f>'Order Form'!$L$13</f>
        <v>0</v>
      </c>
      <c r="I1515" s="236">
        <f>'Order Form'!E466</f>
        <v>18.5</v>
      </c>
      <c r="J1515" s="231">
        <f>'Order Form'!L466</f>
        <v>0</v>
      </c>
      <c r="K1515" s="231" t="str">
        <f t="shared" ref="K1515:K1578" si="105">IF(J1515=0,"F","T")</f>
        <v>F</v>
      </c>
      <c r="L1515" s="231">
        <f>IF('Pricing + Order Summary'!$O$13&gt;=8000,14,
IF('Pricing + Order Summary'!$O$13&gt;=5500,15,
IF('Pricing + Order Summary'!$O$13&gt;=4000,16,
IF('Pricing + Order Summary'!$O$13&gt;=2000,23,
IF('Pricing + Order Summary'!$O$13&gt;=750,21,
2)))))</f>
        <v>2</v>
      </c>
      <c r="M1515" s="231" t="str">
        <f>"SPS20115"&amp;"-"&amp;D1515&amp;"-"&amp;'Order Form'!$O$3&amp;"-3"</f>
        <v>SPS20115-0-1-3</v>
      </c>
    </row>
    <row r="1516" spans="1:13">
      <c r="A1516" s="234">
        <f>'Order Form'!A467</f>
        <v>15344</v>
      </c>
      <c r="B1516" s="234">
        <f t="shared" si="103"/>
        <v>15344</v>
      </c>
      <c r="C1516" s="235">
        <f t="shared" si="104"/>
        <v>15344</v>
      </c>
      <c r="D1516" s="231">
        <f>'Order Form'!$M$2</f>
        <v>0</v>
      </c>
      <c r="E1516" s="232">
        <f>'Order Form'!$L$11</f>
        <v>0</v>
      </c>
      <c r="F1516" s="232" t="str">
        <f>IF(ISBLANK('Order Form'!$L$12),"",'Order Form'!$L$12)</f>
        <v/>
      </c>
      <c r="G1516" s="232">
        <f t="shared" ca="1" si="102"/>
        <v>41887</v>
      </c>
      <c r="H1516" s="233">
        <f>'Order Form'!$L$13</f>
        <v>0</v>
      </c>
      <c r="I1516" s="236">
        <f>'Order Form'!E467</f>
        <v>18.5</v>
      </c>
      <c r="J1516" s="231">
        <f>'Order Form'!L467</f>
        <v>0</v>
      </c>
      <c r="K1516" s="231" t="str">
        <f t="shared" si="105"/>
        <v>F</v>
      </c>
      <c r="L1516" s="231">
        <f>IF('Pricing + Order Summary'!$O$13&gt;=8000,14,
IF('Pricing + Order Summary'!$O$13&gt;=5500,15,
IF('Pricing + Order Summary'!$O$13&gt;=4000,16,
IF('Pricing + Order Summary'!$O$13&gt;=2000,23,
IF('Pricing + Order Summary'!$O$13&gt;=750,21,
2)))))</f>
        <v>2</v>
      </c>
      <c r="M1516" s="231" t="str">
        <f>"SPS20115"&amp;"-"&amp;D1516&amp;"-"&amp;'Order Form'!$O$3&amp;"-3"</f>
        <v>SPS20115-0-1-3</v>
      </c>
    </row>
    <row r="1517" spans="1:13">
      <c r="A1517" s="234">
        <f>'Order Form'!A468</f>
        <v>15337</v>
      </c>
      <c r="B1517" s="234">
        <f t="shared" si="103"/>
        <v>15337</v>
      </c>
      <c r="C1517" s="235">
        <f t="shared" si="104"/>
        <v>15337</v>
      </c>
      <c r="D1517" s="231">
        <f>'Order Form'!$M$2</f>
        <v>0</v>
      </c>
      <c r="E1517" s="232">
        <f>'Order Form'!$L$11</f>
        <v>0</v>
      </c>
      <c r="F1517" s="232" t="str">
        <f>IF(ISBLANK('Order Form'!$L$12),"",'Order Form'!$L$12)</f>
        <v/>
      </c>
      <c r="G1517" s="232">
        <f t="shared" ca="1" si="102"/>
        <v>41887</v>
      </c>
      <c r="H1517" s="233">
        <f>'Order Form'!$L$13</f>
        <v>0</v>
      </c>
      <c r="I1517" s="236">
        <f>'Order Form'!E468</f>
        <v>18.5</v>
      </c>
      <c r="J1517" s="231">
        <f>'Order Form'!L468</f>
        <v>0</v>
      </c>
      <c r="K1517" s="231" t="str">
        <f t="shared" si="105"/>
        <v>F</v>
      </c>
      <c r="L1517" s="231">
        <f>IF('Pricing + Order Summary'!$O$13&gt;=8000,14,
IF('Pricing + Order Summary'!$O$13&gt;=5500,15,
IF('Pricing + Order Summary'!$O$13&gt;=4000,16,
IF('Pricing + Order Summary'!$O$13&gt;=2000,23,
IF('Pricing + Order Summary'!$O$13&gt;=750,21,
2)))))</f>
        <v>2</v>
      </c>
      <c r="M1517" s="231" t="str">
        <f>"SPS20115"&amp;"-"&amp;D1517&amp;"-"&amp;'Order Form'!$O$3&amp;"-3"</f>
        <v>SPS20115-0-1-3</v>
      </c>
    </row>
    <row r="1518" spans="1:13">
      <c r="A1518" s="234">
        <f>'Order Form'!A469</f>
        <v>15338</v>
      </c>
      <c r="B1518" s="234">
        <f t="shared" si="103"/>
        <v>15338</v>
      </c>
      <c r="C1518" s="235">
        <f t="shared" si="104"/>
        <v>15338</v>
      </c>
      <c r="D1518" s="231">
        <f>'Order Form'!$M$2</f>
        <v>0</v>
      </c>
      <c r="E1518" s="232">
        <f>'Order Form'!$L$11</f>
        <v>0</v>
      </c>
      <c r="F1518" s="232" t="str">
        <f>IF(ISBLANK('Order Form'!$L$12),"",'Order Form'!$L$12)</f>
        <v/>
      </c>
      <c r="G1518" s="232">
        <f t="shared" ca="1" si="102"/>
        <v>41887</v>
      </c>
      <c r="H1518" s="233">
        <f>'Order Form'!$L$13</f>
        <v>0</v>
      </c>
      <c r="I1518" s="236">
        <f>'Order Form'!E469</f>
        <v>18.5</v>
      </c>
      <c r="J1518" s="231">
        <f>'Order Form'!L469</f>
        <v>0</v>
      </c>
      <c r="K1518" s="231" t="str">
        <f t="shared" si="105"/>
        <v>F</v>
      </c>
      <c r="L1518" s="231">
        <f>IF('Pricing + Order Summary'!$O$13&gt;=8000,14,
IF('Pricing + Order Summary'!$O$13&gt;=5500,15,
IF('Pricing + Order Summary'!$O$13&gt;=4000,16,
IF('Pricing + Order Summary'!$O$13&gt;=2000,23,
IF('Pricing + Order Summary'!$O$13&gt;=750,21,
2)))))</f>
        <v>2</v>
      </c>
      <c r="M1518" s="231" t="str">
        <f>"SPS20115"&amp;"-"&amp;D1518&amp;"-"&amp;'Order Form'!$O$3&amp;"-3"</f>
        <v>SPS20115-0-1-3</v>
      </c>
    </row>
    <row r="1519" spans="1:13">
      <c r="A1519" s="234">
        <f>'Order Form'!A470</f>
        <v>15339</v>
      </c>
      <c r="B1519" s="234">
        <f t="shared" si="103"/>
        <v>15339</v>
      </c>
      <c r="C1519" s="235">
        <f t="shared" si="104"/>
        <v>15339</v>
      </c>
      <c r="D1519" s="231">
        <f>'Order Form'!$M$2</f>
        <v>0</v>
      </c>
      <c r="E1519" s="232">
        <f>'Order Form'!$L$11</f>
        <v>0</v>
      </c>
      <c r="F1519" s="232" t="str">
        <f>IF(ISBLANK('Order Form'!$L$12),"",'Order Form'!$L$12)</f>
        <v/>
      </c>
      <c r="G1519" s="232">
        <f t="shared" ca="1" si="102"/>
        <v>41887</v>
      </c>
      <c r="H1519" s="233">
        <f>'Order Form'!$L$13</f>
        <v>0</v>
      </c>
      <c r="I1519" s="236">
        <f>'Order Form'!E470</f>
        <v>18.5</v>
      </c>
      <c r="J1519" s="231">
        <f>'Order Form'!L470</f>
        <v>0</v>
      </c>
      <c r="K1519" s="231" t="str">
        <f t="shared" si="105"/>
        <v>F</v>
      </c>
      <c r="L1519" s="231">
        <f>IF('Pricing + Order Summary'!$O$13&gt;=8000,14,
IF('Pricing + Order Summary'!$O$13&gt;=5500,15,
IF('Pricing + Order Summary'!$O$13&gt;=4000,16,
IF('Pricing + Order Summary'!$O$13&gt;=2000,23,
IF('Pricing + Order Summary'!$O$13&gt;=750,21,
2)))))</f>
        <v>2</v>
      </c>
      <c r="M1519" s="231" t="str">
        <f>"SPS20115"&amp;"-"&amp;D1519&amp;"-"&amp;'Order Form'!$O$3&amp;"-3"</f>
        <v>SPS20115-0-1-3</v>
      </c>
    </row>
    <row r="1520" spans="1:13">
      <c r="A1520" s="234">
        <f>'Order Form'!A471</f>
        <v>15340</v>
      </c>
      <c r="B1520" s="234">
        <f t="shared" si="103"/>
        <v>15340</v>
      </c>
      <c r="C1520" s="235">
        <f t="shared" si="104"/>
        <v>15340</v>
      </c>
      <c r="D1520" s="231">
        <f>'Order Form'!$M$2</f>
        <v>0</v>
      </c>
      <c r="E1520" s="232">
        <f>'Order Form'!$L$11</f>
        <v>0</v>
      </c>
      <c r="F1520" s="232" t="str">
        <f>IF(ISBLANK('Order Form'!$L$12),"",'Order Form'!$L$12)</f>
        <v/>
      </c>
      <c r="G1520" s="232">
        <f t="shared" ca="1" si="102"/>
        <v>41887</v>
      </c>
      <c r="H1520" s="233">
        <f>'Order Form'!$L$13</f>
        <v>0</v>
      </c>
      <c r="I1520" s="236">
        <f>'Order Form'!E471</f>
        <v>18.5</v>
      </c>
      <c r="J1520" s="231">
        <f>'Order Form'!L471</f>
        <v>0</v>
      </c>
      <c r="K1520" s="231" t="str">
        <f t="shared" si="105"/>
        <v>F</v>
      </c>
      <c r="L1520" s="231">
        <f>IF('Pricing + Order Summary'!$O$13&gt;=8000,14,
IF('Pricing + Order Summary'!$O$13&gt;=5500,15,
IF('Pricing + Order Summary'!$O$13&gt;=4000,16,
IF('Pricing + Order Summary'!$O$13&gt;=2000,23,
IF('Pricing + Order Summary'!$O$13&gt;=750,21,
2)))))</f>
        <v>2</v>
      </c>
      <c r="M1520" s="231" t="str">
        <f>"SPS20115"&amp;"-"&amp;D1520&amp;"-"&amp;'Order Form'!$O$3&amp;"-3"</f>
        <v>SPS20115-0-1-3</v>
      </c>
    </row>
    <row r="1521" spans="1:13">
      <c r="A1521" s="234">
        <f>'Order Form'!A472</f>
        <v>15333</v>
      </c>
      <c r="B1521" s="234">
        <f t="shared" si="103"/>
        <v>15333</v>
      </c>
      <c r="C1521" s="235">
        <f t="shared" si="104"/>
        <v>15333</v>
      </c>
      <c r="D1521" s="231">
        <f>'Order Form'!$M$2</f>
        <v>0</v>
      </c>
      <c r="E1521" s="232">
        <f>'Order Form'!$L$11</f>
        <v>0</v>
      </c>
      <c r="F1521" s="232" t="str">
        <f>IF(ISBLANK('Order Form'!$L$12),"",'Order Form'!$L$12)</f>
        <v/>
      </c>
      <c r="G1521" s="232">
        <f t="shared" ca="1" si="102"/>
        <v>41887</v>
      </c>
      <c r="H1521" s="233">
        <f>'Order Form'!$L$13</f>
        <v>0</v>
      </c>
      <c r="I1521" s="236">
        <f>'Order Form'!E472</f>
        <v>18.5</v>
      </c>
      <c r="J1521" s="231">
        <f>'Order Form'!L472</f>
        <v>0</v>
      </c>
      <c r="K1521" s="231" t="str">
        <f t="shared" si="105"/>
        <v>F</v>
      </c>
      <c r="L1521" s="231">
        <f>IF('Pricing + Order Summary'!$O$13&gt;=8000,14,
IF('Pricing + Order Summary'!$O$13&gt;=5500,15,
IF('Pricing + Order Summary'!$O$13&gt;=4000,16,
IF('Pricing + Order Summary'!$O$13&gt;=2000,23,
IF('Pricing + Order Summary'!$O$13&gt;=750,21,
2)))))</f>
        <v>2</v>
      </c>
      <c r="M1521" s="231" t="str">
        <f>"SPS20115"&amp;"-"&amp;D1521&amp;"-"&amp;'Order Form'!$O$3&amp;"-3"</f>
        <v>SPS20115-0-1-3</v>
      </c>
    </row>
    <row r="1522" spans="1:13">
      <c r="A1522" s="234">
        <f>'Order Form'!A473</f>
        <v>15334</v>
      </c>
      <c r="B1522" s="234">
        <f t="shared" si="103"/>
        <v>15334</v>
      </c>
      <c r="C1522" s="235">
        <f t="shared" si="104"/>
        <v>15334</v>
      </c>
      <c r="D1522" s="231">
        <f>'Order Form'!$M$2</f>
        <v>0</v>
      </c>
      <c r="E1522" s="232">
        <f>'Order Form'!$L$11</f>
        <v>0</v>
      </c>
      <c r="F1522" s="232" t="str">
        <f>IF(ISBLANK('Order Form'!$L$12),"",'Order Form'!$L$12)</f>
        <v/>
      </c>
      <c r="G1522" s="232">
        <f t="shared" ca="1" si="102"/>
        <v>41887</v>
      </c>
      <c r="H1522" s="233">
        <f>'Order Form'!$L$13</f>
        <v>0</v>
      </c>
      <c r="I1522" s="236">
        <f>'Order Form'!E473</f>
        <v>18.5</v>
      </c>
      <c r="J1522" s="231">
        <f>'Order Form'!L473</f>
        <v>0</v>
      </c>
      <c r="K1522" s="231" t="str">
        <f t="shared" si="105"/>
        <v>F</v>
      </c>
      <c r="L1522" s="231">
        <f>IF('Pricing + Order Summary'!$O$13&gt;=8000,14,
IF('Pricing + Order Summary'!$O$13&gt;=5500,15,
IF('Pricing + Order Summary'!$O$13&gt;=4000,16,
IF('Pricing + Order Summary'!$O$13&gt;=2000,23,
IF('Pricing + Order Summary'!$O$13&gt;=750,21,
2)))))</f>
        <v>2</v>
      </c>
      <c r="M1522" s="231" t="str">
        <f>"SPS20115"&amp;"-"&amp;D1522&amp;"-"&amp;'Order Form'!$O$3&amp;"-3"</f>
        <v>SPS20115-0-1-3</v>
      </c>
    </row>
    <row r="1523" spans="1:13">
      <c r="A1523" s="234">
        <f>'Order Form'!A474</f>
        <v>15335</v>
      </c>
      <c r="B1523" s="234">
        <f t="shared" si="103"/>
        <v>15335</v>
      </c>
      <c r="C1523" s="235">
        <f t="shared" si="104"/>
        <v>15335</v>
      </c>
      <c r="D1523" s="231">
        <f>'Order Form'!$M$2</f>
        <v>0</v>
      </c>
      <c r="E1523" s="232">
        <f>'Order Form'!$L$11</f>
        <v>0</v>
      </c>
      <c r="F1523" s="232" t="str">
        <f>IF(ISBLANK('Order Form'!$L$12),"",'Order Form'!$L$12)</f>
        <v/>
      </c>
      <c r="G1523" s="232">
        <f t="shared" ca="1" si="102"/>
        <v>41887</v>
      </c>
      <c r="H1523" s="233">
        <f>'Order Form'!$L$13</f>
        <v>0</v>
      </c>
      <c r="I1523" s="236">
        <f>'Order Form'!E474</f>
        <v>18.5</v>
      </c>
      <c r="J1523" s="231">
        <f>'Order Form'!L474</f>
        <v>0</v>
      </c>
      <c r="K1523" s="231" t="str">
        <f t="shared" si="105"/>
        <v>F</v>
      </c>
      <c r="L1523" s="231">
        <f>IF('Pricing + Order Summary'!$O$13&gt;=8000,14,
IF('Pricing + Order Summary'!$O$13&gt;=5500,15,
IF('Pricing + Order Summary'!$O$13&gt;=4000,16,
IF('Pricing + Order Summary'!$O$13&gt;=2000,23,
IF('Pricing + Order Summary'!$O$13&gt;=750,21,
2)))))</f>
        <v>2</v>
      </c>
      <c r="M1523" s="231" t="str">
        <f>"SPS20115"&amp;"-"&amp;D1523&amp;"-"&amp;'Order Form'!$O$3&amp;"-3"</f>
        <v>SPS20115-0-1-3</v>
      </c>
    </row>
    <row r="1524" spans="1:13">
      <c r="A1524" s="234">
        <f>'Order Form'!A475</f>
        <v>15336</v>
      </c>
      <c r="B1524" s="234">
        <f t="shared" si="103"/>
        <v>15336</v>
      </c>
      <c r="C1524" s="235">
        <f t="shared" si="104"/>
        <v>15336</v>
      </c>
      <c r="D1524" s="231">
        <f>'Order Form'!$M$2</f>
        <v>0</v>
      </c>
      <c r="E1524" s="232">
        <f>'Order Form'!$L$11</f>
        <v>0</v>
      </c>
      <c r="F1524" s="232" t="str">
        <f>IF(ISBLANK('Order Form'!$L$12),"",'Order Form'!$L$12)</f>
        <v/>
      </c>
      <c r="G1524" s="232">
        <f t="shared" ca="1" si="102"/>
        <v>41887</v>
      </c>
      <c r="H1524" s="233">
        <f>'Order Form'!$L$13</f>
        <v>0</v>
      </c>
      <c r="I1524" s="236">
        <f>'Order Form'!E475</f>
        <v>18.5</v>
      </c>
      <c r="J1524" s="231">
        <f>'Order Form'!L475</f>
        <v>0</v>
      </c>
      <c r="K1524" s="231" t="str">
        <f t="shared" si="105"/>
        <v>F</v>
      </c>
      <c r="L1524" s="231">
        <f>IF('Pricing + Order Summary'!$O$13&gt;=8000,14,
IF('Pricing + Order Summary'!$O$13&gt;=5500,15,
IF('Pricing + Order Summary'!$O$13&gt;=4000,16,
IF('Pricing + Order Summary'!$O$13&gt;=2000,23,
IF('Pricing + Order Summary'!$O$13&gt;=750,21,
2)))))</f>
        <v>2</v>
      </c>
      <c r="M1524" s="231" t="str">
        <f>"SPS20115"&amp;"-"&amp;D1524&amp;"-"&amp;'Order Form'!$O$3&amp;"-3"</f>
        <v>SPS20115-0-1-3</v>
      </c>
    </row>
    <row r="1525" spans="1:13">
      <c r="A1525" s="234">
        <f>'Order Form'!A476</f>
        <v>108707</v>
      </c>
      <c r="B1525" s="234">
        <f t="shared" si="103"/>
        <v>108707</v>
      </c>
      <c r="C1525" s="235">
        <f t="shared" si="104"/>
        <v>108707</v>
      </c>
      <c r="D1525" s="231">
        <f>'Order Form'!$M$2</f>
        <v>0</v>
      </c>
      <c r="E1525" s="232">
        <f>'Order Form'!$L$11</f>
        <v>0</v>
      </c>
      <c r="F1525" s="232" t="str">
        <f>IF(ISBLANK('Order Form'!$L$12),"",'Order Form'!$L$12)</f>
        <v/>
      </c>
      <c r="G1525" s="232">
        <f t="shared" ca="1" si="102"/>
        <v>41887</v>
      </c>
      <c r="H1525" s="233">
        <f>'Order Form'!$L$13</f>
        <v>0</v>
      </c>
      <c r="I1525" s="236">
        <f>'Order Form'!E476</f>
        <v>18.5</v>
      </c>
      <c r="J1525" s="231">
        <f>'Order Form'!L476</f>
        <v>0</v>
      </c>
      <c r="K1525" s="231" t="str">
        <f t="shared" si="105"/>
        <v>F</v>
      </c>
      <c r="L1525" s="231">
        <f>IF('Pricing + Order Summary'!$O$13&gt;=8000,14,
IF('Pricing + Order Summary'!$O$13&gt;=5500,15,
IF('Pricing + Order Summary'!$O$13&gt;=4000,16,
IF('Pricing + Order Summary'!$O$13&gt;=2000,23,
IF('Pricing + Order Summary'!$O$13&gt;=750,21,
2)))))</f>
        <v>2</v>
      </c>
      <c r="M1525" s="231" t="str">
        <f>"SPS20115"&amp;"-"&amp;D1525&amp;"-"&amp;'Order Form'!$O$3&amp;"-3"</f>
        <v>SPS20115-0-1-3</v>
      </c>
    </row>
    <row r="1526" spans="1:13">
      <c r="A1526" s="234">
        <f>'Order Form'!A477</f>
        <v>108708</v>
      </c>
      <c r="B1526" s="234">
        <f t="shared" si="103"/>
        <v>108708</v>
      </c>
      <c r="C1526" s="235">
        <f t="shared" si="104"/>
        <v>108708</v>
      </c>
      <c r="D1526" s="231">
        <f>'Order Form'!$M$2</f>
        <v>0</v>
      </c>
      <c r="E1526" s="232">
        <f>'Order Form'!$L$11</f>
        <v>0</v>
      </c>
      <c r="F1526" s="232" t="str">
        <f>IF(ISBLANK('Order Form'!$L$12),"",'Order Form'!$L$12)</f>
        <v/>
      </c>
      <c r="G1526" s="232">
        <f t="shared" ca="1" si="102"/>
        <v>41887</v>
      </c>
      <c r="H1526" s="233">
        <f>'Order Form'!$L$13</f>
        <v>0</v>
      </c>
      <c r="I1526" s="236">
        <f>'Order Form'!E477</f>
        <v>18.5</v>
      </c>
      <c r="J1526" s="231">
        <f>'Order Form'!L477</f>
        <v>0</v>
      </c>
      <c r="K1526" s="231" t="str">
        <f t="shared" si="105"/>
        <v>F</v>
      </c>
      <c r="L1526" s="231">
        <f>IF('Pricing + Order Summary'!$O$13&gt;=8000,14,
IF('Pricing + Order Summary'!$O$13&gt;=5500,15,
IF('Pricing + Order Summary'!$O$13&gt;=4000,16,
IF('Pricing + Order Summary'!$O$13&gt;=2000,23,
IF('Pricing + Order Summary'!$O$13&gt;=750,21,
2)))))</f>
        <v>2</v>
      </c>
      <c r="M1526" s="231" t="str">
        <f>"SPS20115"&amp;"-"&amp;D1526&amp;"-"&amp;'Order Form'!$O$3&amp;"-3"</f>
        <v>SPS20115-0-1-3</v>
      </c>
    </row>
    <row r="1527" spans="1:13">
      <c r="A1527" s="234">
        <f>'Order Form'!A478</f>
        <v>108612</v>
      </c>
      <c r="B1527" s="234">
        <f t="shared" si="103"/>
        <v>108612</v>
      </c>
      <c r="C1527" s="235">
        <f t="shared" si="104"/>
        <v>108612</v>
      </c>
      <c r="D1527" s="231">
        <f>'Order Form'!$M$2</f>
        <v>0</v>
      </c>
      <c r="E1527" s="232">
        <f>'Order Form'!$L$11</f>
        <v>0</v>
      </c>
      <c r="F1527" s="232" t="str">
        <f>IF(ISBLANK('Order Form'!$L$12),"",'Order Form'!$L$12)</f>
        <v/>
      </c>
      <c r="G1527" s="232">
        <f t="shared" ca="1" si="102"/>
        <v>41887</v>
      </c>
      <c r="H1527" s="233">
        <f>'Order Form'!$L$13</f>
        <v>0</v>
      </c>
      <c r="I1527" s="236">
        <f>'Order Form'!E478</f>
        <v>18.5</v>
      </c>
      <c r="J1527" s="231">
        <f>'Order Form'!L478</f>
        <v>0</v>
      </c>
      <c r="K1527" s="231" t="str">
        <f t="shared" si="105"/>
        <v>F</v>
      </c>
      <c r="L1527" s="231">
        <f>IF('Pricing + Order Summary'!$O$13&gt;=8000,14,
IF('Pricing + Order Summary'!$O$13&gt;=5500,15,
IF('Pricing + Order Summary'!$O$13&gt;=4000,16,
IF('Pricing + Order Summary'!$O$13&gt;=2000,23,
IF('Pricing + Order Summary'!$O$13&gt;=750,21,
2)))))</f>
        <v>2</v>
      </c>
      <c r="M1527" s="231" t="str">
        <f>"SPS20115"&amp;"-"&amp;D1527&amp;"-"&amp;'Order Form'!$O$3&amp;"-3"</f>
        <v>SPS20115-0-1-3</v>
      </c>
    </row>
    <row r="1528" spans="1:13">
      <c r="A1528" s="234">
        <f>'Order Form'!A479</f>
        <v>108645</v>
      </c>
      <c r="B1528" s="234">
        <f t="shared" si="103"/>
        <v>108645</v>
      </c>
      <c r="C1528" s="235">
        <f t="shared" si="104"/>
        <v>108645</v>
      </c>
      <c r="D1528" s="231">
        <f>'Order Form'!$M$2</f>
        <v>0</v>
      </c>
      <c r="E1528" s="232">
        <f>'Order Form'!$L$11</f>
        <v>0</v>
      </c>
      <c r="F1528" s="232" t="str">
        <f>IF(ISBLANK('Order Form'!$L$12),"",'Order Form'!$L$12)</f>
        <v/>
      </c>
      <c r="G1528" s="232">
        <f t="shared" ca="1" si="102"/>
        <v>41887</v>
      </c>
      <c r="H1528" s="233">
        <f>'Order Form'!$L$13</f>
        <v>0</v>
      </c>
      <c r="I1528" s="236">
        <f>'Order Form'!E479</f>
        <v>19.5</v>
      </c>
      <c r="J1528" s="231">
        <f>'Order Form'!L479</f>
        <v>0</v>
      </c>
      <c r="K1528" s="231" t="str">
        <f t="shared" si="105"/>
        <v>F</v>
      </c>
      <c r="L1528" s="231">
        <f>IF('Pricing + Order Summary'!$O$13&gt;=8000,14,
IF('Pricing + Order Summary'!$O$13&gt;=5500,15,
IF('Pricing + Order Summary'!$O$13&gt;=4000,16,
IF('Pricing + Order Summary'!$O$13&gt;=2000,23,
IF('Pricing + Order Summary'!$O$13&gt;=750,21,
2)))))</f>
        <v>2</v>
      </c>
      <c r="M1528" s="231" t="str">
        <f>"SPS20115"&amp;"-"&amp;D1528&amp;"-"&amp;'Order Form'!$O$3&amp;"-3"</f>
        <v>SPS20115-0-1-3</v>
      </c>
    </row>
    <row r="1529" spans="1:13">
      <c r="A1529" s="234">
        <f>'Order Form'!A480</f>
        <v>108643</v>
      </c>
      <c r="B1529" s="234">
        <f t="shared" si="103"/>
        <v>108643</v>
      </c>
      <c r="C1529" s="235">
        <f t="shared" si="104"/>
        <v>108643</v>
      </c>
      <c r="D1529" s="231">
        <f>'Order Form'!$M$2</f>
        <v>0</v>
      </c>
      <c r="E1529" s="232">
        <f>'Order Form'!$L$11</f>
        <v>0</v>
      </c>
      <c r="F1529" s="232" t="str">
        <f>IF(ISBLANK('Order Form'!$L$12),"",'Order Form'!$L$12)</f>
        <v/>
      </c>
      <c r="G1529" s="232">
        <f t="shared" ca="1" si="102"/>
        <v>41887</v>
      </c>
      <c r="H1529" s="233">
        <f>'Order Form'!$L$13</f>
        <v>0</v>
      </c>
      <c r="I1529" s="236">
        <f>'Order Form'!E480</f>
        <v>19.5</v>
      </c>
      <c r="J1529" s="231">
        <f>'Order Form'!L480</f>
        <v>0</v>
      </c>
      <c r="K1529" s="231" t="str">
        <f t="shared" si="105"/>
        <v>F</v>
      </c>
      <c r="L1529" s="231">
        <f>IF('Pricing + Order Summary'!$O$13&gt;=8000,14,
IF('Pricing + Order Summary'!$O$13&gt;=5500,15,
IF('Pricing + Order Summary'!$O$13&gt;=4000,16,
IF('Pricing + Order Summary'!$O$13&gt;=2000,23,
IF('Pricing + Order Summary'!$O$13&gt;=750,21,
2)))))</f>
        <v>2</v>
      </c>
      <c r="M1529" s="231" t="str">
        <f>"SPS20115"&amp;"-"&amp;D1529&amp;"-"&amp;'Order Form'!$O$3&amp;"-3"</f>
        <v>SPS20115-0-1-3</v>
      </c>
    </row>
    <row r="1530" spans="1:13">
      <c r="A1530" s="234">
        <f>'Order Form'!A481</f>
        <v>108644</v>
      </c>
      <c r="B1530" s="234">
        <f t="shared" si="103"/>
        <v>108644</v>
      </c>
      <c r="C1530" s="235">
        <f t="shared" si="104"/>
        <v>108644</v>
      </c>
      <c r="D1530" s="231">
        <f>'Order Form'!$M$2</f>
        <v>0</v>
      </c>
      <c r="E1530" s="232">
        <f>'Order Form'!$L$11</f>
        <v>0</v>
      </c>
      <c r="F1530" s="232" t="str">
        <f>IF(ISBLANK('Order Form'!$L$12),"",'Order Form'!$L$12)</f>
        <v/>
      </c>
      <c r="G1530" s="232">
        <f t="shared" ca="1" si="102"/>
        <v>41887</v>
      </c>
      <c r="H1530" s="233">
        <f>'Order Form'!$L$13</f>
        <v>0</v>
      </c>
      <c r="I1530" s="236">
        <f>'Order Form'!E481</f>
        <v>19.5</v>
      </c>
      <c r="J1530" s="231">
        <f>'Order Form'!L481</f>
        <v>0</v>
      </c>
      <c r="K1530" s="231" t="str">
        <f t="shared" si="105"/>
        <v>F</v>
      </c>
      <c r="L1530" s="231">
        <f>IF('Pricing + Order Summary'!$O$13&gt;=8000,14,
IF('Pricing + Order Summary'!$O$13&gt;=5500,15,
IF('Pricing + Order Summary'!$O$13&gt;=4000,16,
IF('Pricing + Order Summary'!$O$13&gt;=2000,23,
IF('Pricing + Order Summary'!$O$13&gt;=750,21,
2)))))</f>
        <v>2</v>
      </c>
      <c r="M1530" s="231" t="str">
        <f>"SPS20115"&amp;"-"&amp;D1530&amp;"-"&amp;'Order Form'!$O$3&amp;"-3"</f>
        <v>SPS20115-0-1-3</v>
      </c>
    </row>
    <row r="1531" spans="1:13">
      <c r="A1531" s="234">
        <f>'Order Form'!A482</f>
        <v>108783</v>
      </c>
      <c r="B1531" s="234">
        <f t="shared" si="103"/>
        <v>108783</v>
      </c>
      <c r="C1531" s="235">
        <f t="shared" si="104"/>
        <v>108783</v>
      </c>
      <c r="D1531" s="231">
        <f>'Order Form'!$M$2</f>
        <v>0</v>
      </c>
      <c r="E1531" s="232">
        <f>'Order Form'!$L$11</f>
        <v>0</v>
      </c>
      <c r="F1531" s="232" t="str">
        <f>IF(ISBLANK('Order Form'!$L$12),"",'Order Form'!$L$12)</f>
        <v/>
      </c>
      <c r="G1531" s="232">
        <f t="shared" ca="1" si="102"/>
        <v>41887</v>
      </c>
      <c r="H1531" s="233">
        <f>'Order Form'!$L$13</f>
        <v>0</v>
      </c>
      <c r="I1531" s="236">
        <f>'Order Form'!E482</f>
        <v>19.5</v>
      </c>
      <c r="J1531" s="231">
        <f>'Order Form'!L482</f>
        <v>0</v>
      </c>
      <c r="K1531" s="231" t="str">
        <f t="shared" si="105"/>
        <v>F</v>
      </c>
      <c r="L1531" s="231">
        <f>IF('Pricing + Order Summary'!$O$13&gt;=8000,14,
IF('Pricing + Order Summary'!$O$13&gt;=5500,15,
IF('Pricing + Order Summary'!$O$13&gt;=4000,16,
IF('Pricing + Order Summary'!$O$13&gt;=2000,23,
IF('Pricing + Order Summary'!$O$13&gt;=750,21,
2)))))</f>
        <v>2</v>
      </c>
      <c r="M1531" s="231" t="str">
        <f>"SPS20115"&amp;"-"&amp;D1531&amp;"-"&amp;'Order Form'!$O$3&amp;"-3"</f>
        <v>SPS20115-0-1-3</v>
      </c>
    </row>
    <row r="1532" spans="1:13">
      <c r="A1532" s="234">
        <f>'Order Form'!A483</f>
        <v>108562</v>
      </c>
      <c r="B1532" s="234">
        <f t="shared" si="103"/>
        <v>108562</v>
      </c>
      <c r="C1532" s="235">
        <f t="shared" si="104"/>
        <v>108562</v>
      </c>
      <c r="D1532" s="231">
        <f>'Order Form'!$M$2</f>
        <v>0</v>
      </c>
      <c r="E1532" s="232">
        <f>'Order Form'!$L$11</f>
        <v>0</v>
      </c>
      <c r="F1532" s="232" t="str">
        <f>IF(ISBLANK('Order Form'!$L$12),"",'Order Form'!$L$12)</f>
        <v/>
      </c>
      <c r="G1532" s="232">
        <f t="shared" ca="1" si="102"/>
        <v>41887</v>
      </c>
      <c r="H1532" s="233">
        <f>'Order Form'!$L$13</f>
        <v>0</v>
      </c>
      <c r="I1532" s="236">
        <f>'Order Form'!E483</f>
        <v>19.5</v>
      </c>
      <c r="J1532" s="231">
        <f>'Order Form'!L483</f>
        <v>0</v>
      </c>
      <c r="K1532" s="231" t="str">
        <f t="shared" si="105"/>
        <v>F</v>
      </c>
      <c r="L1532" s="231">
        <f>IF('Pricing + Order Summary'!$O$13&gt;=8000,14,
IF('Pricing + Order Summary'!$O$13&gt;=5500,15,
IF('Pricing + Order Summary'!$O$13&gt;=4000,16,
IF('Pricing + Order Summary'!$O$13&gt;=2000,23,
IF('Pricing + Order Summary'!$O$13&gt;=750,21,
2)))))</f>
        <v>2</v>
      </c>
      <c r="M1532" s="231" t="str">
        <f>"SPS20115"&amp;"-"&amp;D1532&amp;"-"&amp;'Order Form'!$O$3&amp;"-3"</f>
        <v>SPS20115-0-1-3</v>
      </c>
    </row>
    <row r="1533" spans="1:13">
      <c r="A1533" s="234">
        <f>'Order Form'!A484</f>
        <v>108782</v>
      </c>
      <c r="B1533" s="234">
        <f t="shared" si="103"/>
        <v>108782</v>
      </c>
      <c r="C1533" s="235">
        <f t="shared" si="104"/>
        <v>108782</v>
      </c>
      <c r="D1533" s="231">
        <f>'Order Form'!$M$2</f>
        <v>0</v>
      </c>
      <c r="E1533" s="232">
        <f>'Order Form'!$L$11</f>
        <v>0</v>
      </c>
      <c r="F1533" s="232" t="str">
        <f>IF(ISBLANK('Order Form'!$L$12),"",'Order Form'!$L$12)</f>
        <v/>
      </c>
      <c r="G1533" s="232">
        <f t="shared" ca="1" si="102"/>
        <v>41887</v>
      </c>
      <c r="H1533" s="233">
        <f>'Order Form'!$L$13</f>
        <v>0</v>
      </c>
      <c r="I1533" s="236">
        <f>'Order Form'!E484</f>
        <v>19.5</v>
      </c>
      <c r="J1533" s="231">
        <f>'Order Form'!L484</f>
        <v>0</v>
      </c>
      <c r="K1533" s="231" t="str">
        <f t="shared" si="105"/>
        <v>F</v>
      </c>
      <c r="L1533" s="231">
        <f>IF('Pricing + Order Summary'!$O$13&gt;=8000,14,
IF('Pricing + Order Summary'!$O$13&gt;=5500,15,
IF('Pricing + Order Summary'!$O$13&gt;=4000,16,
IF('Pricing + Order Summary'!$O$13&gt;=2000,23,
IF('Pricing + Order Summary'!$O$13&gt;=750,21,
2)))))</f>
        <v>2</v>
      </c>
      <c r="M1533" s="231" t="str">
        <f>"SPS20115"&amp;"-"&amp;D1533&amp;"-"&amp;'Order Form'!$O$3&amp;"-3"</f>
        <v>SPS20115-0-1-3</v>
      </c>
    </row>
    <row r="1534" spans="1:13">
      <c r="A1534" s="234">
        <f>'Order Form'!A485</f>
        <v>108563</v>
      </c>
      <c r="B1534" s="234">
        <f t="shared" si="103"/>
        <v>108563</v>
      </c>
      <c r="C1534" s="235">
        <f t="shared" si="104"/>
        <v>108563</v>
      </c>
      <c r="D1534" s="231">
        <f>'Order Form'!$M$2</f>
        <v>0</v>
      </c>
      <c r="E1534" s="232">
        <f>'Order Form'!$L$11</f>
        <v>0</v>
      </c>
      <c r="F1534" s="232" t="str">
        <f>IF(ISBLANK('Order Form'!$L$12),"",'Order Form'!$L$12)</f>
        <v/>
      </c>
      <c r="G1534" s="232">
        <f t="shared" ca="1" si="102"/>
        <v>41887</v>
      </c>
      <c r="H1534" s="233">
        <f>'Order Form'!$L$13</f>
        <v>0</v>
      </c>
      <c r="I1534" s="236">
        <f>'Order Form'!E485</f>
        <v>19.5</v>
      </c>
      <c r="J1534" s="231">
        <f>'Order Form'!L485</f>
        <v>0</v>
      </c>
      <c r="K1534" s="231" t="str">
        <f t="shared" si="105"/>
        <v>F</v>
      </c>
      <c r="L1534" s="231">
        <f>IF('Pricing + Order Summary'!$O$13&gt;=8000,14,
IF('Pricing + Order Summary'!$O$13&gt;=5500,15,
IF('Pricing + Order Summary'!$O$13&gt;=4000,16,
IF('Pricing + Order Summary'!$O$13&gt;=2000,23,
IF('Pricing + Order Summary'!$O$13&gt;=750,21,
2)))))</f>
        <v>2</v>
      </c>
      <c r="M1534" s="231" t="str">
        <f>"SPS20115"&amp;"-"&amp;D1534&amp;"-"&amp;'Order Form'!$O$3&amp;"-3"</f>
        <v>SPS20115-0-1-3</v>
      </c>
    </row>
    <row r="1535" spans="1:13">
      <c r="A1535" s="234">
        <f>'Order Form'!A486</f>
        <v>108668</v>
      </c>
      <c r="B1535" s="234">
        <f t="shared" si="103"/>
        <v>108668</v>
      </c>
      <c r="C1535" s="235">
        <f t="shared" si="104"/>
        <v>108668</v>
      </c>
      <c r="D1535" s="231">
        <f>'Order Form'!$M$2</f>
        <v>0</v>
      </c>
      <c r="E1535" s="232">
        <f>'Order Form'!$L$11</f>
        <v>0</v>
      </c>
      <c r="F1535" s="232" t="str">
        <f>IF(ISBLANK('Order Form'!$L$12),"",'Order Form'!$L$12)</f>
        <v/>
      </c>
      <c r="G1535" s="232">
        <f t="shared" ca="1" si="102"/>
        <v>41887</v>
      </c>
      <c r="H1535" s="233">
        <f>'Order Form'!$L$13</f>
        <v>0</v>
      </c>
      <c r="I1535" s="236">
        <f>'Order Form'!E486</f>
        <v>11</v>
      </c>
      <c r="J1535" s="231">
        <f>'Order Form'!L486</f>
        <v>0</v>
      </c>
      <c r="K1535" s="231" t="str">
        <f t="shared" si="105"/>
        <v>F</v>
      </c>
      <c r="L1535" s="231">
        <f>IF('Pricing + Order Summary'!$O$13&gt;=8000,14,
IF('Pricing + Order Summary'!$O$13&gt;=5500,15,
IF('Pricing + Order Summary'!$O$13&gt;=4000,16,
IF('Pricing + Order Summary'!$O$13&gt;=2000,23,
IF('Pricing + Order Summary'!$O$13&gt;=750,21,
2)))))</f>
        <v>2</v>
      </c>
      <c r="M1535" s="231" t="str">
        <f>"SPS20115"&amp;"-"&amp;D1535&amp;"-"&amp;'Order Form'!$O$3&amp;"-3"</f>
        <v>SPS20115-0-1-3</v>
      </c>
    </row>
    <row r="1536" spans="1:13">
      <c r="A1536" s="234">
        <f>'Order Form'!A487</f>
        <v>108669</v>
      </c>
      <c r="B1536" s="234">
        <f t="shared" si="103"/>
        <v>108669</v>
      </c>
      <c r="C1536" s="235">
        <f t="shared" si="104"/>
        <v>108669</v>
      </c>
      <c r="D1536" s="231">
        <f>'Order Form'!$M$2</f>
        <v>0</v>
      </c>
      <c r="E1536" s="232">
        <f>'Order Form'!$L$11</f>
        <v>0</v>
      </c>
      <c r="F1536" s="232" t="str">
        <f>IF(ISBLANK('Order Form'!$L$12),"",'Order Form'!$L$12)</f>
        <v/>
      </c>
      <c r="G1536" s="232">
        <f t="shared" ca="1" si="102"/>
        <v>41887</v>
      </c>
      <c r="H1536" s="233">
        <f>'Order Form'!$L$13</f>
        <v>0</v>
      </c>
      <c r="I1536" s="236">
        <f>'Order Form'!E487</f>
        <v>11</v>
      </c>
      <c r="J1536" s="231">
        <f>'Order Form'!L487</f>
        <v>0</v>
      </c>
      <c r="K1536" s="231" t="str">
        <f t="shared" si="105"/>
        <v>F</v>
      </c>
      <c r="L1536" s="231">
        <f>IF('Pricing + Order Summary'!$O$13&gt;=8000,14,
IF('Pricing + Order Summary'!$O$13&gt;=5500,15,
IF('Pricing + Order Summary'!$O$13&gt;=4000,16,
IF('Pricing + Order Summary'!$O$13&gt;=2000,23,
IF('Pricing + Order Summary'!$O$13&gt;=750,21,
2)))))</f>
        <v>2</v>
      </c>
      <c r="M1536" s="231" t="str">
        <f>"SPS20115"&amp;"-"&amp;D1536&amp;"-"&amp;'Order Form'!$O$3&amp;"-3"</f>
        <v>SPS20115-0-1-3</v>
      </c>
    </row>
    <row r="1537" spans="1:13">
      <c r="A1537" s="234">
        <f>'Order Form'!A488</f>
        <v>108670</v>
      </c>
      <c r="B1537" s="234">
        <f t="shared" si="103"/>
        <v>108670</v>
      </c>
      <c r="C1537" s="235">
        <f t="shared" si="104"/>
        <v>108670</v>
      </c>
      <c r="D1537" s="231">
        <f>'Order Form'!$M$2</f>
        <v>0</v>
      </c>
      <c r="E1537" s="232">
        <f>'Order Form'!$L$11</f>
        <v>0</v>
      </c>
      <c r="F1537" s="232" t="str">
        <f>IF(ISBLANK('Order Form'!$L$12),"",'Order Form'!$L$12)</f>
        <v/>
      </c>
      <c r="G1537" s="232">
        <f t="shared" ref="G1537:G1600" ca="1" si="106">TODAY()</f>
        <v>41887</v>
      </c>
      <c r="H1537" s="233">
        <f>'Order Form'!$L$13</f>
        <v>0</v>
      </c>
      <c r="I1537" s="236">
        <f>'Order Form'!E488</f>
        <v>11</v>
      </c>
      <c r="J1537" s="231">
        <f>'Order Form'!L488</f>
        <v>0</v>
      </c>
      <c r="K1537" s="231" t="str">
        <f t="shared" si="105"/>
        <v>F</v>
      </c>
      <c r="L1537" s="231">
        <f>IF('Pricing + Order Summary'!$O$13&gt;=8000,14,
IF('Pricing + Order Summary'!$O$13&gt;=5500,15,
IF('Pricing + Order Summary'!$O$13&gt;=4000,16,
IF('Pricing + Order Summary'!$O$13&gt;=2000,23,
IF('Pricing + Order Summary'!$O$13&gt;=750,21,
2)))))</f>
        <v>2</v>
      </c>
      <c r="M1537" s="231" t="str">
        <f>"SPS20115"&amp;"-"&amp;D1537&amp;"-"&amp;'Order Form'!$O$3&amp;"-3"</f>
        <v>SPS20115-0-1-3</v>
      </c>
    </row>
    <row r="1538" spans="1:13">
      <c r="A1538" s="234">
        <f>'Order Form'!A489</f>
        <v>108671</v>
      </c>
      <c r="B1538" s="234">
        <f t="shared" si="103"/>
        <v>108671</v>
      </c>
      <c r="C1538" s="235">
        <f t="shared" si="104"/>
        <v>108671</v>
      </c>
      <c r="D1538" s="231">
        <f>'Order Form'!$M$2</f>
        <v>0</v>
      </c>
      <c r="E1538" s="232">
        <f>'Order Form'!$L$11</f>
        <v>0</v>
      </c>
      <c r="F1538" s="232" t="str">
        <f>IF(ISBLANK('Order Form'!$L$12),"",'Order Form'!$L$12)</f>
        <v/>
      </c>
      <c r="G1538" s="232">
        <f t="shared" ca="1" si="106"/>
        <v>41887</v>
      </c>
      <c r="H1538" s="233">
        <f>'Order Form'!$L$13</f>
        <v>0</v>
      </c>
      <c r="I1538" s="236">
        <f>'Order Form'!E489</f>
        <v>11</v>
      </c>
      <c r="J1538" s="231">
        <f>'Order Form'!L489</f>
        <v>0</v>
      </c>
      <c r="K1538" s="231" t="str">
        <f t="shared" si="105"/>
        <v>F</v>
      </c>
      <c r="L1538" s="231">
        <f>IF('Pricing + Order Summary'!$O$13&gt;=8000,14,
IF('Pricing + Order Summary'!$O$13&gt;=5500,15,
IF('Pricing + Order Summary'!$O$13&gt;=4000,16,
IF('Pricing + Order Summary'!$O$13&gt;=2000,23,
IF('Pricing + Order Summary'!$O$13&gt;=750,21,
2)))))</f>
        <v>2</v>
      </c>
      <c r="M1538" s="231" t="str">
        <f>"SPS20115"&amp;"-"&amp;D1538&amp;"-"&amp;'Order Form'!$O$3&amp;"-3"</f>
        <v>SPS20115-0-1-3</v>
      </c>
    </row>
    <row r="1539" spans="1:13">
      <c r="A1539" s="234">
        <f>'Order Form'!A490</f>
        <v>108711</v>
      </c>
      <c r="B1539" s="234">
        <f t="shared" si="103"/>
        <v>108711</v>
      </c>
      <c r="C1539" s="235">
        <f t="shared" si="104"/>
        <v>108711</v>
      </c>
      <c r="D1539" s="231">
        <f>'Order Form'!$M$2</f>
        <v>0</v>
      </c>
      <c r="E1539" s="232">
        <f>'Order Form'!$L$11</f>
        <v>0</v>
      </c>
      <c r="F1539" s="232" t="str">
        <f>IF(ISBLANK('Order Form'!$L$12),"",'Order Form'!$L$12)</f>
        <v/>
      </c>
      <c r="G1539" s="232">
        <f t="shared" ca="1" si="106"/>
        <v>41887</v>
      </c>
      <c r="H1539" s="233">
        <f>'Order Form'!$L$13</f>
        <v>0</v>
      </c>
      <c r="I1539" s="236">
        <f>'Order Form'!E490</f>
        <v>11</v>
      </c>
      <c r="J1539" s="231">
        <f>'Order Form'!L490</f>
        <v>0</v>
      </c>
      <c r="K1539" s="231" t="str">
        <f t="shared" si="105"/>
        <v>F</v>
      </c>
      <c r="L1539" s="231">
        <f>IF('Pricing + Order Summary'!$O$13&gt;=8000,14,
IF('Pricing + Order Summary'!$O$13&gt;=5500,15,
IF('Pricing + Order Summary'!$O$13&gt;=4000,16,
IF('Pricing + Order Summary'!$O$13&gt;=2000,23,
IF('Pricing + Order Summary'!$O$13&gt;=750,21,
2)))))</f>
        <v>2</v>
      </c>
      <c r="M1539" s="231" t="str">
        <f>"SPS20115"&amp;"-"&amp;D1539&amp;"-"&amp;'Order Form'!$O$3&amp;"-3"</f>
        <v>SPS20115-0-1-3</v>
      </c>
    </row>
    <row r="1540" spans="1:13">
      <c r="A1540" s="234">
        <f>'Order Form'!A491</f>
        <v>108672</v>
      </c>
      <c r="B1540" s="234">
        <f t="shared" si="103"/>
        <v>108672</v>
      </c>
      <c r="C1540" s="235">
        <f t="shared" si="104"/>
        <v>108672</v>
      </c>
      <c r="D1540" s="231">
        <f>'Order Form'!$M$2</f>
        <v>0</v>
      </c>
      <c r="E1540" s="232">
        <f>'Order Form'!$L$11</f>
        <v>0</v>
      </c>
      <c r="F1540" s="232" t="str">
        <f>IF(ISBLANK('Order Form'!$L$12),"",'Order Form'!$L$12)</f>
        <v/>
      </c>
      <c r="G1540" s="232">
        <f t="shared" ca="1" si="106"/>
        <v>41887</v>
      </c>
      <c r="H1540" s="233">
        <f>'Order Form'!$L$13</f>
        <v>0</v>
      </c>
      <c r="I1540" s="236">
        <f>'Order Form'!E491</f>
        <v>11</v>
      </c>
      <c r="J1540" s="231">
        <f>'Order Form'!L491</f>
        <v>0</v>
      </c>
      <c r="K1540" s="231" t="str">
        <f t="shared" si="105"/>
        <v>F</v>
      </c>
      <c r="L1540" s="231">
        <f>IF('Pricing + Order Summary'!$O$13&gt;=8000,14,
IF('Pricing + Order Summary'!$O$13&gt;=5500,15,
IF('Pricing + Order Summary'!$O$13&gt;=4000,16,
IF('Pricing + Order Summary'!$O$13&gt;=2000,23,
IF('Pricing + Order Summary'!$O$13&gt;=750,21,
2)))))</f>
        <v>2</v>
      </c>
      <c r="M1540" s="231" t="str">
        <f>"SPS20115"&amp;"-"&amp;D1540&amp;"-"&amp;'Order Form'!$O$3&amp;"-3"</f>
        <v>SPS20115-0-1-3</v>
      </c>
    </row>
    <row r="1541" spans="1:13">
      <c r="A1541" s="234">
        <f>'Order Form'!A492</f>
        <v>108667</v>
      </c>
      <c r="B1541" s="234">
        <f t="shared" si="103"/>
        <v>108667</v>
      </c>
      <c r="C1541" s="235">
        <f t="shared" si="104"/>
        <v>108667</v>
      </c>
      <c r="D1541" s="231">
        <f>'Order Form'!$M$2</f>
        <v>0</v>
      </c>
      <c r="E1541" s="232">
        <f>'Order Form'!$L$11</f>
        <v>0</v>
      </c>
      <c r="F1541" s="232" t="str">
        <f>IF(ISBLANK('Order Form'!$L$12),"",'Order Form'!$L$12)</f>
        <v/>
      </c>
      <c r="G1541" s="232">
        <f t="shared" ca="1" si="106"/>
        <v>41887</v>
      </c>
      <c r="H1541" s="233">
        <f>'Order Form'!$L$13</f>
        <v>0</v>
      </c>
      <c r="I1541" s="236">
        <f>'Order Form'!E492</f>
        <v>11</v>
      </c>
      <c r="J1541" s="231">
        <f>'Order Form'!L492</f>
        <v>0</v>
      </c>
      <c r="K1541" s="231" t="str">
        <f t="shared" si="105"/>
        <v>F</v>
      </c>
      <c r="L1541" s="231">
        <f>IF('Pricing + Order Summary'!$O$13&gt;=8000,14,
IF('Pricing + Order Summary'!$O$13&gt;=5500,15,
IF('Pricing + Order Summary'!$O$13&gt;=4000,16,
IF('Pricing + Order Summary'!$O$13&gt;=2000,23,
IF('Pricing + Order Summary'!$O$13&gt;=750,21,
2)))))</f>
        <v>2</v>
      </c>
      <c r="M1541" s="231" t="str">
        <f>"SPS20115"&amp;"-"&amp;D1541&amp;"-"&amp;'Order Form'!$O$3&amp;"-3"</f>
        <v>SPS20115-0-1-3</v>
      </c>
    </row>
    <row r="1542" spans="1:13">
      <c r="A1542" s="234">
        <f>'Order Form'!A493</f>
        <v>100298</v>
      </c>
      <c r="B1542" s="234">
        <f t="shared" si="103"/>
        <v>100298</v>
      </c>
      <c r="C1542" s="235">
        <f t="shared" si="104"/>
        <v>100298</v>
      </c>
      <c r="D1542" s="231">
        <f>'Order Form'!$M$2</f>
        <v>0</v>
      </c>
      <c r="E1542" s="232">
        <f>'Order Form'!$L$11</f>
        <v>0</v>
      </c>
      <c r="F1542" s="232" t="str">
        <f>IF(ISBLANK('Order Form'!$L$12),"",'Order Form'!$L$12)</f>
        <v/>
      </c>
      <c r="G1542" s="232">
        <f t="shared" ca="1" si="106"/>
        <v>41887</v>
      </c>
      <c r="H1542" s="233">
        <f>'Order Form'!$L$13</f>
        <v>0</v>
      </c>
      <c r="I1542" s="236">
        <f>'Order Form'!E493</f>
        <v>9.5</v>
      </c>
      <c r="J1542" s="231">
        <f>'Order Form'!L493</f>
        <v>0</v>
      </c>
      <c r="K1542" s="231" t="str">
        <f t="shared" si="105"/>
        <v>F</v>
      </c>
      <c r="L1542" s="231">
        <f>IF('Pricing + Order Summary'!$O$13&gt;=8000,14,
IF('Pricing + Order Summary'!$O$13&gt;=5500,15,
IF('Pricing + Order Summary'!$O$13&gt;=4000,16,
IF('Pricing + Order Summary'!$O$13&gt;=2000,23,
IF('Pricing + Order Summary'!$O$13&gt;=750,21,
2)))))</f>
        <v>2</v>
      </c>
      <c r="M1542" s="231" t="str">
        <f>"SPS20115"&amp;"-"&amp;D1542&amp;"-"&amp;'Order Form'!$O$3&amp;"-3"</f>
        <v>SPS20115-0-1-3</v>
      </c>
    </row>
    <row r="1543" spans="1:13">
      <c r="A1543" s="234">
        <f>'Order Form'!A494</f>
        <v>100299</v>
      </c>
      <c r="B1543" s="234">
        <f t="shared" si="103"/>
        <v>100299</v>
      </c>
      <c r="C1543" s="235">
        <f t="shared" si="104"/>
        <v>100299</v>
      </c>
      <c r="D1543" s="231">
        <f>'Order Form'!$M$2</f>
        <v>0</v>
      </c>
      <c r="E1543" s="232">
        <f>'Order Form'!$L$11</f>
        <v>0</v>
      </c>
      <c r="F1543" s="232" t="str">
        <f>IF(ISBLANK('Order Form'!$L$12),"",'Order Form'!$L$12)</f>
        <v/>
      </c>
      <c r="G1543" s="232">
        <f t="shared" ca="1" si="106"/>
        <v>41887</v>
      </c>
      <c r="H1543" s="233">
        <f>'Order Form'!$L$13</f>
        <v>0</v>
      </c>
      <c r="I1543" s="236">
        <f>'Order Form'!E494</f>
        <v>9.5</v>
      </c>
      <c r="J1543" s="231">
        <f>'Order Form'!L494</f>
        <v>0</v>
      </c>
      <c r="K1543" s="231" t="str">
        <f t="shared" si="105"/>
        <v>F</v>
      </c>
      <c r="L1543" s="231">
        <f>IF('Pricing + Order Summary'!$O$13&gt;=8000,14,
IF('Pricing + Order Summary'!$O$13&gt;=5500,15,
IF('Pricing + Order Summary'!$O$13&gt;=4000,16,
IF('Pricing + Order Summary'!$O$13&gt;=2000,23,
IF('Pricing + Order Summary'!$O$13&gt;=750,21,
2)))))</f>
        <v>2</v>
      </c>
      <c r="M1543" s="231" t="str">
        <f>"SPS20115"&amp;"-"&amp;D1543&amp;"-"&amp;'Order Form'!$O$3&amp;"-3"</f>
        <v>SPS20115-0-1-3</v>
      </c>
    </row>
    <row r="1544" spans="1:13">
      <c r="A1544" s="234">
        <f>'Order Form'!A495</f>
        <v>100304</v>
      </c>
      <c r="B1544" s="234">
        <f t="shared" si="103"/>
        <v>100304</v>
      </c>
      <c r="C1544" s="235">
        <f t="shared" si="104"/>
        <v>100304</v>
      </c>
      <c r="D1544" s="231">
        <f>'Order Form'!$M$2</f>
        <v>0</v>
      </c>
      <c r="E1544" s="232">
        <f>'Order Form'!$L$11</f>
        <v>0</v>
      </c>
      <c r="F1544" s="232" t="str">
        <f>IF(ISBLANK('Order Form'!$L$12),"",'Order Form'!$L$12)</f>
        <v/>
      </c>
      <c r="G1544" s="232">
        <f t="shared" ca="1" si="106"/>
        <v>41887</v>
      </c>
      <c r="H1544" s="233">
        <f>'Order Form'!$L$13</f>
        <v>0</v>
      </c>
      <c r="I1544" s="236">
        <f>'Order Form'!E495</f>
        <v>9.5</v>
      </c>
      <c r="J1544" s="231">
        <f>'Order Form'!L495</f>
        <v>0</v>
      </c>
      <c r="K1544" s="231" t="str">
        <f t="shared" si="105"/>
        <v>F</v>
      </c>
      <c r="L1544" s="231">
        <f>IF('Pricing + Order Summary'!$O$13&gt;=8000,14,
IF('Pricing + Order Summary'!$O$13&gt;=5500,15,
IF('Pricing + Order Summary'!$O$13&gt;=4000,16,
IF('Pricing + Order Summary'!$O$13&gt;=2000,23,
IF('Pricing + Order Summary'!$O$13&gt;=750,21,
2)))))</f>
        <v>2</v>
      </c>
      <c r="M1544" s="231" t="str">
        <f>"SPS20115"&amp;"-"&amp;D1544&amp;"-"&amp;'Order Form'!$O$3&amp;"-3"</f>
        <v>SPS20115-0-1-3</v>
      </c>
    </row>
    <row r="1545" spans="1:13">
      <c r="A1545" s="234">
        <f>'Order Form'!A496</f>
        <v>108179</v>
      </c>
      <c r="B1545" s="234">
        <f t="shared" si="103"/>
        <v>108179</v>
      </c>
      <c r="C1545" s="235">
        <f t="shared" si="104"/>
        <v>108179</v>
      </c>
      <c r="D1545" s="231">
        <f>'Order Form'!$M$2</f>
        <v>0</v>
      </c>
      <c r="E1545" s="232">
        <f>'Order Form'!$L$11</f>
        <v>0</v>
      </c>
      <c r="F1545" s="232" t="str">
        <f>IF(ISBLANK('Order Form'!$L$12),"",'Order Form'!$L$12)</f>
        <v/>
      </c>
      <c r="G1545" s="232">
        <f t="shared" ca="1" si="106"/>
        <v>41887</v>
      </c>
      <c r="H1545" s="233">
        <f>'Order Form'!$L$13</f>
        <v>0</v>
      </c>
      <c r="I1545" s="236">
        <f>'Order Form'!E496</f>
        <v>9.5</v>
      </c>
      <c r="J1545" s="231">
        <f>'Order Form'!L496</f>
        <v>0</v>
      </c>
      <c r="K1545" s="231" t="str">
        <f t="shared" si="105"/>
        <v>F</v>
      </c>
      <c r="L1545" s="231">
        <f>IF('Pricing + Order Summary'!$O$13&gt;=8000,14,
IF('Pricing + Order Summary'!$O$13&gt;=5500,15,
IF('Pricing + Order Summary'!$O$13&gt;=4000,16,
IF('Pricing + Order Summary'!$O$13&gt;=2000,23,
IF('Pricing + Order Summary'!$O$13&gt;=750,21,
2)))))</f>
        <v>2</v>
      </c>
      <c r="M1545" s="231" t="str">
        <f>"SPS20115"&amp;"-"&amp;D1545&amp;"-"&amp;'Order Form'!$O$3&amp;"-3"</f>
        <v>SPS20115-0-1-3</v>
      </c>
    </row>
    <row r="1546" spans="1:13">
      <c r="A1546" s="234">
        <f>'Order Form'!A497</f>
        <v>108173</v>
      </c>
      <c r="B1546" s="234">
        <f t="shared" si="103"/>
        <v>108173</v>
      </c>
      <c r="C1546" s="235">
        <f t="shared" si="104"/>
        <v>108173</v>
      </c>
      <c r="D1546" s="231">
        <f>'Order Form'!$M$2</f>
        <v>0</v>
      </c>
      <c r="E1546" s="232">
        <f>'Order Form'!$L$11</f>
        <v>0</v>
      </c>
      <c r="F1546" s="232" t="str">
        <f>IF(ISBLANK('Order Form'!$L$12),"",'Order Form'!$L$12)</f>
        <v/>
      </c>
      <c r="G1546" s="232">
        <f t="shared" ca="1" si="106"/>
        <v>41887</v>
      </c>
      <c r="H1546" s="233">
        <f>'Order Form'!$L$13</f>
        <v>0</v>
      </c>
      <c r="I1546" s="236">
        <f>'Order Form'!E497</f>
        <v>9.5</v>
      </c>
      <c r="J1546" s="231">
        <f>'Order Form'!L497</f>
        <v>0</v>
      </c>
      <c r="K1546" s="231" t="str">
        <f t="shared" si="105"/>
        <v>F</v>
      </c>
      <c r="L1546" s="231">
        <f>IF('Pricing + Order Summary'!$O$13&gt;=8000,14,
IF('Pricing + Order Summary'!$O$13&gt;=5500,15,
IF('Pricing + Order Summary'!$O$13&gt;=4000,16,
IF('Pricing + Order Summary'!$O$13&gt;=2000,23,
IF('Pricing + Order Summary'!$O$13&gt;=750,21,
2)))))</f>
        <v>2</v>
      </c>
      <c r="M1546" s="231" t="str">
        <f>"SPS20115"&amp;"-"&amp;D1546&amp;"-"&amp;'Order Form'!$O$3&amp;"-3"</f>
        <v>SPS20115-0-1-3</v>
      </c>
    </row>
    <row r="1547" spans="1:13">
      <c r="A1547" s="234">
        <f>'Order Form'!A498</f>
        <v>108357</v>
      </c>
      <c r="B1547" s="234">
        <f t="shared" si="103"/>
        <v>108357</v>
      </c>
      <c r="C1547" s="235">
        <f t="shared" si="104"/>
        <v>108357</v>
      </c>
      <c r="D1547" s="231">
        <f>'Order Form'!$M$2</f>
        <v>0</v>
      </c>
      <c r="E1547" s="232">
        <f>'Order Form'!$L$11</f>
        <v>0</v>
      </c>
      <c r="F1547" s="232" t="str">
        <f>IF(ISBLANK('Order Form'!$L$12),"",'Order Form'!$L$12)</f>
        <v/>
      </c>
      <c r="G1547" s="232">
        <f t="shared" ca="1" si="106"/>
        <v>41887</v>
      </c>
      <c r="H1547" s="233">
        <f>'Order Form'!$L$13</f>
        <v>0</v>
      </c>
      <c r="I1547" s="236">
        <f>'Order Form'!E498</f>
        <v>9.5</v>
      </c>
      <c r="J1547" s="231">
        <f>'Order Form'!L498</f>
        <v>0</v>
      </c>
      <c r="K1547" s="231" t="str">
        <f t="shared" si="105"/>
        <v>F</v>
      </c>
      <c r="L1547" s="231">
        <f>IF('Pricing + Order Summary'!$O$13&gt;=8000,14,
IF('Pricing + Order Summary'!$O$13&gt;=5500,15,
IF('Pricing + Order Summary'!$O$13&gt;=4000,16,
IF('Pricing + Order Summary'!$O$13&gt;=2000,23,
IF('Pricing + Order Summary'!$O$13&gt;=750,21,
2)))))</f>
        <v>2</v>
      </c>
      <c r="M1547" s="231" t="str">
        <f>"SPS20115"&amp;"-"&amp;D1547&amp;"-"&amp;'Order Form'!$O$3&amp;"-3"</f>
        <v>SPS20115-0-1-3</v>
      </c>
    </row>
    <row r="1548" spans="1:13">
      <c r="A1548" s="234">
        <f>'Order Form'!A499</f>
        <v>108358</v>
      </c>
      <c r="B1548" s="234">
        <f t="shared" si="103"/>
        <v>108358</v>
      </c>
      <c r="C1548" s="235">
        <f t="shared" si="104"/>
        <v>108358</v>
      </c>
      <c r="D1548" s="231">
        <f>'Order Form'!$M$2</f>
        <v>0</v>
      </c>
      <c r="E1548" s="232">
        <f>'Order Form'!$L$11</f>
        <v>0</v>
      </c>
      <c r="F1548" s="232" t="str">
        <f>IF(ISBLANK('Order Form'!$L$12),"",'Order Form'!$L$12)</f>
        <v/>
      </c>
      <c r="G1548" s="232">
        <f t="shared" ca="1" si="106"/>
        <v>41887</v>
      </c>
      <c r="H1548" s="233">
        <f>'Order Form'!$L$13</f>
        <v>0</v>
      </c>
      <c r="I1548" s="236">
        <f>'Order Form'!E499</f>
        <v>9.5</v>
      </c>
      <c r="J1548" s="231">
        <f>'Order Form'!L499</f>
        <v>0</v>
      </c>
      <c r="K1548" s="231" t="str">
        <f t="shared" si="105"/>
        <v>F</v>
      </c>
      <c r="L1548" s="231">
        <f>IF('Pricing + Order Summary'!$O$13&gt;=8000,14,
IF('Pricing + Order Summary'!$O$13&gt;=5500,15,
IF('Pricing + Order Summary'!$O$13&gt;=4000,16,
IF('Pricing + Order Summary'!$O$13&gt;=2000,23,
IF('Pricing + Order Summary'!$O$13&gt;=750,21,
2)))))</f>
        <v>2</v>
      </c>
      <c r="M1548" s="231" t="str">
        <f>"SPS20115"&amp;"-"&amp;D1548&amp;"-"&amp;'Order Form'!$O$3&amp;"-3"</f>
        <v>SPS20115-0-1-3</v>
      </c>
    </row>
    <row r="1549" spans="1:13">
      <c r="A1549" s="234">
        <f>'Order Form'!A500</f>
        <v>108359</v>
      </c>
      <c r="B1549" s="234">
        <f t="shared" si="103"/>
        <v>108359</v>
      </c>
      <c r="C1549" s="235">
        <f t="shared" si="104"/>
        <v>108359</v>
      </c>
      <c r="D1549" s="231">
        <f>'Order Form'!$M$2</f>
        <v>0</v>
      </c>
      <c r="E1549" s="232">
        <f>'Order Form'!$L$11</f>
        <v>0</v>
      </c>
      <c r="F1549" s="232" t="str">
        <f>IF(ISBLANK('Order Form'!$L$12),"",'Order Form'!$L$12)</f>
        <v/>
      </c>
      <c r="G1549" s="232">
        <f t="shared" ca="1" si="106"/>
        <v>41887</v>
      </c>
      <c r="H1549" s="233">
        <f>'Order Form'!$L$13</f>
        <v>0</v>
      </c>
      <c r="I1549" s="236">
        <f>'Order Form'!E500</f>
        <v>9.5</v>
      </c>
      <c r="J1549" s="231">
        <f>'Order Form'!L500</f>
        <v>0</v>
      </c>
      <c r="K1549" s="231" t="str">
        <f t="shared" si="105"/>
        <v>F</v>
      </c>
      <c r="L1549" s="231">
        <f>IF('Pricing + Order Summary'!$O$13&gt;=8000,14,
IF('Pricing + Order Summary'!$O$13&gt;=5500,15,
IF('Pricing + Order Summary'!$O$13&gt;=4000,16,
IF('Pricing + Order Summary'!$O$13&gt;=2000,23,
IF('Pricing + Order Summary'!$O$13&gt;=750,21,
2)))))</f>
        <v>2</v>
      </c>
      <c r="M1549" s="231" t="str">
        <f>"SPS20115"&amp;"-"&amp;D1549&amp;"-"&amp;'Order Form'!$O$3&amp;"-3"</f>
        <v>SPS20115-0-1-3</v>
      </c>
    </row>
    <row r="1550" spans="1:13">
      <c r="A1550" s="234">
        <f>'Order Form'!A501</f>
        <v>108360</v>
      </c>
      <c r="B1550" s="234">
        <f t="shared" si="103"/>
        <v>108360</v>
      </c>
      <c r="C1550" s="235">
        <f t="shared" si="104"/>
        <v>108360</v>
      </c>
      <c r="D1550" s="231">
        <f>'Order Form'!$M$2</f>
        <v>0</v>
      </c>
      <c r="E1550" s="232">
        <f>'Order Form'!$L$11</f>
        <v>0</v>
      </c>
      <c r="F1550" s="232" t="str">
        <f>IF(ISBLANK('Order Form'!$L$12),"",'Order Form'!$L$12)</f>
        <v/>
      </c>
      <c r="G1550" s="232">
        <f t="shared" ca="1" si="106"/>
        <v>41887</v>
      </c>
      <c r="H1550" s="233">
        <f>'Order Form'!$L$13</f>
        <v>0</v>
      </c>
      <c r="I1550" s="236">
        <f>'Order Form'!E501</f>
        <v>9.5</v>
      </c>
      <c r="J1550" s="231">
        <f>'Order Form'!L501</f>
        <v>0</v>
      </c>
      <c r="K1550" s="231" t="str">
        <f t="shared" si="105"/>
        <v>F</v>
      </c>
      <c r="L1550" s="231">
        <f>IF('Pricing + Order Summary'!$O$13&gt;=8000,14,
IF('Pricing + Order Summary'!$O$13&gt;=5500,15,
IF('Pricing + Order Summary'!$O$13&gt;=4000,16,
IF('Pricing + Order Summary'!$O$13&gt;=2000,23,
IF('Pricing + Order Summary'!$O$13&gt;=750,21,
2)))))</f>
        <v>2</v>
      </c>
      <c r="M1550" s="231" t="str">
        <f>"SPS20115"&amp;"-"&amp;D1550&amp;"-"&amp;'Order Form'!$O$3&amp;"-3"</f>
        <v>SPS20115-0-1-3</v>
      </c>
    </row>
    <row r="1551" spans="1:13">
      <c r="A1551" s="234">
        <f>'Order Form'!A502</f>
        <v>108361</v>
      </c>
      <c r="B1551" s="234">
        <f t="shared" si="103"/>
        <v>108361</v>
      </c>
      <c r="C1551" s="235">
        <f t="shared" si="104"/>
        <v>108361</v>
      </c>
      <c r="D1551" s="231">
        <f>'Order Form'!$M$2</f>
        <v>0</v>
      </c>
      <c r="E1551" s="232">
        <f>'Order Form'!$L$11</f>
        <v>0</v>
      </c>
      <c r="F1551" s="232" t="str">
        <f>IF(ISBLANK('Order Form'!$L$12),"",'Order Form'!$L$12)</f>
        <v/>
      </c>
      <c r="G1551" s="232">
        <f t="shared" ca="1" si="106"/>
        <v>41887</v>
      </c>
      <c r="H1551" s="233">
        <f>'Order Form'!$L$13</f>
        <v>0</v>
      </c>
      <c r="I1551" s="236">
        <f>'Order Form'!E502</f>
        <v>9.5</v>
      </c>
      <c r="J1551" s="231">
        <f>'Order Form'!L502</f>
        <v>0</v>
      </c>
      <c r="K1551" s="231" t="str">
        <f t="shared" si="105"/>
        <v>F</v>
      </c>
      <c r="L1551" s="231">
        <f>IF('Pricing + Order Summary'!$O$13&gt;=8000,14,
IF('Pricing + Order Summary'!$O$13&gt;=5500,15,
IF('Pricing + Order Summary'!$O$13&gt;=4000,16,
IF('Pricing + Order Summary'!$O$13&gt;=2000,23,
IF('Pricing + Order Summary'!$O$13&gt;=750,21,
2)))))</f>
        <v>2</v>
      </c>
      <c r="M1551" s="231" t="str">
        <f>"SPS20115"&amp;"-"&amp;D1551&amp;"-"&amp;'Order Form'!$O$3&amp;"-3"</f>
        <v>SPS20115-0-1-3</v>
      </c>
    </row>
    <row r="1552" spans="1:13">
      <c r="A1552" s="234">
        <f>'Order Form'!A503</f>
        <v>108363</v>
      </c>
      <c r="B1552" s="234">
        <f t="shared" si="103"/>
        <v>108363</v>
      </c>
      <c r="C1552" s="235">
        <f t="shared" si="104"/>
        <v>108363</v>
      </c>
      <c r="D1552" s="231">
        <f>'Order Form'!$M$2</f>
        <v>0</v>
      </c>
      <c r="E1552" s="232">
        <f>'Order Form'!$L$11</f>
        <v>0</v>
      </c>
      <c r="F1552" s="232" t="str">
        <f>IF(ISBLANK('Order Form'!$L$12),"",'Order Form'!$L$12)</f>
        <v/>
      </c>
      <c r="G1552" s="232">
        <f t="shared" ca="1" si="106"/>
        <v>41887</v>
      </c>
      <c r="H1552" s="233">
        <f>'Order Form'!$L$13</f>
        <v>0</v>
      </c>
      <c r="I1552" s="236">
        <f>'Order Form'!E503</f>
        <v>9.5</v>
      </c>
      <c r="J1552" s="231">
        <f>'Order Form'!L503</f>
        <v>0</v>
      </c>
      <c r="K1552" s="231" t="str">
        <f t="shared" si="105"/>
        <v>F</v>
      </c>
      <c r="L1552" s="231">
        <f>IF('Pricing + Order Summary'!$O$13&gt;=8000,14,
IF('Pricing + Order Summary'!$O$13&gt;=5500,15,
IF('Pricing + Order Summary'!$O$13&gt;=4000,16,
IF('Pricing + Order Summary'!$O$13&gt;=2000,23,
IF('Pricing + Order Summary'!$O$13&gt;=750,21,
2)))))</f>
        <v>2</v>
      </c>
      <c r="M1552" s="231" t="str">
        <f>"SPS20115"&amp;"-"&amp;D1552&amp;"-"&amp;'Order Form'!$O$3&amp;"-3"</f>
        <v>SPS20115-0-1-3</v>
      </c>
    </row>
    <row r="1553" spans="1:13">
      <c r="A1553" s="234">
        <f>'Order Form'!A504</f>
        <v>108362</v>
      </c>
      <c r="B1553" s="234">
        <f t="shared" si="103"/>
        <v>108362</v>
      </c>
      <c r="C1553" s="235">
        <f t="shared" si="104"/>
        <v>108362</v>
      </c>
      <c r="D1553" s="231">
        <f>'Order Form'!$M$2</f>
        <v>0</v>
      </c>
      <c r="E1553" s="232">
        <f>'Order Form'!$L$11</f>
        <v>0</v>
      </c>
      <c r="F1553" s="232" t="str">
        <f>IF(ISBLANK('Order Form'!$L$12),"",'Order Form'!$L$12)</f>
        <v/>
      </c>
      <c r="G1553" s="232">
        <f t="shared" ca="1" si="106"/>
        <v>41887</v>
      </c>
      <c r="H1553" s="233">
        <f>'Order Form'!$L$13</f>
        <v>0</v>
      </c>
      <c r="I1553" s="236">
        <f>'Order Form'!E504</f>
        <v>9.5</v>
      </c>
      <c r="J1553" s="231">
        <f>'Order Form'!L504</f>
        <v>0</v>
      </c>
      <c r="K1553" s="231" t="str">
        <f t="shared" si="105"/>
        <v>F</v>
      </c>
      <c r="L1553" s="231">
        <f>IF('Pricing + Order Summary'!$O$13&gt;=8000,14,
IF('Pricing + Order Summary'!$O$13&gt;=5500,15,
IF('Pricing + Order Summary'!$O$13&gt;=4000,16,
IF('Pricing + Order Summary'!$O$13&gt;=2000,23,
IF('Pricing + Order Summary'!$O$13&gt;=750,21,
2)))))</f>
        <v>2</v>
      </c>
      <c r="M1553" s="231" t="str">
        <f>"SPS20115"&amp;"-"&amp;D1553&amp;"-"&amp;'Order Form'!$O$3&amp;"-3"</f>
        <v>SPS20115-0-1-3</v>
      </c>
    </row>
    <row r="1554" spans="1:13">
      <c r="A1554" s="234">
        <f>'Order Form'!A505</f>
        <v>108013</v>
      </c>
      <c r="B1554" s="234">
        <f t="shared" si="103"/>
        <v>108013</v>
      </c>
      <c r="C1554" s="235">
        <f t="shared" si="104"/>
        <v>108013</v>
      </c>
      <c r="D1554" s="231">
        <f>'Order Form'!$M$2</f>
        <v>0</v>
      </c>
      <c r="E1554" s="232">
        <f>'Order Form'!$L$11</f>
        <v>0</v>
      </c>
      <c r="F1554" s="232" t="str">
        <f>IF(ISBLANK('Order Form'!$L$12),"",'Order Form'!$L$12)</f>
        <v/>
      </c>
      <c r="G1554" s="232">
        <f t="shared" ca="1" si="106"/>
        <v>41887</v>
      </c>
      <c r="H1554" s="233">
        <f>'Order Form'!$L$13</f>
        <v>0</v>
      </c>
      <c r="I1554" s="236">
        <f>'Order Form'!E505</f>
        <v>9.5</v>
      </c>
      <c r="J1554" s="231">
        <f>'Order Form'!L505</f>
        <v>0</v>
      </c>
      <c r="K1554" s="231" t="str">
        <f t="shared" si="105"/>
        <v>F</v>
      </c>
      <c r="L1554" s="231">
        <f>IF('Pricing + Order Summary'!$O$13&gt;=8000,14,
IF('Pricing + Order Summary'!$O$13&gt;=5500,15,
IF('Pricing + Order Summary'!$O$13&gt;=4000,16,
IF('Pricing + Order Summary'!$O$13&gt;=2000,23,
IF('Pricing + Order Summary'!$O$13&gt;=750,21,
2)))))</f>
        <v>2</v>
      </c>
      <c r="M1554" s="231" t="str">
        <f>"SPS20115"&amp;"-"&amp;D1554&amp;"-"&amp;'Order Form'!$O$3&amp;"-3"</f>
        <v>SPS20115-0-1-3</v>
      </c>
    </row>
    <row r="1555" spans="1:13">
      <c r="A1555" s="234">
        <f>'Order Form'!A506</f>
        <v>108176</v>
      </c>
      <c r="B1555" s="234">
        <f t="shared" si="103"/>
        <v>108176</v>
      </c>
      <c r="C1555" s="235">
        <f t="shared" si="104"/>
        <v>108176</v>
      </c>
      <c r="D1555" s="231">
        <f>'Order Form'!$M$2</f>
        <v>0</v>
      </c>
      <c r="E1555" s="232">
        <f>'Order Form'!$L$11</f>
        <v>0</v>
      </c>
      <c r="F1555" s="232" t="str">
        <f>IF(ISBLANK('Order Form'!$L$12),"",'Order Form'!$L$12)</f>
        <v/>
      </c>
      <c r="G1555" s="232">
        <f t="shared" ca="1" si="106"/>
        <v>41887</v>
      </c>
      <c r="H1555" s="233">
        <f>'Order Form'!$L$13</f>
        <v>0</v>
      </c>
      <c r="I1555" s="236">
        <f>'Order Form'!E506</f>
        <v>9.5</v>
      </c>
      <c r="J1555" s="231">
        <f>'Order Form'!L506</f>
        <v>0</v>
      </c>
      <c r="K1555" s="231" t="str">
        <f t="shared" si="105"/>
        <v>F</v>
      </c>
      <c r="L1555" s="231">
        <f>IF('Pricing + Order Summary'!$O$13&gt;=8000,14,
IF('Pricing + Order Summary'!$O$13&gt;=5500,15,
IF('Pricing + Order Summary'!$O$13&gt;=4000,16,
IF('Pricing + Order Summary'!$O$13&gt;=2000,23,
IF('Pricing + Order Summary'!$O$13&gt;=750,21,
2)))))</f>
        <v>2</v>
      </c>
      <c r="M1555" s="231" t="str">
        <f>"SPS20115"&amp;"-"&amp;D1555&amp;"-"&amp;'Order Form'!$O$3&amp;"-3"</f>
        <v>SPS20115-0-1-3</v>
      </c>
    </row>
    <row r="1556" spans="1:13">
      <c r="A1556" s="234">
        <f>'Order Form'!A507</f>
        <v>105634</v>
      </c>
      <c r="B1556" s="234">
        <f t="shared" si="103"/>
        <v>105634</v>
      </c>
      <c r="C1556" s="235">
        <f t="shared" si="104"/>
        <v>105634</v>
      </c>
      <c r="D1556" s="231">
        <f>'Order Form'!$M$2</f>
        <v>0</v>
      </c>
      <c r="E1556" s="232">
        <f>'Order Form'!$L$11</f>
        <v>0</v>
      </c>
      <c r="F1556" s="232" t="str">
        <f>IF(ISBLANK('Order Form'!$L$12),"",'Order Form'!$L$12)</f>
        <v/>
      </c>
      <c r="G1556" s="232">
        <f t="shared" ca="1" si="106"/>
        <v>41887</v>
      </c>
      <c r="H1556" s="233">
        <f>'Order Form'!$L$13</f>
        <v>0</v>
      </c>
      <c r="I1556" s="236">
        <f>'Order Form'!E507</f>
        <v>9.5</v>
      </c>
      <c r="J1556" s="231">
        <f>'Order Form'!L507</f>
        <v>0</v>
      </c>
      <c r="K1556" s="231" t="str">
        <f t="shared" si="105"/>
        <v>F</v>
      </c>
      <c r="L1556" s="231">
        <f>IF('Pricing + Order Summary'!$O$13&gt;=8000,14,
IF('Pricing + Order Summary'!$O$13&gt;=5500,15,
IF('Pricing + Order Summary'!$O$13&gt;=4000,16,
IF('Pricing + Order Summary'!$O$13&gt;=2000,23,
IF('Pricing + Order Summary'!$O$13&gt;=750,21,
2)))))</f>
        <v>2</v>
      </c>
      <c r="M1556" s="231" t="str">
        <f>"SPS20115"&amp;"-"&amp;D1556&amp;"-"&amp;'Order Form'!$O$3&amp;"-3"</f>
        <v>SPS20115-0-1-3</v>
      </c>
    </row>
    <row r="1557" spans="1:13">
      <c r="A1557" s="234">
        <f>'Order Form'!A508</f>
        <v>108353</v>
      </c>
      <c r="B1557" s="234">
        <f t="shared" si="103"/>
        <v>108353</v>
      </c>
      <c r="C1557" s="235">
        <f t="shared" si="104"/>
        <v>108353</v>
      </c>
      <c r="D1557" s="231">
        <f>'Order Form'!$M$2</f>
        <v>0</v>
      </c>
      <c r="E1557" s="232">
        <f>'Order Form'!$L$11</f>
        <v>0</v>
      </c>
      <c r="F1557" s="232" t="str">
        <f>IF(ISBLANK('Order Form'!$L$12),"",'Order Form'!$L$12)</f>
        <v/>
      </c>
      <c r="G1557" s="232">
        <f t="shared" ca="1" si="106"/>
        <v>41887</v>
      </c>
      <c r="H1557" s="233">
        <f>'Order Form'!$L$13</f>
        <v>0</v>
      </c>
      <c r="I1557" s="236">
        <f>'Order Form'!E508</f>
        <v>6</v>
      </c>
      <c r="J1557" s="231">
        <f>'Order Form'!L508</f>
        <v>0</v>
      </c>
      <c r="K1557" s="231" t="str">
        <f t="shared" si="105"/>
        <v>F</v>
      </c>
      <c r="L1557" s="231">
        <f>IF('Pricing + Order Summary'!$O$13&gt;=8000,14,
IF('Pricing + Order Summary'!$O$13&gt;=5500,15,
IF('Pricing + Order Summary'!$O$13&gt;=4000,16,
IF('Pricing + Order Summary'!$O$13&gt;=2000,23,
IF('Pricing + Order Summary'!$O$13&gt;=750,21,
2)))))</f>
        <v>2</v>
      </c>
      <c r="M1557" s="231" t="str">
        <f>"SPS20115"&amp;"-"&amp;D1557&amp;"-"&amp;'Order Form'!$O$3&amp;"-3"</f>
        <v>SPS20115-0-1-3</v>
      </c>
    </row>
    <row r="1558" spans="1:13">
      <c r="A1558" s="234">
        <f>'Order Form'!A509</f>
        <v>108354</v>
      </c>
      <c r="B1558" s="234">
        <f t="shared" si="103"/>
        <v>108354</v>
      </c>
      <c r="C1558" s="235">
        <f t="shared" si="104"/>
        <v>108354</v>
      </c>
      <c r="D1558" s="231">
        <f>'Order Form'!$M$2</f>
        <v>0</v>
      </c>
      <c r="E1558" s="232">
        <f>'Order Form'!$L$11</f>
        <v>0</v>
      </c>
      <c r="F1558" s="232" t="str">
        <f>IF(ISBLANK('Order Form'!$L$12),"",'Order Form'!$L$12)</f>
        <v/>
      </c>
      <c r="G1558" s="232">
        <f t="shared" ca="1" si="106"/>
        <v>41887</v>
      </c>
      <c r="H1558" s="233">
        <f>'Order Form'!$L$13</f>
        <v>0</v>
      </c>
      <c r="I1558" s="236">
        <f>'Order Form'!E509</f>
        <v>6</v>
      </c>
      <c r="J1558" s="231">
        <f>'Order Form'!L509</f>
        <v>0</v>
      </c>
      <c r="K1558" s="231" t="str">
        <f t="shared" si="105"/>
        <v>F</v>
      </c>
      <c r="L1558" s="231">
        <f>IF('Pricing + Order Summary'!$O$13&gt;=8000,14,
IF('Pricing + Order Summary'!$O$13&gt;=5500,15,
IF('Pricing + Order Summary'!$O$13&gt;=4000,16,
IF('Pricing + Order Summary'!$O$13&gt;=2000,23,
IF('Pricing + Order Summary'!$O$13&gt;=750,21,
2)))))</f>
        <v>2</v>
      </c>
      <c r="M1558" s="231" t="str">
        <f>"SPS20115"&amp;"-"&amp;D1558&amp;"-"&amp;'Order Form'!$O$3&amp;"-3"</f>
        <v>SPS20115-0-1-3</v>
      </c>
    </row>
    <row r="1559" spans="1:13">
      <c r="A1559" s="234">
        <f>'Order Form'!A510</f>
        <v>100282</v>
      </c>
      <c r="B1559" s="234">
        <f t="shared" si="103"/>
        <v>100282</v>
      </c>
      <c r="C1559" s="235">
        <f t="shared" si="104"/>
        <v>100282</v>
      </c>
      <c r="D1559" s="231">
        <f>'Order Form'!$M$2</f>
        <v>0</v>
      </c>
      <c r="E1559" s="232">
        <f>'Order Form'!$L$11</f>
        <v>0</v>
      </c>
      <c r="F1559" s="232" t="str">
        <f>IF(ISBLANK('Order Form'!$L$12),"",'Order Form'!$L$12)</f>
        <v/>
      </c>
      <c r="G1559" s="232">
        <f t="shared" ca="1" si="106"/>
        <v>41887</v>
      </c>
      <c r="H1559" s="233">
        <f>'Order Form'!$L$13</f>
        <v>0</v>
      </c>
      <c r="I1559" s="236">
        <f>'Order Form'!E510</f>
        <v>5.5</v>
      </c>
      <c r="J1559" s="231">
        <f>'Order Form'!L510</f>
        <v>0</v>
      </c>
      <c r="K1559" s="231" t="str">
        <f t="shared" si="105"/>
        <v>F</v>
      </c>
      <c r="L1559" s="231">
        <f>IF('Pricing + Order Summary'!$O$13&gt;=8000,14,
IF('Pricing + Order Summary'!$O$13&gt;=5500,15,
IF('Pricing + Order Summary'!$O$13&gt;=4000,16,
IF('Pricing + Order Summary'!$O$13&gt;=2000,23,
IF('Pricing + Order Summary'!$O$13&gt;=750,21,
2)))))</f>
        <v>2</v>
      </c>
      <c r="M1559" s="231" t="str">
        <f>"SPS20115"&amp;"-"&amp;D1559&amp;"-"&amp;'Order Form'!$O$3&amp;"-3"</f>
        <v>SPS20115-0-1-3</v>
      </c>
    </row>
    <row r="1560" spans="1:13">
      <c r="A1560" s="234">
        <f>'Order Form'!A511</f>
        <v>100283</v>
      </c>
      <c r="B1560" s="234">
        <f t="shared" si="103"/>
        <v>100283</v>
      </c>
      <c r="C1560" s="235">
        <f t="shared" si="104"/>
        <v>100283</v>
      </c>
      <c r="D1560" s="231">
        <f>'Order Form'!$M$2</f>
        <v>0</v>
      </c>
      <c r="E1560" s="232">
        <f>'Order Form'!$L$11</f>
        <v>0</v>
      </c>
      <c r="F1560" s="232" t="str">
        <f>IF(ISBLANK('Order Form'!$L$12),"",'Order Form'!$L$12)</f>
        <v/>
      </c>
      <c r="G1560" s="232">
        <f t="shared" ca="1" si="106"/>
        <v>41887</v>
      </c>
      <c r="H1560" s="233">
        <f>'Order Form'!$L$13</f>
        <v>0</v>
      </c>
      <c r="I1560" s="236">
        <f>'Order Form'!E511</f>
        <v>5.5</v>
      </c>
      <c r="J1560" s="231">
        <f>'Order Form'!L511</f>
        <v>0</v>
      </c>
      <c r="K1560" s="231" t="str">
        <f t="shared" si="105"/>
        <v>F</v>
      </c>
      <c r="L1560" s="231">
        <f>IF('Pricing + Order Summary'!$O$13&gt;=8000,14,
IF('Pricing + Order Summary'!$O$13&gt;=5500,15,
IF('Pricing + Order Summary'!$O$13&gt;=4000,16,
IF('Pricing + Order Summary'!$O$13&gt;=2000,23,
IF('Pricing + Order Summary'!$O$13&gt;=750,21,
2)))))</f>
        <v>2</v>
      </c>
      <c r="M1560" s="231" t="str">
        <f>"SPS20115"&amp;"-"&amp;D1560&amp;"-"&amp;'Order Form'!$O$3&amp;"-3"</f>
        <v>SPS20115-0-1-3</v>
      </c>
    </row>
    <row r="1561" spans="1:13">
      <c r="A1561" s="234">
        <f>'Order Form'!A512</f>
        <v>108347</v>
      </c>
      <c r="B1561" s="234">
        <f t="shared" si="103"/>
        <v>108347</v>
      </c>
      <c r="C1561" s="235">
        <f t="shared" si="104"/>
        <v>108347</v>
      </c>
      <c r="D1561" s="231">
        <f>'Order Form'!$M$2</f>
        <v>0</v>
      </c>
      <c r="E1561" s="232">
        <f>'Order Form'!$L$11</f>
        <v>0</v>
      </c>
      <c r="F1561" s="232" t="str">
        <f>IF(ISBLANK('Order Form'!$L$12),"",'Order Form'!$L$12)</f>
        <v/>
      </c>
      <c r="G1561" s="232">
        <f t="shared" ca="1" si="106"/>
        <v>41887</v>
      </c>
      <c r="H1561" s="233">
        <f>'Order Form'!$L$13</f>
        <v>0</v>
      </c>
      <c r="I1561" s="236">
        <f>'Order Form'!E512</f>
        <v>6</v>
      </c>
      <c r="J1561" s="231">
        <f>'Order Form'!L512</f>
        <v>0</v>
      </c>
      <c r="K1561" s="231" t="str">
        <f t="shared" si="105"/>
        <v>F</v>
      </c>
      <c r="L1561" s="231">
        <f>IF('Pricing + Order Summary'!$O$13&gt;=8000,14,
IF('Pricing + Order Summary'!$O$13&gt;=5500,15,
IF('Pricing + Order Summary'!$O$13&gt;=4000,16,
IF('Pricing + Order Summary'!$O$13&gt;=2000,23,
IF('Pricing + Order Summary'!$O$13&gt;=750,21,
2)))))</f>
        <v>2</v>
      </c>
      <c r="M1561" s="231" t="str">
        <f>"SPS20115"&amp;"-"&amp;D1561&amp;"-"&amp;'Order Form'!$O$3&amp;"-3"</f>
        <v>SPS20115-0-1-3</v>
      </c>
    </row>
    <row r="1562" spans="1:13">
      <c r="A1562" s="234">
        <f>'Order Form'!A513</f>
        <v>108348</v>
      </c>
      <c r="B1562" s="234">
        <f t="shared" si="103"/>
        <v>108348</v>
      </c>
      <c r="C1562" s="235">
        <f t="shared" si="104"/>
        <v>108348</v>
      </c>
      <c r="D1562" s="231">
        <f>'Order Form'!$M$2</f>
        <v>0</v>
      </c>
      <c r="E1562" s="232">
        <f>'Order Form'!$L$11</f>
        <v>0</v>
      </c>
      <c r="F1562" s="232" t="str">
        <f>IF(ISBLANK('Order Form'!$L$12),"",'Order Form'!$L$12)</f>
        <v/>
      </c>
      <c r="G1562" s="232">
        <f t="shared" ca="1" si="106"/>
        <v>41887</v>
      </c>
      <c r="H1562" s="233">
        <f>'Order Form'!$L$13</f>
        <v>0</v>
      </c>
      <c r="I1562" s="236">
        <f>'Order Form'!E513</f>
        <v>6</v>
      </c>
      <c r="J1562" s="231">
        <f>'Order Form'!L513</f>
        <v>0</v>
      </c>
      <c r="K1562" s="231" t="str">
        <f t="shared" si="105"/>
        <v>F</v>
      </c>
      <c r="L1562" s="231">
        <f>IF('Pricing + Order Summary'!$O$13&gt;=8000,14,
IF('Pricing + Order Summary'!$O$13&gt;=5500,15,
IF('Pricing + Order Summary'!$O$13&gt;=4000,16,
IF('Pricing + Order Summary'!$O$13&gt;=2000,23,
IF('Pricing + Order Summary'!$O$13&gt;=750,21,
2)))))</f>
        <v>2</v>
      </c>
      <c r="M1562" s="231" t="str">
        <f>"SPS20115"&amp;"-"&amp;D1562&amp;"-"&amp;'Order Form'!$O$3&amp;"-3"</f>
        <v>SPS20115-0-1-3</v>
      </c>
    </row>
    <row r="1563" spans="1:13">
      <c r="A1563" s="234">
        <f>'Order Form'!A514</f>
        <v>108349</v>
      </c>
      <c r="B1563" s="234">
        <f t="shared" si="103"/>
        <v>108349</v>
      </c>
      <c r="C1563" s="235">
        <f t="shared" si="104"/>
        <v>108349</v>
      </c>
      <c r="D1563" s="231">
        <f>'Order Form'!$M$2</f>
        <v>0</v>
      </c>
      <c r="E1563" s="232">
        <f>'Order Form'!$L$11</f>
        <v>0</v>
      </c>
      <c r="F1563" s="232" t="str">
        <f>IF(ISBLANK('Order Form'!$L$12),"",'Order Form'!$L$12)</f>
        <v/>
      </c>
      <c r="G1563" s="232">
        <f t="shared" ca="1" si="106"/>
        <v>41887</v>
      </c>
      <c r="H1563" s="233">
        <f>'Order Form'!$L$13</f>
        <v>0</v>
      </c>
      <c r="I1563" s="236">
        <f>'Order Form'!E514</f>
        <v>6</v>
      </c>
      <c r="J1563" s="231">
        <f>'Order Form'!L514</f>
        <v>0</v>
      </c>
      <c r="K1563" s="231" t="str">
        <f t="shared" si="105"/>
        <v>F</v>
      </c>
      <c r="L1563" s="231">
        <f>IF('Pricing + Order Summary'!$O$13&gt;=8000,14,
IF('Pricing + Order Summary'!$O$13&gt;=5500,15,
IF('Pricing + Order Summary'!$O$13&gt;=4000,16,
IF('Pricing + Order Summary'!$O$13&gt;=2000,23,
IF('Pricing + Order Summary'!$O$13&gt;=750,21,
2)))))</f>
        <v>2</v>
      </c>
      <c r="M1563" s="231" t="str">
        <f>"SPS20115"&amp;"-"&amp;D1563&amp;"-"&amp;'Order Form'!$O$3&amp;"-3"</f>
        <v>SPS20115-0-1-3</v>
      </c>
    </row>
    <row r="1564" spans="1:13">
      <c r="A1564" s="234">
        <f>'Order Form'!A515</f>
        <v>108350</v>
      </c>
      <c r="B1564" s="234">
        <f t="shared" si="103"/>
        <v>108350</v>
      </c>
      <c r="C1564" s="235">
        <f t="shared" si="104"/>
        <v>108350</v>
      </c>
      <c r="D1564" s="231">
        <f>'Order Form'!$M$2</f>
        <v>0</v>
      </c>
      <c r="E1564" s="232">
        <f>'Order Form'!$L$11</f>
        <v>0</v>
      </c>
      <c r="F1564" s="232" t="str">
        <f>IF(ISBLANK('Order Form'!$L$12),"",'Order Form'!$L$12)</f>
        <v/>
      </c>
      <c r="G1564" s="232">
        <f t="shared" ca="1" si="106"/>
        <v>41887</v>
      </c>
      <c r="H1564" s="233">
        <f>'Order Form'!$L$13</f>
        <v>0</v>
      </c>
      <c r="I1564" s="236">
        <f>'Order Form'!E515</f>
        <v>6</v>
      </c>
      <c r="J1564" s="231">
        <f>'Order Form'!L515</f>
        <v>0</v>
      </c>
      <c r="K1564" s="231" t="str">
        <f t="shared" si="105"/>
        <v>F</v>
      </c>
      <c r="L1564" s="231">
        <f>IF('Pricing + Order Summary'!$O$13&gt;=8000,14,
IF('Pricing + Order Summary'!$O$13&gt;=5500,15,
IF('Pricing + Order Summary'!$O$13&gt;=4000,16,
IF('Pricing + Order Summary'!$O$13&gt;=2000,23,
IF('Pricing + Order Summary'!$O$13&gt;=750,21,
2)))))</f>
        <v>2</v>
      </c>
      <c r="M1564" s="231" t="str">
        <f>"SPS20115"&amp;"-"&amp;D1564&amp;"-"&amp;'Order Form'!$O$3&amp;"-3"</f>
        <v>SPS20115-0-1-3</v>
      </c>
    </row>
    <row r="1565" spans="1:13">
      <c r="A1565" s="234">
        <f>'Order Form'!A516</f>
        <v>105777</v>
      </c>
      <c r="B1565" s="234">
        <f t="shared" si="103"/>
        <v>105777</v>
      </c>
      <c r="C1565" s="235">
        <f t="shared" si="104"/>
        <v>105777</v>
      </c>
      <c r="D1565" s="231">
        <f>'Order Form'!$M$2</f>
        <v>0</v>
      </c>
      <c r="E1565" s="232">
        <f>'Order Form'!$L$11</f>
        <v>0</v>
      </c>
      <c r="F1565" s="232" t="str">
        <f>IF(ISBLANK('Order Form'!$L$12),"",'Order Form'!$L$12)</f>
        <v/>
      </c>
      <c r="G1565" s="232">
        <f t="shared" ca="1" si="106"/>
        <v>41887</v>
      </c>
      <c r="H1565" s="233">
        <f>'Order Form'!$L$13</f>
        <v>0</v>
      </c>
      <c r="I1565" s="236">
        <f>'Order Form'!E516</f>
        <v>6</v>
      </c>
      <c r="J1565" s="231">
        <f>'Order Form'!L516</f>
        <v>0</v>
      </c>
      <c r="K1565" s="231" t="str">
        <f t="shared" si="105"/>
        <v>F</v>
      </c>
      <c r="L1565" s="231">
        <f>IF('Pricing + Order Summary'!$O$13&gt;=8000,14,
IF('Pricing + Order Summary'!$O$13&gt;=5500,15,
IF('Pricing + Order Summary'!$O$13&gt;=4000,16,
IF('Pricing + Order Summary'!$O$13&gt;=2000,23,
IF('Pricing + Order Summary'!$O$13&gt;=750,21,
2)))))</f>
        <v>2</v>
      </c>
      <c r="M1565" s="231" t="str">
        <f>"SPS20115"&amp;"-"&amp;D1565&amp;"-"&amp;'Order Form'!$O$3&amp;"-3"</f>
        <v>SPS20115-0-1-3</v>
      </c>
    </row>
    <row r="1566" spans="1:13">
      <c r="A1566" s="234">
        <f>'Order Form'!A517</f>
        <v>105778</v>
      </c>
      <c r="B1566" s="234">
        <f t="shared" si="103"/>
        <v>105778</v>
      </c>
      <c r="C1566" s="235">
        <f t="shared" si="104"/>
        <v>105778</v>
      </c>
      <c r="D1566" s="231">
        <f>'Order Form'!$M$2</f>
        <v>0</v>
      </c>
      <c r="E1566" s="232">
        <f>'Order Form'!$L$11</f>
        <v>0</v>
      </c>
      <c r="F1566" s="232" t="str">
        <f>IF(ISBLANK('Order Form'!$L$12),"",'Order Form'!$L$12)</f>
        <v/>
      </c>
      <c r="G1566" s="232">
        <f t="shared" ca="1" si="106"/>
        <v>41887</v>
      </c>
      <c r="H1566" s="233">
        <f>'Order Form'!$L$13</f>
        <v>0</v>
      </c>
      <c r="I1566" s="236">
        <f>'Order Form'!E517</f>
        <v>6</v>
      </c>
      <c r="J1566" s="231">
        <f>'Order Form'!L517</f>
        <v>0</v>
      </c>
      <c r="K1566" s="231" t="str">
        <f t="shared" si="105"/>
        <v>F</v>
      </c>
      <c r="L1566" s="231">
        <f>IF('Pricing + Order Summary'!$O$13&gt;=8000,14,
IF('Pricing + Order Summary'!$O$13&gt;=5500,15,
IF('Pricing + Order Summary'!$O$13&gt;=4000,16,
IF('Pricing + Order Summary'!$O$13&gt;=2000,23,
IF('Pricing + Order Summary'!$O$13&gt;=750,21,
2)))))</f>
        <v>2</v>
      </c>
      <c r="M1566" s="231" t="str">
        <f>"SPS20115"&amp;"-"&amp;D1566&amp;"-"&amp;'Order Form'!$O$3&amp;"-3"</f>
        <v>SPS20115-0-1-3</v>
      </c>
    </row>
    <row r="1567" spans="1:13">
      <c r="A1567" s="234">
        <f>'Order Form'!A518</f>
        <v>105775</v>
      </c>
      <c r="B1567" s="234">
        <f t="shared" si="103"/>
        <v>105775</v>
      </c>
      <c r="C1567" s="235">
        <f t="shared" si="104"/>
        <v>105775</v>
      </c>
      <c r="D1567" s="231">
        <f>'Order Form'!$M$2</f>
        <v>0</v>
      </c>
      <c r="E1567" s="232">
        <f>'Order Form'!$L$11</f>
        <v>0</v>
      </c>
      <c r="F1567" s="232" t="str">
        <f>IF(ISBLANK('Order Form'!$L$12),"",'Order Form'!$L$12)</f>
        <v/>
      </c>
      <c r="G1567" s="232">
        <f t="shared" ca="1" si="106"/>
        <v>41887</v>
      </c>
      <c r="H1567" s="233">
        <f>'Order Form'!$L$13</f>
        <v>0</v>
      </c>
      <c r="I1567" s="236">
        <f>'Order Form'!E518</f>
        <v>6</v>
      </c>
      <c r="J1567" s="231">
        <f>'Order Form'!L518</f>
        <v>0</v>
      </c>
      <c r="K1567" s="231" t="str">
        <f t="shared" si="105"/>
        <v>F</v>
      </c>
      <c r="L1567" s="231">
        <f>IF('Pricing + Order Summary'!$O$13&gt;=8000,14,
IF('Pricing + Order Summary'!$O$13&gt;=5500,15,
IF('Pricing + Order Summary'!$O$13&gt;=4000,16,
IF('Pricing + Order Summary'!$O$13&gt;=2000,23,
IF('Pricing + Order Summary'!$O$13&gt;=750,21,
2)))))</f>
        <v>2</v>
      </c>
      <c r="M1567" s="231" t="str">
        <f>"SPS20115"&amp;"-"&amp;D1567&amp;"-"&amp;'Order Form'!$O$3&amp;"-3"</f>
        <v>SPS20115-0-1-3</v>
      </c>
    </row>
    <row r="1568" spans="1:13">
      <c r="A1568" s="234">
        <f>'Order Form'!A519</f>
        <v>105776</v>
      </c>
      <c r="B1568" s="234">
        <f t="shared" si="103"/>
        <v>105776</v>
      </c>
      <c r="C1568" s="235">
        <f t="shared" si="104"/>
        <v>105776</v>
      </c>
      <c r="D1568" s="231">
        <f>'Order Form'!$M$2</f>
        <v>0</v>
      </c>
      <c r="E1568" s="232">
        <f>'Order Form'!$L$11</f>
        <v>0</v>
      </c>
      <c r="F1568" s="232" t="str">
        <f>IF(ISBLANK('Order Form'!$L$12),"",'Order Form'!$L$12)</f>
        <v/>
      </c>
      <c r="G1568" s="232">
        <f t="shared" ca="1" si="106"/>
        <v>41887</v>
      </c>
      <c r="H1568" s="233">
        <f>'Order Form'!$L$13</f>
        <v>0</v>
      </c>
      <c r="I1568" s="236">
        <f>'Order Form'!E519</f>
        <v>6</v>
      </c>
      <c r="J1568" s="231">
        <f>'Order Form'!L519</f>
        <v>0</v>
      </c>
      <c r="K1568" s="231" t="str">
        <f t="shared" si="105"/>
        <v>F</v>
      </c>
      <c r="L1568" s="231">
        <f>IF('Pricing + Order Summary'!$O$13&gt;=8000,14,
IF('Pricing + Order Summary'!$O$13&gt;=5500,15,
IF('Pricing + Order Summary'!$O$13&gt;=4000,16,
IF('Pricing + Order Summary'!$O$13&gt;=2000,23,
IF('Pricing + Order Summary'!$O$13&gt;=750,21,
2)))))</f>
        <v>2</v>
      </c>
      <c r="M1568" s="231" t="str">
        <f>"SPS20115"&amp;"-"&amp;D1568&amp;"-"&amp;'Order Form'!$O$3&amp;"-3"</f>
        <v>SPS20115-0-1-3</v>
      </c>
    </row>
    <row r="1569" spans="1:13">
      <c r="A1569" s="234">
        <f>'Order Form'!A520</f>
        <v>108351</v>
      </c>
      <c r="B1569" s="234">
        <f t="shared" si="103"/>
        <v>108351</v>
      </c>
      <c r="C1569" s="235">
        <f t="shared" si="104"/>
        <v>108351</v>
      </c>
      <c r="D1569" s="231">
        <f>'Order Form'!$M$2</f>
        <v>0</v>
      </c>
      <c r="E1569" s="232">
        <f>'Order Form'!$L$11</f>
        <v>0</v>
      </c>
      <c r="F1569" s="232" t="str">
        <f>IF(ISBLANK('Order Form'!$L$12),"",'Order Form'!$L$12)</f>
        <v/>
      </c>
      <c r="G1569" s="232">
        <f t="shared" ca="1" si="106"/>
        <v>41887</v>
      </c>
      <c r="H1569" s="233">
        <f>'Order Form'!$L$13</f>
        <v>0</v>
      </c>
      <c r="I1569" s="236">
        <f>'Order Form'!E520</f>
        <v>6</v>
      </c>
      <c r="J1569" s="231">
        <f>'Order Form'!L520</f>
        <v>0</v>
      </c>
      <c r="K1569" s="231" t="str">
        <f t="shared" si="105"/>
        <v>F</v>
      </c>
      <c r="L1569" s="231">
        <f>IF('Pricing + Order Summary'!$O$13&gt;=8000,14,
IF('Pricing + Order Summary'!$O$13&gt;=5500,15,
IF('Pricing + Order Summary'!$O$13&gt;=4000,16,
IF('Pricing + Order Summary'!$O$13&gt;=2000,23,
IF('Pricing + Order Summary'!$O$13&gt;=750,21,
2)))))</f>
        <v>2</v>
      </c>
      <c r="M1569" s="231" t="str">
        <f>"SPS20115"&amp;"-"&amp;D1569&amp;"-"&amp;'Order Form'!$O$3&amp;"-3"</f>
        <v>SPS20115-0-1-3</v>
      </c>
    </row>
    <row r="1570" spans="1:13">
      <c r="A1570" s="234">
        <f>'Order Form'!A521</f>
        <v>108352</v>
      </c>
      <c r="B1570" s="234">
        <f t="shared" si="103"/>
        <v>108352</v>
      </c>
      <c r="C1570" s="235">
        <f t="shared" si="104"/>
        <v>108352</v>
      </c>
      <c r="D1570" s="231">
        <f>'Order Form'!$M$2</f>
        <v>0</v>
      </c>
      <c r="E1570" s="232">
        <f>'Order Form'!$L$11</f>
        <v>0</v>
      </c>
      <c r="F1570" s="232" t="str">
        <f>IF(ISBLANK('Order Form'!$L$12),"",'Order Form'!$L$12)</f>
        <v/>
      </c>
      <c r="G1570" s="232">
        <f t="shared" ca="1" si="106"/>
        <v>41887</v>
      </c>
      <c r="H1570" s="233">
        <f>'Order Form'!$L$13</f>
        <v>0</v>
      </c>
      <c r="I1570" s="236">
        <f>'Order Form'!E521</f>
        <v>6</v>
      </c>
      <c r="J1570" s="231">
        <f>'Order Form'!L521</f>
        <v>0</v>
      </c>
      <c r="K1570" s="231" t="str">
        <f t="shared" si="105"/>
        <v>F</v>
      </c>
      <c r="L1570" s="231">
        <f>IF('Pricing + Order Summary'!$O$13&gt;=8000,14,
IF('Pricing + Order Summary'!$O$13&gt;=5500,15,
IF('Pricing + Order Summary'!$O$13&gt;=4000,16,
IF('Pricing + Order Summary'!$O$13&gt;=2000,23,
IF('Pricing + Order Summary'!$O$13&gt;=750,21,
2)))))</f>
        <v>2</v>
      </c>
      <c r="M1570" s="231" t="str">
        <f>"SPS20115"&amp;"-"&amp;D1570&amp;"-"&amp;'Order Form'!$O$3&amp;"-3"</f>
        <v>SPS20115-0-1-3</v>
      </c>
    </row>
    <row r="1571" spans="1:13">
      <c r="A1571" s="234">
        <f>'Order Form'!A522</f>
        <v>108355</v>
      </c>
      <c r="B1571" s="234">
        <f t="shared" si="103"/>
        <v>108355</v>
      </c>
      <c r="C1571" s="235">
        <f t="shared" si="104"/>
        <v>108355</v>
      </c>
      <c r="D1571" s="231">
        <f>'Order Form'!$M$2</f>
        <v>0</v>
      </c>
      <c r="E1571" s="232">
        <f>'Order Form'!$L$11</f>
        <v>0</v>
      </c>
      <c r="F1571" s="232" t="str">
        <f>IF(ISBLANK('Order Form'!$L$12),"",'Order Form'!$L$12)</f>
        <v/>
      </c>
      <c r="G1571" s="232">
        <f t="shared" ca="1" si="106"/>
        <v>41887</v>
      </c>
      <c r="H1571" s="233">
        <f>'Order Form'!$L$13</f>
        <v>0</v>
      </c>
      <c r="I1571" s="236">
        <f>'Order Form'!E522</f>
        <v>6</v>
      </c>
      <c r="J1571" s="231">
        <f>'Order Form'!L522</f>
        <v>0</v>
      </c>
      <c r="K1571" s="231" t="str">
        <f t="shared" si="105"/>
        <v>F</v>
      </c>
      <c r="L1571" s="231">
        <f>IF('Pricing + Order Summary'!$O$13&gt;=8000,14,
IF('Pricing + Order Summary'!$O$13&gt;=5500,15,
IF('Pricing + Order Summary'!$O$13&gt;=4000,16,
IF('Pricing + Order Summary'!$O$13&gt;=2000,23,
IF('Pricing + Order Summary'!$O$13&gt;=750,21,
2)))))</f>
        <v>2</v>
      </c>
      <c r="M1571" s="231" t="str">
        <f>"SPS20115"&amp;"-"&amp;D1571&amp;"-"&amp;'Order Form'!$O$3&amp;"-3"</f>
        <v>SPS20115-0-1-3</v>
      </c>
    </row>
    <row r="1572" spans="1:13">
      <c r="A1572" s="234">
        <f>'Order Form'!A523</f>
        <v>108356</v>
      </c>
      <c r="B1572" s="234">
        <f t="shared" si="103"/>
        <v>108356</v>
      </c>
      <c r="C1572" s="235">
        <f t="shared" si="104"/>
        <v>108356</v>
      </c>
      <c r="D1572" s="231">
        <f>'Order Form'!$M$2</f>
        <v>0</v>
      </c>
      <c r="E1572" s="232">
        <f>'Order Form'!$L$11</f>
        <v>0</v>
      </c>
      <c r="F1572" s="232" t="str">
        <f>IF(ISBLANK('Order Form'!$L$12),"",'Order Form'!$L$12)</f>
        <v/>
      </c>
      <c r="G1572" s="232">
        <f t="shared" ca="1" si="106"/>
        <v>41887</v>
      </c>
      <c r="H1572" s="233">
        <f>'Order Form'!$L$13</f>
        <v>0</v>
      </c>
      <c r="I1572" s="236">
        <f>'Order Form'!E523</f>
        <v>6</v>
      </c>
      <c r="J1572" s="231">
        <f>'Order Form'!L523</f>
        <v>0</v>
      </c>
      <c r="K1572" s="231" t="str">
        <f t="shared" si="105"/>
        <v>F</v>
      </c>
      <c r="L1572" s="231">
        <f>IF('Pricing + Order Summary'!$O$13&gt;=8000,14,
IF('Pricing + Order Summary'!$O$13&gt;=5500,15,
IF('Pricing + Order Summary'!$O$13&gt;=4000,16,
IF('Pricing + Order Summary'!$O$13&gt;=2000,23,
IF('Pricing + Order Summary'!$O$13&gt;=750,21,
2)))))</f>
        <v>2</v>
      </c>
      <c r="M1572" s="231" t="str">
        <f>"SPS20115"&amp;"-"&amp;D1572&amp;"-"&amp;'Order Form'!$O$3&amp;"-3"</f>
        <v>SPS20115-0-1-3</v>
      </c>
    </row>
    <row r="1573" spans="1:13">
      <c r="A1573" s="234">
        <f>'Order Form'!A524</f>
        <v>100286</v>
      </c>
      <c r="B1573" s="234">
        <f t="shared" si="103"/>
        <v>100286</v>
      </c>
      <c r="C1573" s="235">
        <f t="shared" si="104"/>
        <v>100286</v>
      </c>
      <c r="D1573" s="231">
        <f>'Order Form'!$M$2</f>
        <v>0</v>
      </c>
      <c r="E1573" s="232">
        <f>'Order Form'!$L$11</f>
        <v>0</v>
      </c>
      <c r="F1573" s="232" t="str">
        <f>IF(ISBLANK('Order Form'!$L$12),"",'Order Form'!$L$12)</f>
        <v/>
      </c>
      <c r="G1573" s="232">
        <f t="shared" ca="1" si="106"/>
        <v>41887</v>
      </c>
      <c r="H1573" s="233">
        <f>'Order Form'!$L$13</f>
        <v>0</v>
      </c>
      <c r="I1573" s="236">
        <f>'Order Form'!E524</f>
        <v>6</v>
      </c>
      <c r="J1573" s="231">
        <f>'Order Form'!L524</f>
        <v>0</v>
      </c>
      <c r="K1573" s="231" t="str">
        <f t="shared" si="105"/>
        <v>F</v>
      </c>
      <c r="L1573" s="231">
        <f>IF('Pricing + Order Summary'!$O$13&gt;=8000,14,
IF('Pricing + Order Summary'!$O$13&gt;=5500,15,
IF('Pricing + Order Summary'!$O$13&gt;=4000,16,
IF('Pricing + Order Summary'!$O$13&gt;=2000,23,
IF('Pricing + Order Summary'!$O$13&gt;=750,21,
2)))))</f>
        <v>2</v>
      </c>
      <c r="M1573" s="231" t="str">
        <f>"SPS20115"&amp;"-"&amp;D1573&amp;"-"&amp;'Order Form'!$O$3&amp;"-3"</f>
        <v>SPS20115-0-1-3</v>
      </c>
    </row>
    <row r="1574" spans="1:13">
      <c r="A1574" s="234">
        <f>'Order Form'!A525</f>
        <v>100287</v>
      </c>
      <c r="B1574" s="234">
        <f t="shared" si="103"/>
        <v>100287</v>
      </c>
      <c r="C1574" s="235">
        <f t="shared" si="104"/>
        <v>100287</v>
      </c>
      <c r="D1574" s="231">
        <f>'Order Form'!$M$2</f>
        <v>0</v>
      </c>
      <c r="E1574" s="232">
        <f>'Order Form'!$L$11</f>
        <v>0</v>
      </c>
      <c r="F1574" s="232" t="str">
        <f>IF(ISBLANK('Order Form'!$L$12),"",'Order Form'!$L$12)</f>
        <v/>
      </c>
      <c r="G1574" s="232">
        <f t="shared" ca="1" si="106"/>
        <v>41887</v>
      </c>
      <c r="H1574" s="233">
        <f>'Order Form'!$L$13</f>
        <v>0</v>
      </c>
      <c r="I1574" s="236">
        <f>'Order Form'!E525</f>
        <v>6</v>
      </c>
      <c r="J1574" s="231">
        <f>'Order Form'!L525</f>
        <v>0</v>
      </c>
      <c r="K1574" s="231" t="str">
        <f t="shared" si="105"/>
        <v>F</v>
      </c>
      <c r="L1574" s="231">
        <f>IF('Pricing + Order Summary'!$O$13&gt;=8000,14,
IF('Pricing + Order Summary'!$O$13&gt;=5500,15,
IF('Pricing + Order Summary'!$O$13&gt;=4000,16,
IF('Pricing + Order Summary'!$O$13&gt;=2000,23,
IF('Pricing + Order Summary'!$O$13&gt;=750,21,
2)))))</f>
        <v>2</v>
      </c>
      <c r="M1574" s="231" t="str">
        <f>"SPS20115"&amp;"-"&amp;D1574&amp;"-"&amp;'Order Form'!$O$3&amp;"-3"</f>
        <v>SPS20115-0-1-3</v>
      </c>
    </row>
    <row r="1575" spans="1:13">
      <c r="A1575" s="234">
        <f>'Order Form'!A526</f>
        <v>108341</v>
      </c>
      <c r="B1575" s="234">
        <f t="shared" si="103"/>
        <v>108341</v>
      </c>
      <c r="C1575" s="235">
        <f t="shared" si="104"/>
        <v>108341</v>
      </c>
      <c r="D1575" s="231">
        <f>'Order Form'!$M$2</f>
        <v>0</v>
      </c>
      <c r="E1575" s="232">
        <f>'Order Form'!$L$11</f>
        <v>0</v>
      </c>
      <c r="F1575" s="232" t="str">
        <f>IF(ISBLANK('Order Form'!$L$12),"",'Order Form'!$L$12)</f>
        <v/>
      </c>
      <c r="G1575" s="232">
        <f t="shared" ca="1" si="106"/>
        <v>41887</v>
      </c>
      <c r="H1575" s="233">
        <f>'Order Form'!$L$13</f>
        <v>0</v>
      </c>
      <c r="I1575" s="236">
        <f>'Order Form'!E526</f>
        <v>26</v>
      </c>
      <c r="J1575" s="231">
        <f>'Order Form'!L526</f>
        <v>0</v>
      </c>
      <c r="K1575" s="231" t="str">
        <f t="shared" si="105"/>
        <v>F</v>
      </c>
      <c r="L1575" s="231">
        <f>IF('Pricing + Order Summary'!$O$13&gt;=8000,14,
IF('Pricing + Order Summary'!$O$13&gt;=5500,15,
IF('Pricing + Order Summary'!$O$13&gt;=4000,16,
IF('Pricing + Order Summary'!$O$13&gt;=2000,23,
IF('Pricing + Order Summary'!$O$13&gt;=750,21,
2)))))</f>
        <v>2</v>
      </c>
      <c r="M1575" s="231" t="str">
        <f>"SPS20115"&amp;"-"&amp;D1575&amp;"-"&amp;'Order Form'!$O$3&amp;"-3"</f>
        <v>SPS20115-0-1-3</v>
      </c>
    </row>
    <row r="1576" spans="1:13">
      <c r="A1576" s="234">
        <f>'Order Form'!A527</f>
        <v>108342</v>
      </c>
      <c r="B1576" s="234">
        <f t="shared" si="103"/>
        <v>108342</v>
      </c>
      <c r="C1576" s="235">
        <f t="shared" si="104"/>
        <v>108342</v>
      </c>
      <c r="D1576" s="231">
        <f>'Order Form'!$M$2</f>
        <v>0</v>
      </c>
      <c r="E1576" s="232">
        <f>'Order Form'!$L$11</f>
        <v>0</v>
      </c>
      <c r="F1576" s="232" t="str">
        <f>IF(ISBLANK('Order Form'!$L$12),"",'Order Form'!$L$12)</f>
        <v/>
      </c>
      <c r="G1576" s="232">
        <f t="shared" ca="1" si="106"/>
        <v>41887</v>
      </c>
      <c r="H1576" s="233">
        <f>'Order Form'!$L$13</f>
        <v>0</v>
      </c>
      <c r="I1576" s="236">
        <f>'Order Form'!E527</f>
        <v>26</v>
      </c>
      <c r="J1576" s="231">
        <f>'Order Form'!L527</f>
        <v>0</v>
      </c>
      <c r="K1576" s="231" t="str">
        <f t="shared" si="105"/>
        <v>F</v>
      </c>
      <c r="L1576" s="231">
        <f>IF('Pricing + Order Summary'!$O$13&gt;=8000,14,
IF('Pricing + Order Summary'!$O$13&gt;=5500,15,
IF('Pricing + Order Summary'!$O$13&gt;=4000,16,
IF('Pricing + Order Summary'!$O$13&gt;=2000,23,
IF('Pricing + Order Summary'!$O$13&gt;=750,21,
2)))))</f>
        <v>2</v>
      </c>
      <c r="M1576" s="231" t="str">
        <f>"SPS20115"&amp;"-"&amp;D1576&amp;"-"&amp;'Order Form'!$O$3&amp;"-3"</f>
        <v>SPS20115-0-1-3</v>
      </c>
    </row>
    <row r="1577" spans="1:13">
      <c r="A1577" s="234">
        <f>'Order Form'!A528</f>
        <v>108016</v>
      </c>
      <c r="B1577" s="234">
        <f t="shared" si="103"/>
        <v>108016</v>
      </c>
      <c r="C1577" s="235">
        <f t="shared" si="104"/>
        <v>108016</v>
      </c>
      <c r="D1577" s="231">
        <f>'Order Form'!$M$2</f>
        <v>0</v>
      </c>
      <c r="E1577" s="232">
        <f>'Order Form'!$L$11</f>
        <v>0</v>
      </c>
      <c r="F1577" s="232" t="str">
        <f>IF(ISBLANK('Order Form'!$L$12),"",'Order Form'!$L$12)</f>
        <v/>
      </c>
      <c r="G1577" s="232">
        <f t="shared" ca="1" si="106"/>
        <v>41887</v>
      </c>
      <c r="H1577" s="233">
        <f>'Order Form'!$L$13</f>
        <v>0</v>
      </c>
      <c r="I1577" s="236">
        <f>'Order Form'!E528</f>
        <v>25</v>
      </c>
      <c r="J1577" s="231">
        <f>'Order Form'!L528</f>
        <v>0</v>
      </c>
      <c r="K1577" s="231" t="str">
        <f t="shared" si="105"/>
        <v>F</v>
      </c>
      <c r="L1577" s="231">
        <f>IF('Pricing + Order Summary'!$O$13&gt;=8000,14,
IF('Pricing + Order Summary'!$O$13&gt;=5500,15,
IF('Pricing + Order Summary'!$O$13&gt;=4000,16,
IF('Pricing + Order Summary'!$O$13&gt;=2000,23,
IF('Pricing + Order Summary'!$O$13&gt;=750,21,
2)))))</f>
        <v>2</v>
      </c>
      <c r="M1577" s="231" t="str">
        <f>"SPS20115"&amp;"-"&amp;D1577&amp;"-"&amp;'Order Form'!$O$3&amp;"-3"</f>
        <v>SPS20115-0-1-3</v>
      </c>
    </row>
    <row r="1578" spans="1:13">
      <c r="A1578" s="234">
        <f>'Order Form'!A529</f>
        <v>108340</v>
      </c>
      <c r="B1578" s="234">
        <f t="shared" si="103"/>
        <v>108340</v>
      </c>
      <c r="C1578" s="235">
        <f t="shared" si="104"/>
        <v>108340</v>
      </c>
      <c r="D1578" s="231">
        <f>'Order Form'!$M$2</f>
        <v>0</v>
      </c>
      <c r="E1578" s="232">
        <f>'Order Form'!$L$11</f>
        <v>0</v>
      </c>
      <c r="F1578" s="232" t="str">
        <f>IF(ISBLANK('Order Form'!$L$12),"",'Order Form'!$L$12)</f>
        <v/>
      </c>
      <c r="G1578" s="232">
        <f t="shared" ca="1" si="106"/>
        <v>41887</v>
      </c>
      <c r="H1578" s="233">
        <f>'Order Form'!$L$13</f>
        <v>0</v>
      </c>
      <c r="I1578" s="236">
        <f>'Order Form'!E529</f>
        <v>15</v>
      </c>
      <c r="J1578" s="231">
        <f>'Order Form'!L529</f>
        <v>0</v>
      </c>
      <c r="K1578" s="231" t="str">
        <f t="shared" si="105"/>
        <v>F</v>
      </c>
      <c r="L1578" s="231">
        <f>IF('Pricing + Order Summary'!$O$13&gt;=8000,14,
IF('Pricing + Order Summary'!$O$13&gt;=5500,15,
IF('Pricing + Order Summary'!$O$13&gt;=4000,16,
IF('Pricing + Order Summary'!$O$13&gt;=2000,23,
IF('Pricing + Order Summary'!$O$13&gt;=750,21,
2)))))</f>
        <v>2</v>
      </c>
      <c r="M1578" s="231" t="str">
        <f>"SPS20115"&amp;"-"&amp;D1578&amp;"-"&amp;'Order Form'!$O$3&amp;"-3"</f>
        <v>SPS20115-0-1-3</v>
      </c>
    </row>
    <row r="1579" spans="1:13">
      <c r="A1579" s="234">
        <f>'Order Form'!A530</f>
        <v>105574</v>
      </c>
      <c r="B1579" s="234">
        <f t="shared" ref="B1579:B1597" si="107">A1579</f>
        <v>105574</v>
      </c>
      <c r="C1579" s="235">
        <f t="shared" ref="C1579:C1598" si="108">IF(B1579=0,A1579,B1579)</f>
        <v>105574</v>
      </c>
      <c r="D1579" s="231">
        <f>'Order Form'!$M$2</f>
        <v>0</v>
      </c>
      <c r="E1579" s="232">
        <f>'Order Form'!$L$11</f>
        <v>0</v>
      </c>
      <c r="F1579" s="232" t="str">
        <f>IF(ISBLANK('Order Form'!$L$12),"",'Order Form'!$L$12)</f>
        <v/>
      </c>
      <c r="G1579" s="232">
        <f t="shared" ca="1" si="106"/>
        <v>41887</v>
      </c>
      <c r="H1579" s="233">
        <f>'Order Form'!$L$13</f>
        <v>0</v>
      </c>
      <c r="I1579" s="236">
        <f>'Order Form'!E530</f>
        <v>15</v>
      </c>
      <c r="J1579" s="231">
        <f>'Order Form'!L530</f>
        <v>0</v>
      </c>
      <c r="K1579" s="231" t="str">
        <f t="shared" ref="K1579:K1598" si="109">IF(J1579=0,"F","T")</f>
        <v>F</v>
      </c>
      <c r="L1579" s="231">
        <f>IF('Pricing + Order Summary'!$O$13&gt;=8000,14,
IF('Pricing + Order Summary'!$O$13&gt;=5500,15,
IF('Pricing + Order Summary'!$O$13&gt;=4000,16,
IF('Pricing + Order Summary'!$O$13&gt;=2000,23,
IF('Pricing + Order Summary'!$O$13&gt;=750,21,
2)))))</f>
        <v>2</v>
      </c>
      <c r="M1579" s="231" t="str">
        <f>"SPS20115"&amp;"-"&amp;D1579&amp;"-"&amp;'Order Form'!$O$3&amp;"-3"</f>
        <v>SPS20115-0-1-3</v>
      </c>
    </row>
    <row r="1580" spans="1:13">
      <c r="A1580" s="234">
        <f>'Order Form'!A531</f>
        <v>105579</v>
      </c>
      <c r="B1580" s="234">
        <f t="shared" si="107"/>
        <v>105579</v>
      </c>
      <c r="C1580" s="235">
        <f t="shared" si="108"/>
        <v>105579</v>
      </c>
      <c r="D1580" s="231">
        <f>'Order Form'!$M$2</f>
        <v>0</v>
      </c>
      <c r="E1580" s="232">
        <f>'Order Form'!$L$11</f>
        <v>0</v>
      </c>
      <c r="F1580" s="232" t="str">
        <f>IF(ISBLANK('Order Form'!$L$12),"",'Order Form'!$L$12)</f>
        <v/>
      </c>
      <c r="G1580" s="232">
        <f t="shared" ca="1" si="106"/>
        <v>41887</v>
      </c>
      <c r="H1580" s="233">
        <f>'Order Form'!$L$13</f>
        <v>0</v>
      </c>
      <c r="I1580" s="236">
        <f>'Order Form'!E531</f>
        <v>15</v>
      </c>
      <c r="J1580" s="231">
        <f>'Order Form'!L531</f>
        <v>0</v>
      </c>
      <c r="K1580" s="231" t="str">
        <f t="shared" si="109"/>
        <v>F</v>
      </c>
      <c r="L1580" s="231">
        <f>IF('Pricing + Order Summary'!$O$13&gt;=8000,14,
IF('Pricing + Order Summary'!$O$13&gt;=5500,15,
IF('Pricing + Order Summary'!$O$13&gt;=4000,16,
IF('Pricing + Order Summary'!$O$13&gt;=2000,23,
IF('Pricing + Order Summary'!$O$13&gt;=750,21,
2)))))</f>
        <v>2</v>
      </c>
      <c r="M1580" s="231" t="str">
        <f>"SPS20115"&amp;"-"&amp;D1580&amp;"-"&amp;'Order Form'!$O$3&amp;"-3"</f>
        <v>SPS20115-0-1-3</v>
      </c>
    </row>
    <row r="1581" spans="1:13">
      <c r="A1581" s="234">
        <f>'Order Form'!A532</f>
        <v>105781</v>
      </c>
      <c r="B1581" s="234">
        <f t="shared" si="107"/>
        <v>105781</v>
      </c>
      <c r="C1581" s="235">
        <f t="shared" si="108"/>
        <v>105781</v>
      </c>
      <c r="D1581" s="231">
        <f>'Order Form'!$M$2</f>
        <v>0</v>
      </c>
      <c r="E1581" s="232">
        <f>'Order Form'!$L$11</f>
        <v>0</v>
      </c>
      <c r="F1581" s="232" t="str">
        <f>IF(ISBLANK('Order Form'!$L$12),"",'Order Form'!$L$12)</f>
        <v/>
      </c>
      <c r="G1581" s="232">
        <f t="shared" ca="1" si="106"/>
        <v>41887</v>
      </c>
      <c r="H1581" s="233">
        <f>'Order Form'!$L$13</f>
        <v>0</v>
      </c>
      <c r="I1581" s="236">
        <f>'Order Form'!E532</f>
        <v>15</v>
      </c>
      <c r="J1581" s="231">
        <f>'Order Form'!L532</f>
        <v>0</v>
      </c>
      <c r="K1581" s="231" t="str">
        <f t="shared" si="109"/>
        <v>F</v>
      </c>
      <c r="L1581" s="231">
        <f>IF('Pricing + Order Summary'!$O$13&gt;=8000,14,
IF('Pricing + Order Summary'!$O$13&gt;=5500,15,
IF('Pricing + Order Summary'!$O$13&gt;=4000,16,
IF('Pricing + Order Summary'!$O$13&gt;=2000,23,
IF('Pricing + Order Summary'!$O$13&gt;=750,21,
2)))))</f>
        <v>2</v>
      </c>
      <c r="M1581" s="231" t="str">
        <f>"SPS20115"&amp;"-"&amp;D1581&amp;"-"&amp;'Order Form'!$O$3&amp;"-3"</f>
        <v>SPS20115-0-1-3</v>
      </c>
    </row>
    <row r="1582" spans="1:13">
      <c r="A1582" s="234">
        <f>'Order Form'!A533</f>
        <v>108076</v>
      </c>
      <c r="B1582" s="234">
        <f t="shared" si="107"/>
        <v>108076</v>
      </c>
      <c r="C1582" s="235">
        <f t="shared" si="108"/>
        <v>108076</v>
      </c>
      <c r="D1582" s="231">
        <f>'Order Form'!$M$2</f>
        <v>0</v>
      </c>
      <c r="E1582" s="232">
        <f>'Order Form'!$L$11</f>
        <v>0</v>
      </c>
      <c r="F1582" s="232" t="str">
        <f>IF(ISBLANK('Order Form'!$L$12),"",'Order Form'!$L$12)</f>
        <v/>
      </c>
      <c r="G1582" s="232">
        <f t="shared" ca="1" si="106"/>
        <v>41887</v>
      </c>
      <c r="H1582" s="233">
        <f>'Order Form'!$L$13</f>
        <v>0</v>
      </c>
      <c r="I1582" s="236">
        <f>'Order Form'!E533</f>
        <v>18.5</v>
      </c>
      <c r="J1582" s="231">
        <f>'Order Form'!L533</f>
        <v>0</v>
      </c>
      <c r="K1582" s="231" t="str">
        <f t="shared" si="109"/>
        <v>F</v>
      </c>
      <c r="L1582" s="231">
        <f>IF('Pricing + Order Summary'!$O$13&gt;=8000,14,
IF('Pricing + Order Summary'!$O$13&gt;=5500,15,
IF('Pricing + Order Summary'!$O$13&gt;=4000,16,
IF('Pricing + Order Summary'!$O$13&gt;=2000,23,
IF('Pricing + Order Summary'!$O$13&gt;=750,21,
2)))))</f>
        <v>2</v>
      </c>
      <c r="M1582" s="231" t="str">
        <f>"SPS20115"&amp;"-"&amp;D1582&amp;"-"&amp;'Order Form'!$O$3&amp;"-3"</f>
        <v>SPS20115-0-1-3</v>
      </c>
    </row>
    <row r="1583" spans="1:13">
      <c r="A1583" s="234">
        <f>'Order Form'!A534</f>
        <v>105580</v>
      </c>
      <c r="B1583" s="234">
        <f t="shared" si="107"/>
        <v>105580</v>
      </c>
      <c r="C1583" s="235">
        <f t="shared" si="108"/>
        <v>105580</v>
      </c>
      <c r="D1583" s="231">
        <f>'Order Form'!$M$2</f>
        <v>0</v>
      </c>
      <c r="E1583" s="232">
        <f>'Order Form'!$L$11</f>
        <v>0</v>
      </c>
      <c r="F1583" s="232" t="str">
        <f>IF(ISBLANK('Order Form'!$L$12),"",'Order Form'!$L$12)</f>
        <v/>
      </c>
      <c r="G1583" s="232">
        <f t="shared" ca="1" si="106"/>
        <v>41887</v>
      </c>
      <c r="H1583" s="233">
        <f>'Order Form'!$L$13</f>
        <v>0</v>
      </c>
      <c r="I1583" s="236">
        <f>'Order Form'!E534</f>
        <v>18.5</v>
      </c>
      <c r="J1583" s="231">
        <f>'Order Form'!L534</f>
        <v>0</v>
      </c>
      <c r="K1583" s="231" t="str">
        <f t="shared" si="109"/>
        <v>F</v>
      </c>
      <c r="L1583" s="231">
        <f>IF('Pricing + Order Summary'!$O$13&gt;=8000,14,
IF('Pricing + Order Summary'!$O$13&gt;=5500,15,
IF('Pricing + Order Summary'!$O$13&gt;=4000,16,
IF('Pricing + Order Summary'!$O$13&gt;=2000,23,
IF('Pricing + Order Summary'!$O$13&gt;=750,21,
2)))))</f>
        <v>2</v>
      </c>
      <c r="M1583" s="231" t="str">
        <f>"SPS20115"&amp;"-"&amp;D1583&amp;"-"&amp;'Order Form'!$O$3&amp;"-3"</f>
        <v>SPS20115-0-1-3</v>
      </c>
    </row>
    <row r="1584" spans="1:13">
      <c r="A1584" s="234">
        <f>'Order Form'!A535</f>
        <v>105581</v>
      </c>
      <c r="B1584" s="234">
        <f t="shared" si="107"/>
        <v>105581</v>
      </c>
      <c r="C1584" s="235">
        <f t="shared" si="108"/>
        <v>105581</v>
      </c>
      <c r="D1584" s="231">
        <f>'Order Form'!$M$2</f>
        <v>0</v>
      </c>
      <c r="E1584" s="232">
        <f>'Order Form'!$L$11</f>
        <v>0</v>
      </c>
      <c r="F1584" s="232" t="str">
        <f>IF(ISBLANK('Order Form'!$L$12),"",'Order Form'!$L$12)</f>
        <v/>
      </c>
      <c r="G1584" s="232">
        <f t="shared" ca="1" si="106"/>
        <v>41887</v>
      </c>
      <c r="H1584" s="233">
        <f>'Order Form'!$L$13</f>
        <v>0</v>
      </c>
      <c r="I1584" s="236">
        <f>'Order Form'!E535</f>
        <v>18.5</v>
      </c>
      <c r="J1584" s="231">
        <f>'Order Form'!L535</f>
        <v>0</v>
      </c>
      <c r="K1584" s="231" t="str">
        <f t="shared" si="109"/>
        <v>F</v>
      </c>
      <c r="L1584" s="231">
        <f>IF('Pricing + Order Summary'!$O$13&gt;=8000,14,
IF('Pricing + Order Summary'!$O$13&gt;=5500,15,
IF('Pricing + Order Summary'!$O$13&gt;=4000,16,
IF('Pricing + Order Summary'!$O$13&gt;=2000,23,
IF('Pricing + Order Summary'!$O$13&gt;=750,21,
2)))))</f>
        <v>2</v>
      </c>
      <c r="M1584" s="231" t="str">
        <f>"SPS20115"&amp;"-"&amp;D1584&amp;"-"&amp;'Order Form'!$O$3&amp;"-3"</f>
        <v>SPS20115-0-1-3</v>
      </c>
    </row>
    <row r="1585" spans="1:13">
      <c r="A1585" s="234">
        <f>'Order Form'!A536</f>
        <v>105540</v>
      </c>
      <c r="B1585" s="234">
        <f t="shared" si="107"/>
        <v>105540</v>
      </c>
      <c r="C1585" s="235">
        <f t="shared" si="108"/>
        <v>105540</v>
      </c>
      <c r="D1585" s="231">
        <f>'Order Form'!$M$2</f>
        <v>0</v>
      </c>
      <c r="E1585" s="232">
        <f>'Order Form'!$L$11</f>
        <v>0</v>
      </c>
      <c r="F1585" s="232" t="str">
        <f>IF(ISBLANK('Order Form'!$L$12),"",'Order Form'!$L$12)</f>
        <v/>
      </c>
      <c r="G1585" s="232">
        <f t="shared" ca="1" si="106"/>
        <v>41887</v>
      </c>
      <c r="H1585" s="233">
        <f>'Order Form'!$L$13</f>
        <v>0</v>
      </c>
      <c r="I1585" s="236">
        <f>'Order Form'!E536</f>
        <v>15</v>
      </c>
      <c r="J1585" s="231">
        <f>'Order Form'!L536</f>
        <v>0</v>
      </c>
      <c r="K1585" s="231" t="str">
        <f t="shared" si="109"/>
        <v>F</v>
      </c>
      <c r="L1585" s="231">
        <f>IF('Pricing + Order Summary'!$O$13&gt;=8000,14,
IF('Pricing + Order Summary'!$O$13&gt;=5500,15,
IF('Pricing + Order Summary'!$O$13&gt;=4000,16,
IF('Pricing + Order Summary'!$O$13&gt;=2000,23,
IF('Pricing + Order Summary'!$O$13&gt;=750,21,
2)))))</f>
        <v>2</v>
      </c>
      <c r="M1585" s="231" t="str">
        <f>"SPS20115"&amp;"-"&amp;D1585&amp;"-"&amp;'Order Form'!$O$3&amp;"-3"</f>
        <v>SPS20115-0-1-3</v>
      </c>
    </row>
    <row r="1586" spans="1:13">
      <c r="A1586" s="234">
        <f>'Order Form'!A537</f>
        <v>108371</v>
      </c>
      <c r="B1586" s="234">
        <f t="shared" si="107"/>
        <v>108371</v>
      </c>
      <c r="C1586" s="235">
        <f t="shared" si="108"/>
        <v>108371</v>
      </c>
      <c r="D1586" s="231">
        <f>'Order Form'!$M$2</f>
        <v>0</v>
      </c>
      <c r="E1586" s="232">
        <f>'Order Form'!$L$11</f>
        <v>0</v>
      </c>
      <c r="F1586" s="232" t="str">
        <f>IF(ISBLANK('Order Form'!$L$12),"",'Order Form'!$L$12)</f>
        <v/>
      </c>
      <c r="G1586" s="232">
        <f t="shared" ca="1" si="106"/>
        <v>41887</v>
      </c>
      <c r="H1586" s="233">
        <f>'Order Form'!$L$13</f>
        <v>0</v>
      </c>
      <c r="I1586" s="236">
        <f>'Order Form'!E537</f>
        <v>15</v>
      </c>
      <c r="J1586" s="231">
        <f>'Order Form'!L537</f>
        <v>0</v>
      </c>
      <c r="K1586" s="231" t="str">
        <f t="shared" si="109"/>
        <v>F</v>
      </c>
      <c r="L1586" s="231">
        <f>IF('Pricing + Order Summary'!$O$13&gt;=8000,14,
IF('Pricing + Order Summary'!$O$13&gt;=5500,15,
IF('Pricing + Order Summary'!$O$13&gt;=4000,16,
IF('Pricing + Order Summary'!$O$13&gt;=2000,23,
IF('Pricing + Order Summary'!$O$13&gt;=750,21,
2)))))</f>
        <v>2</v>
      </c>
      <c r="M1586" s="231" t="str">
        <f>"SPS20115"&amp;"-"&amp;D1586&amp;"-"&amp;'Order Form'!$O$3&amp;"-3"</f>
        <v>SPS20115-0-1-3</v>
      </c>
    </row>
    <row r="1587" spans="1:13">
      <c r="A1587" s="234">
        <f>'Order Form'!A538</f>
        <v>108375</v>
      </c>
      <c r="B1587" s="234">
        <f t="shared" si="107"/>
        <v>108375</v>
      </c>
      <c r="C1587" s="235">
        <f t="shared" si="108"/>
        <v>108375</v>
      </c>
      <c r="D1587" s="231">
        <f>'Order Form'!$M$2</f>
        <v>0</v>
      </c>
      <c r="E1587" s="232">
        <f>'Order Form'!$L$11</f>
        <v>0</v>
      </c>
      <c r="F1587" s="232" t="str">
        <f>IF(ISBLANK('Order Form'!$L$12),"",'Order Form'!$L$12)</f>
        <v/>
      </c>
      <c r="G1587" s="232">
        <f t="shared" ca="1" si="106"/>
        <v>41887</v>
      </c>
      <c r="H1587" s="233">
        <f>'Order Form'!$L$13</f>
        <v>0</v>
      </c>
      <c r="I1587" s="236">
        <f>'Order Form'!E538</f>
        <v>15</v>
      </c>
      <c r="J1587" s="231">
        <f>'Order Form'!L538</f>
        <v>0</v>
      </c>
      <c r="K1587" s="231" t="str">
        <f t="shared" si="109"/>
        <v>F</v>
      </c>
      <c r="L1587" s="231">
        <f>IF('Pricing + Order Summary'!$O$13&gt;=8000,14,
IF('Pricing + Order Summary'!$O$13&gt;=5500,15,
IF('Pricing + Order Summary'!$O$13&gt;=4000,16,
IF('Pricing + Order Summary'!$O$13&gt;=2000,23,
IF('Pricing + Order Summary'!$O$13&gt;=750,21,
2)))))</f>
        <v>2</v>
      </c>
      <c r="M1587" s="231" t="str">
        <f>"SPS20115"&amp;"-"&amp;D1587&amp;"-"&amp;'Order Form'!$O$3&amp;"-3"</f>
        <v>SPS20115-0-1-3</v>
      </c>
    </row>
    <row r="1588" spans="1:13">
      <c r="A1588" s="234">
        <f>'Order Form'!A539</f>
        <v>100471</v>
      </c>
      <c r="B1588" s="234">
        <f t="shared" si="107"/>
        <v>100471</v>
      </c>
      <c r="C1588" s="235">
        <f t="shared" si="108"/>
        <v>100471</v>
      </c>
      <c r="D1588" s="231">
        <f>'Order Form'!$M$2</f>
        <v>0</v>
      </c>
      <c r="E1588" s="232">
        <f>'Order Form'!$L$11</f>
        <v>0</v>
      </c>
      <c r="F1588" s="232" t="str">
        <f>IF(ISBLANK('Order Form'!$L$12),"",'Order Form'!$L$12)</f>
        <v/>
      </c>
      <c r="G1588" s="232">
        <f t="shared" ca="1" si="106"/>
        <v>41887</v>
      </c>
      <c r="H1588" s="233">
        <f>'Order Form'!$L$13</f>
        <v>0</v>
      </c>
      <c r="I1588" s="236">
        <f>'Order Form'!E539</f>
        <v>15</v>
      </c>
      <c r="J1588" s="231">
        <f>'Order Form'!L539</f>
        <v>0</v>
      </c>
      <c r="K1588" s="231" t="str">
        <f t="shared" si="109"/>
        <v>F</v>
      </c>
      <c r="L1588" s="231">
        <f>IF('Pricing + Order Summary'!$O$13&gt;=8000,14,
IF('Pricing + Order Summary'!$O$13&gt;=5500,15,
IF('Pricing + Order Summary'!$O$13&gt;=4000,16,
IF('Pricing + Order Summary'!$O$13&gt;=2000,23,
IF('Pricing + Order Summary'!$O$13&gt;=750,21,
2)))))</f>
        <v>2</v>
      </c>
      <c r="M1588" s="231" t="str">
        <f>"SPS20115"&amp;"-"&amp;D1588&amp;"-"&amp;'Order Form'!$O$3&amp;"-3"</f>
        <v>SPS20115-0-1-3</v>
      </c>
    </row>
    <row r="1589" spans="1:13">
      <c r="A1589" s="234">
        <f>'Order Form'!A540</f>
        <v>100472</v>
      </c>
      <c r="B1589" s="234">
        <f t="shared" si="107"/>
        <v>100472</v>
      </c>
      <c r="C1589" s="235">
        <f t="shared" si="108"/>
        <v>100472</v>
      </c>
      <c r="D1589" s="231">
        <f>'Order Form'!$M$2</f>
        <v>0</v>
      </c>
      <c r="E1589" s="232">
        <f>'Order Form'!$L$11</f>
        <v>0</v>
      </c>
      <c r="F1589" s="232" t="str">
        <f>IF(ISBLANK('Order Form'!$L$12),"",'Order Form'!$L$12)</f>
        <v/>
      </c>
      <c r="G1589" s="232">
        <f t="shared" ca="1" si="106"/>
        <v>41887</v>
      </c>
      <c r="H1589" s="233">
        <f>'Order Form'!$L$13</f>
        <v>0</v>
      </c>
      <c r="I1589" s="236">
        <f>'Order Form'!E540</f>
        <v>15</v>
      </c>
      <c r="J1589" s="231">
        <f>'Order Form'!L540</f>
        <v>0</v>
      </c>
      <c r="K1589" s="231" t="str">
        <f t="shared" si="109"/>
        <v>F</v>
      </c>
      <c r="L1589" s="231">
        <f>IF('Pricing + Order Summary'!$O$13&gt;=8000,14,
IF('Pricing + Order Summary'!$O$13&gt;=5500,15,
IF('Pricing + Order Summary'!$O$13&gt;=4000,16,
IF('Pricing + Order Summary'!$O$13&gt;=2000,23,
IF('Pricing + Order Summary'!$O$13&gt;=750,21,
2)))))</f>
        <v>2</v>
      </c>
      <c r="M1589" s="231" t="str">
        <f>"SPS20115"&amp;"-"&amp;D1589&amp;"-"&amp;'Order Form'!$O$3&amp;"-3"</f>
        <v>SPS20115-0-1-3</v>
      </c>
    </row>
    <row r="1590" spans="1:13">
      <c r="A1590" s="234">
        <f>'Order Form'!A541</f>
        <v>100473</v>
      </c>
      <c r="B1590" s="234">
        <f t="shared" si="107"/>
        <v>100473</v>
      </c>
      <c r="C1590" s="235">
        <f t="shared" si="108"/>
        <v>100473</v>
      </c>
      <c r="D1590" s="231">
        <f>'Order Form'!$M$2</f>
        <v>0</v>
      </c>
      <c r="E1590" s="232">
        <f>'Order Form'!$L$11</f>
        <v>0</v>
      </c>
      <c r="F1590" s="232" t="str">
        <f>IF(ISBLANK('Order Form'!$L$12),"",'Order Form'!$L$12)</f>
        <v/>
      </c>
      <c r="G1590" s="232">
        <f t="shared" ca="1" si="106"/>
        <v>41887</v>
      </c>
      <c r="H1590" s="233">
        <f>'Order Form'!$L$13</f>
        <v>0</v>
      </c>
      <c r="I1590" s="236">
        <f>'Order Form'!E541</f>
        <v>15</v>
      </c>
      <c r="J1590" s="231">
        <f>'Order Form'!L541</f>
        <v>0</v>
      </c>
      <c r="K1590" s="231" t="str">
        <f t="shared" si="109"/>
        <v>F</v>
      </c>
      <c r="L1590" s="231">
        <f>IF('Pricing + Order Summary'!$O$13&gt;=8000,14,
IF('Pricing + Order Summary'!$O$13&gt;=5500,15,
IF('Pricing + Order Summary'!$O$13&gt;=4000,16,
IF('Pricing + Order Summary'!$O$13&gt;=2000,23,
IF('Pricing + Order Summary'!$O$13&gt;=750,21,
2)))))</f>
        <v>2</v>
      </c>
      <c r="M1590" s="231" t="str">
        <f>"SPS20115"&amp;"-"&amp;D1590&amp;"-"&amp;'Order Form'!$O$3&amp;"-3"</f>
        <v>SPS20115-0-1-3</v>
      </c>
    </row>
    <row r="1591" spans="1:13">
      <c r="A1591" s="234">
        <f>'Order Form'!A542</f>
        <v>101070</v>
      </c>
      <c r="B1591" s="234">
        <f t="shared" si="107"/>
        <v>101070</v>
      </c>
      <c r="C1591" s="235">
        <f t="shared" si="108"/>
        <v>101070</v>
      </c>
      <c r="D1591" s="231">
        <f>'Order Form'!$M$2</f>
        <v>0</v>
      </c>
      <c r="E1591" s="232">
        <f>'Order Form'!$L$11</f>
        <v>0</v>
      </c>
      <c r="F1591" s="232" t="str">
        <f>IF(ISBLANK('Order Form'!$L$12),"",'Order Form'!$L$12)</f>
        <v/>
      </c>
      <c r="G1591" s="232">
        <f t="shared" ca="1" si="106"/>
        <v>41887</v>
      </c>
      <c r="H1591" s="233">
        <f>'Order Form'!$L$13</f>
        <v>0</v>
      </c>
      <c r="I1591" s="236">
        <f>'Order Form'!E542</f>
        <v>15</v>
      </c>
      <c r="J1591" s="231">
        <f>'Order Form'!L542</f>
        <v>0</v>
      </c>
      <c r="K1591" s="231" t="str">
        <f t="shared" si="109"/>
        <v>F</v>
      </c>
      <c r="L1591" s="231">
        <f>IF('Pricing + Order Summary'!$O$13&gt;=8000,14,
IF('Pricing + Order Summary'!$O$13&gt;=5500,15,
IF('Pricing + Order Summary'!$O$13&gt;=4000,16,
IF('Pricing + Order Summary'!$O$13&gt;=2000,23,
IF('Pricing + Order Summary'!$O$13&gt;=750,21,
2)))))</f>
        <v>2</v>
      </c>
      <c r="M1591" s="231" t="str">
        <f>"SPS20115"&amp;"-"&amp;D1591&amp;"-"&amp;'Order Form'!$O$3&amp;"-3"</f>
        <v>SPS20115-0-1-3</v>
      </c>
    </row>
    <row r="1592" spans="1:13">
      <c r="A1592" s="234">
        <f>'Order Form'!A543</f>
        <v>101080</v>
      </c>
      <c r="B1592" s="234">
        <f t="shared" si="107"/>
        <v>101080</v>
      </c>
      <c r="C1592" s="235">
        <f t="shared" si="108"/>
        <v>101080</v>
      </c>
      <c r="D1592" s="231">
        <f>'Order Form'!$M$2</f>
        <v>0</v>
      </c>
      <c r="E1592" s="232">
        <f>'Order Form'!$L$11</f>
        <v>0</v>
      </c>
      <c r="F1592" s="232" t="str">
        <f>IF(ISBLANK('Order Form'!$L$12),"",'Order Form'!$L$12)</f>
        <v/>
      </c>
      <c r="G1592" s="232">
        <f t="shared" ca="1" si="106"/>
        <v>41887</v>
      </c>
      <c r="H1592" s="233">
        <f>'Order Form'!$L$13</f>
        <v>0</v>
      </c>
      <c r="I1592" s="236">
        <f>'Order Form'!E543</f>
        <v>15</v>
      </c>
      <c r="J1592" s="231">
        <f>'Order Form'!L543</f>
        <v>0</v>
      </c>
      <c r="K1592" s="231" t="str">
        <f t="shared" si="109"/>
        <v>F</v>
      </c>
      <c r="L1592" s="231">
        <f>IF('Pricing + Order Summary'!$O$13&gt;=8000,14,
IF('Pricing + Order Summary'!$O$13&gt;=5500,15,
IF('Pricing + Order Summary'!$O$13&gt;=4000,16,
IF('Pricing + Order Summary'!$O$13&gt;=2000,23,
IF('Pricing + Order Summary'!$O$13&gt;=750,21,
2)))))</f>
        <v>2</v>
      </c>
      <c r="M1592" s="231" t="str">
        <f>"SPS20115"&amp;"-"&amp;D1592&amp;"-"&amp;'Order Form'!$O$3&amp;"-3"</f>
        <v>SPS20115-0-1-3</v>
      </c>
    </row>
    <row r="1593" spans="1:13">
      <c r="A1593" s="234">
        <f>'Order Form'!A544</f>
        <v>100467</v>
      </c>
      <c r="B1593" s="234">
        <f t="shared" si="107"/>
        <v>100467</v>
      </c>
      <c r="C1593" s="235">
        <f t="shared" si="108"/>
        <v>100467</v>
      </c>
      <c r="D1593" s="231">
        <f>'Order Form'!$M$2</f>
        <v>0</v>
      </c>
      <c r="E1593" s="232">
        <f>'Order Form'!$L$11</f>
        <v>0</v>
      </c>
      <c r="F1593" s="232" t="str">
        <f>IF(ISBLANK('Order Form'!$L$12),"",'Order Form'!$L$12)</f>
        <v/>
      </c>
      <c r="G1593" s="232">
        <f t="shared" ca="1" si="106"/>
        <v>41887</v>
      </c>
      <c r="H1593" s="233">
        <f>'Order Form'!$L$13</f>
        <v>0</v>
      </c>
      <c r="I1593" s="236">
        <f>'Order Form'!E544</f>
        <v>17</v>
      </c>
      <c r="J1593" s="231">
        <f>'Order Form'!L544</f>
        <v>0</v>
      </c>
      <c r="K1593" s="231" t="str">
        <f t="shared" si="109"/>
        <v>F</v>
      </c>
      <c r="L1593" s="231">
        <f>IF('Pricing + Order Summary'!$O$13&gt;=8000,14,
IF('Pricing + Order Summary'!$O$13&gt;=5500,15,
IF('Pricing + Order Summary'!$O$13&gt;=4000,16,
IF('Pricing + Order Summary'!$O$13&gt;=2000,23,
IF('Pricing + Order Summary'!$O$13&gt;=750,21,
2)))))</f>
        <v>2</v>
      </c>
      <c r="M1593" s="231" t="str">
        <f>"SPS20115"&amp;"-"&amp;D1593&amp;"-"&amp;'Order Form'!$O$3&amp;"-3"</f>
        <v>SPS20115-0-1-3</v>
      </c>
    </row>
    <row r="1594" spans="1:13">
      <c r="A1594" s="234">
        <f>'Order Form'!A545</f>
        <v>100469</v>
      </c>
      <c r="B1594" s="234">
        <f t="shared" si="107"/>
        <v>100469</v>
      </c>
      <c r="C1594" s="235">
        <f t="shared" si="108"/>
        <v>100469</v>
      </c>
      <c r="D1594" s="231">
        <f>'Order Form'!$M$2</f>
        <v>0</v>
      </c>
      <c r="E1594" s="232">
        <f>'Order Form'!$L$11</f>
        <v>0</v>
      </c>
      <c r="F1594" s="232" t="str">
        <f>IF(ISBLANK('Order Form'!$L$12),"",'Order Form'!$L$12)</f>
        <v/>
      </c>
      <c r="G1594" s="232">
        <f t="shared" ca="1" si="106"/>
        <v>41887</v>
      </c>
      <c r="H1594" s="233">
        <f>'Order Form'!$L$13</f>
        <v>0</v>
      </c>
      <c r="I1594" s="236">
        <f>'Order Form'!E545</f>
        <v>17</v>
      </c>
      <c r="J1594" s="231">
        <f>'Order Form'!L545</f>
        <v>0</v>
      </c>
      <c r="K1594" s="231" t="str">
        <f t="shared" si="109"/>
        <v>F</v>
      </c>
      <c r="L1594" s="231">
        <f>IF('Pricing + Order Summary'!$O$13&gt;=8000,14,
IF('Pricing + Order Summary'!$O$13&gt;=5500,15,
IF('Pricing + Order Summary'!$O$13&gt;=4000,16,
IF('Pricing + Order Summary'!$O$13&gt;=2000,23,
IF('Pricing + Order Summary'!$O$13&gt;=750,21,
2)))))</f>
        <v>2</v>
      </c>
      <c r="M1594" s="231" t="str">
        <f>"SPS20115"&amp;"-"&amp;D1594&amp;"-"&amp;'Order Form'!$O$3&amp;"-3"</f>
        <v>SPS20115-0-1-3</v>
      </c>
    </row>
    <row r="1595" spans="1:13">
      <c r="A1595" s="234">
        <f>'Order Form'!A546</f>
        <v>108373</v>
      </c>
      <c r="B1595" s="234">
        <f t="shared" si="107"/>
        <v>108373</v>
      </c>
      <c r="C1595" s="235">
        <f t="shared" si="108"/>
        <v>108373</v>
      </c>
      <c r="D1595" s="231">
        <f>'Order Form'!$M$2</f>
        <v>0</v>
      </c>
      <c r="E1595" s="232">
        <f>'Order Form'!$L$11</f>
        <v>0</v>
      </c>
      <c r="F1595" s="232" t="str">
        <f>IF(ISBLANK('Order Form'!$L$12),"",'Order Form'!$L$12)</f>
        <v/>
      </c>
      <c r="G1595" s="232">
        <f t="shared" ca="1" si="106"/>
        <v>41887</v>
      </c>
      <c r="H1595" s="233">
        <f>'Order Form'!$L$13</f>
        <v>0</v>
      </c>
      <c r="I1595" s="236">
        <f>'Order Form'!E546</f>
        <v>17</v>
      </c>
      <c r="J1595" s="231">
        <f>'Order Form'!L546</f>
        <v>0</v>
      </c>
      <c r="K1595" s="231" t="str">
        <f t="shared" si="109"/>
        <v>F</v>
      </c>
      <c r="L1595" s="231">
        <f>IF('Pricing + Order Summary'!$O$13&gt;=8000,14,
IF('Pricing + Order Summary'!$O$13&gt;=5500,15,
IF('Pricing + Order Summary'!$O$13&gt;=4000,16,
IF('Pricing + Order Summary'!$O$13&gt;=2000,23,
IF('Pricing + Order Summary'!$O$13&gt;=750,21,
2)))))</f>
        <v>2</v>
      </c>
      <c r="M1595" s="231" t="str">
        <f>"SPS20115"&amp;"-"&amp;D1595&amp;"-"&amp;'Order Form'!$O$3&amp;"-3"</f>
        <v>SPS20115-0-1-3</v>
      </c>
    </row>
    <row r="1596" spans="1:13">
      <c r="A1596" s="234">
        <f>'Order Form'!A547</f>
        <v>108372</v>
      </c>
      <c r="B1596" s="234">
        <f t="shared" si="107"/>
        <v>108372</v>
      </c>
      <c r="C1596" s="235">
        <f t="shared" si="108"/>
        <v>108372</v>
      </c>
      <c r="D1596" s="231">
        <f>'Order Form'!$M$2</f>
        <v>0</v>
      </c>
      <c r="E1596" s="232">
        <f>'Order Form'!$L$11</f>
        <v>0</v>
      </c>
      <c r="F1596" s="232" t="str">
        <f>IF(ISBLANK('Order Form'!$L$12),"",'Order Form'!$L$12)</f>
        <v/>
      </c>
      <c r="G1596" s="232">
        <f t="shared" ca="1" si="106"/>
        <v>41887</v>
      </c>
      <c r="H1596" s="233">
        <f>'Order Form'!$L$13</f>
        <v>0</v>
      </c>
      <c r="I1596" s="236">
        <f>'Order Form'!E547</f>
        <v>17</v>
      </c>
      <c r="J1596" s="231">
        <f>'Order Form'!L547</f>
        <v>0</v>
      </c>
      <c r="K1596" s="231" t="str">
        <f t="shared" si="109"/>
        <v>F</v>
      </c>
      <c r="L1596" s="231">
        <f>IF('Pricing + Order Summary'!$O$13&gt;=8000,14,
IF('Pricing + Order Summary'!$O$13&gt;=5500,15,
IF('Pricing + Order Summary'!$O$13&gt;=4000,16,
IF('Pricing + Order Summary'!$O$13&gt;=2000,23,
IF('Pricing + Order Summary'!$O$13&gt;=750,21,
2)))))</f>
        <v>2</v>
      </c>
      <c r="M1596" s="231" t="str">
        <f>"SPS20115"&amp;"-"&amp;D1596&amp;"-"&amp;'Order Form'!$O$3&amp;"-3"</f>
        <v>SPS20115-0-1-3</v>
      </c>
    </row>
    <row r="1597" spans="1:13">
      <c r="A1597" s="234">
        <f>'Order Form'!A548</f>
        <v>100475</v>
      </c>
      <c r="B1597" s="234">
        <f t="shared" si="107"/>
        <v>100475</v>
      </c>
      <c r="C1597" s="235">
        <f t="shared" si="108"/>
        <v>100475</v>
      </c>
      <c r="D1597" s="231">
        <f>'Order Form'!$M$2</f>
        <v>0</v>
      </c>
      <c r="E1597" s="232">
        <f>'Order Form'!$L$11</f>
        <v>0</v>
      </c>
      <c r="F1597" s="232" t="str">
        <f>IF(ISBLANK('Order Form'!$L$12),"",'Order Form'!$L$12)</f>
        <v/>
      </c>
      <c r="G1597" s="232">
        <f t="shared" ca="1" si="106"/>
        <v>41887</v>
      </c>
      <c r="H1597" s="233">
        <f>'Order Form'!$L$13</f>
        <v>0</v>
      </c>
      <c r="I1597" s="236">
        <f>'Order Form'!E548</f>
        <v>15</v>
      </c>
      <c r="J1597" s="231">
        <f>'Order Form'!L548</f>
        <v>0</v>
      </c>
      <c r="K1597" s="231" t="str">
        <f t="shared" si="109"/>
        <v>F</v>
      </c>
      <c r="L1597" s="231">
        <f>IF('Pricing + Order Summary'!$O$13&gt;=8000,14,
IF('Pricing + Order Summary'!$O$13&gt;=5500,15,
IF('Pricing + Order Summary'!$O$13&gt;=4000,16,
IF('Pricing + Order Summary'!$O$13&gt;=2000,23,
IF('Pricing + Order Summary'!$O$13&gt;=750,21,
2)))))</f>
        <v>2</v>
      </c>
      <c r="M1597" s="231" t="str">
        <f>"SPS20115"&amp;"-"&amp;D1597&amp;"-"&amp;'Order Form'!$O$3&amp;"-3"</f>
        <v>SPS20115-0-1-3</v>
      </c>
    </row>
    <row r="1598" spans="1:13">
      <c r="A1598" s="234">
        <f>'Order Form'!A17</f>
        <v>107672</v>
      </c>
      <c r="B1598" s="234">
        <f>A1598</f>
        <v>107672</v>
      </c>
      <c r="C1598" s="235">
        <f t="shared" si="108"/>
        <v>107672</v>
      </c>
      <c r="D1598" s="231">
        <f>'Order Form'!$N$2</f>
        <v>0</v>
      </c>
      <c r="E1598" s="232">
        <f>'Order Form'!$M$11</f>
        <v>0</v>
      </c>
      <c r="F1598" s="232" t="str">
        <f>IF(ISBLANK('Order Form'!$M$12),"",'Order Form'!$M$12)</f>
        <v/>
      </c>
      <c r="G1598" s="232">
        <f t="shared" ca="1" si="106"/>
        <v>41887</v>
      </c>
      <c r="H1598" s="233">
        <f>'Order Form'!$M$13</f>
        <v>0</v>
      </c>
      <c r="I1598" s="236">
        <f>'Order Form'!E17</f>
        <v>17.5</v>
      </c>
      <c r="J1598" s="231">
        <f>'Order Form'!M17</f>
        <v>0</v>
      </c>
      <c r="K1598" s="231" t="str">
        <f t="shared" si="109"/>
        <v>F</v>
      </c>
      <c r="L1598" s="231">
        <f>IF('Pricing + Order Summary'!$O$13&gt;=8000,14,
IF('Pricing + Order Summary'!$O$13&gt;=5500,15,
IF('Pricing + Order Summary'!$O$13&gt;=4000,16,
IF('Pricing + Order Summary'!$O$13&gt;=2000,23,
IF('Pricing + Order Summary'!$O$13&gt;=750,21,
2)))))</f>
        <v>2</v>
      </c>
      <c r="M1598" s="231" t="str">
        <f>"SPS20115"&amp;"-"&amp;D1598&amp;"-"&amp;'Order Form'!$O$3&amp;"-4"</f>
        <v>SPS20115-0-1-4</v>
      </c>
    </row>
    <row r="1599" spans="1:13">
      <c r="A1599" s="234">
        <f>'Order Form'!A18</f>
        <v>108659</v>
      </c>
      <c r="B1599" s="234">
        <f t="shared" ref="B1599:B1662" si="110">A1599</f>
        <v>108659</v>
      </c>
      <c r="C1599" s="235">
        <f t="shared" ref="C1599:C1662" si="111">IF(B1599=0,A1599,B1599)</f>
        <v>108659</v>
      </c>
      <c r="D1599" s="231">
        <f>'Order Form'!$N$2</f>
        <v>0</v>
      </c>
      <c r="E1599" s="232">
        <f>'Order Form'!$M$11</f>
        <v>0</v>
      </c>
      <c r="F1599" s="232" t="str">
        <f>IF(ISBLANK('Order Form'!$M$12),"",'Order Form'!$M$12)</f>
        <v/>
      </c>
      <c r="G1599" s="232">
        <f t="shared" ca="1" si="106"/>
        <v>41887</v>
      </c>
      <c r="H1599" s="233">
        <f>'Order Form'!$M$13</f>
        <v>0</v>
      </c>
      <c r="I1599" s="236">
        <f>'Order Form'!E18</f>
        <v>17.5</v>
      </c>
      <c r="J1599" s="231">
        <f>'Order Form'!M18</f>
        <v>0</v>
      </c>
      <c r="K1599" s="231" t="str">
        <f t="shared" ref="K1599:K1662" si="112">IF(J1599=0,"F","T")</f>
        <v>F</v>
      </c>
      <c r="L1599" s="231">
        <f>IF('Pricing + Order Summary'!$O$13&gt;=8000,14,
IF('Pricing + Order Summary'!$O$13&gt;=5500,15,
IF('Pricing + Order Summary'!$O$13&gt;=4000,16,
IF('Pricing + Order Summary'!$O$13&gt;=2000,23,
IF('Pricing + Order Summary'!$O$13&gt;=750,21,
2)))))</f>
        <v>2</v>
      </c>
      <c r="M1599" s="231" t="str">
        <f>"SPS20115"&amp;"-"&amp;D1599&amp;"-"&amp;'Order Form'!$O$3&amp;"-4"</f>
        <v>SPS20115-0-1-4</v>
      </c>
    </row>
    <row r="1600" spans="1:13">
      <c r="A1600" s="234">
        <f>'Order Form'!A19</f>
        <v>107673</v>
      </c>
      <c r="B1600" s="234">
        <f t="shared" si="110"/>
        <v>107673</v>
      </c>
      <c r="C1600" s="235">
        <f t="shared" si="111"/>
        <v>107673</v>
      </c>
      <c r="D1600" s="231">
        <f>'Order Form'!$N$2</f>
        <v>0</v>
      </c>
      <c r="E1600" s="232">
        <f>'Order Form'!$M$11</f>
        <v>0</v>
      </c>
      <c r="F1600" s="232" t="str">
        <f>IF(ISBLANK('Order Form'!$M$12),"",'Order Form'!$M$12)</f>
        <v/>
      </c>
      <c r="G1600" s="232">
        <f t="shared" ca="1" si="106"/>
        <v>41887</v>
      </c>
      <c r="H1600" s="233">
        <f>'Order Form'!$M$13</f>
        <v>0</v>
      </c>
      <c r="I1600" s="236">
        <f>'Order Form'!E19</f>
        <v>17.5</v>
      </c>
      <c r="J1600" s="231">
        <f>'Order Form'!M19</f>
        <v>0</v>
      </c>
      <c r="K1600" s="231" t="str">
        <f t="shared" si="112"/>
        <v>F</v>
      </c>
      <c r="L1600" s="231">
        <f>IF('Pricing + Order Summary'!$O$13&gt;=8000,14,
IF('Pricing + Order Summary'!$O$13&gt;=5500,15,
IF('Pricing + Order Summary'!$O$13&gt;=4000,16,
IF('Pricing + Order Summary'!$O$13&gt;=2000,23,
IF('Pricing + Order Summary'!$O$13&gt;=750,21,
2)))))</f>
        <v>2</v>
      </c>
      <c r="M1600" s="231" t="str">
        <f>"SPS20115"&amp;"-"&amp;D1600&amp;"-"&amp;'Order Form'!$O$3&amp;"-4"</f>
        <v>SPS20115-0-1-4</v>
      </c>
    </row>
    <row r="1601" spans="1:13">
      <c r="A1601" s="234">
        <f>'Order Form'!A20</f>
        <v>107675</v>
      </c>
      <c r="B1601" s="234">
        <f t="shared" si="110"/>
        <v>107675</v>
      </c>
      <c r="C1601" s="235">
        <f t="shared" si="111"/>
        <v>107675</v>
      </c>
      <c r="D1601" s="231">
        <f>'Order Form'!$N$2</f>
        <v>0</v>
      </c>
      <c r="E1601" s="232">
        <f>'Order Form'!$M$11</f>
        <v>0</v>
      </c>
      <c r="F1601" s="232" t="str">
        <f>IF(ISBLANK('Order Form'!$M$12),"",'Order Form'!$M$12)</f>
        <v/>
      </c>
      <c r="G1601" s="232">
        <f t="shared" ref="G1601:G1664" ca="1" si="113">TODAY()</f>
        <v>41887</v>
      </c>
      <c r="H1601" s="233">
        <f>'Order Form'!$M$13</f>
        <v>0</v>
      </c>
      <c r="I1601" s="236">
        <f>'Order Form'!E20</f>
        <v>17.5</v>
      </c>
      <c r="J1601" s="231">
        <f>'Order Form'!M20</f>
        <v>0</v>
      </c>
      <c r="K1601" s="231" t="str">
        <f t="shared" si="112"/>
        <v>F</v>
      </c>
      <c r="L1601" s="231">
        <f>IF('Pricing + Order Summary'!$O$13&gt;=8000,14,
IF('Pricing + Order Summary'!$O$13&gt;=5500,15,
IF('Pricing + Order Summary'!$O$13&gt;=4000,16,
IF('Pricing + Order Summary'!$O$13&gt;=2000,23,
IF('Pricing + Order Summary'!$O$13&gt;=750,21,
2)))))</f>
        <v>2</v>
      </c>
      <c r="M1601" s="231" t="str">
        <f>"SPS20115"&amp;"-"&amp;D1601&amp;"-"&amp;'Order Form'!$O$3&amp;"-4"</f>
        <v>SPS20115-0-1-4</v>
      </c>
    </row>
    <row r="1602" spans="1:13">
      <c r="A1602" s="234">
        <f>'Order Form'!A21</f>
        <v>107674</v>
      </c>
      <c r="B1602" s="234">
        <f t="shared" si="110"/>
        <v>107674</v>
      </c>
      <c r="C1602" s="235">
        <f t="shared" si="111"/>
        <v>107674</v>
      </c>
      <c r="D1602" s="231">
        <f>'Order Form'!$N$2</f>
        <v>0</v>
      </c>
      <c r="E1602" s="232">
        <f>'Order Form'!$M$11</f>
        <v>0</v>
      </c>
      <c r="F1602" s="232" t="str">
        <f>IF(ISBLANK('Order Form'!$M$12),"",'Order Form'!$M$12)</f>
        <v/>
      </c>
      <c r="G1602" s="232">
        <f t="shared" ca="1" si="113"/>
        <v>41887</v>
      </c>
      <c r="H1602" s="233">
        <f>'Order Form'!$M$13</f>
        <v>0</v>
      </c>
      <c r="I1602" s="236">
        <f>'Order Form'!E21</f>
        <v>17.5</v>
      </c>
      <c r="J1602" s="231">
        <f>'Order Form'!M21</f>
        <v>0</v>
      </c>
      <c r="K1602" s="231" t="str">
        <f t="shared" si="112"/>
        <v>F</v>
      </c>
      <c r="L1602" s="231">
        <f>IF('Pricing + Order Summary'!$O$13&gt;=8000,14,
IF('Pricing + Order Summary'!$O$13&gt;=5500,15,
IF('Pricing + Order Summary'!$O$13&gt;=4000,16,
IF('Pricing + Order Summary'!$O$13&gt;=2000,23,
IF('Pricing + Order Summary'!$O$13&gt;=750,21,
2)))))</f>
        <v>2</v>
      </c>
      <c r="M1602" s="231" t="str">
        <f>"SPS20115"&amp;"-"&amp;D1602&amp;"-"&amp;'Order Form'!$O$3&amp;"-4"</f>
        <v>SPS20115-0-1-4</v>
      </c>
    </row>
    <row r="1603" spans="1:13">
      <c r="A1603" s="234">
        <f>'Order Form'!A22</f>
        <v>108657</v>
      </c>
      <c r="B1603" s="234">
        <f t="shared" si="110"/>
        <v>108657</v>
      </c>
      <c r="C1603" s="235">
        <f t="shared" si="111"/>
        <v>108657</v>
      </c>
      <c r="D1603" s="231">
        <f>'Order Form'!$N$2</f>
        <v>0</v>
      </c>
      <c r="E1603" s="232">
        <f>'Order Form'!$M$11</f>
        <v>0</v>
      </c>
      <c r="F1603" s="232" t="str">
        <f>IF(ISBLANK('Order Form'!$M$12),"",'Order Form'!$M$12)</f>
        <v/>
      </c>
      <c r="G1603" s="232">
        <f t="shared" ca="1" si="113"/>
        <v>41887</v>
      </c>
      <c r="H1603" s="233">
        <f>'Order Form'!$M$13</f>
        <v>0</v>
      </c>
      <c r="I1603" s="236">
        <f>'Order Form'!E22</f>
        <v>22.5</v>
      </c>
      <c r="J1603" s="231">
        <f>'Order Form'!M22</f>
        <v>0</v>
      </c>
      <c r="K1603" s="231" t="str">
        <f t="shared" si="112"/>
        <v>F</v>
      </c>
      <c r="L1603" s="231">
        <f>IF('Pricing + Order Summary'!$O$13&gt;=8000,14,
IF('Pricing + Order Summary'!$O$13&gt;=5500,15,
IF('Pricing + Order Summary'!$O$13&gt;=4000,16,
IF('Pricing + Order Summary'!$O$13&gt;=2000,23,
IF('Pricing + Order Summary'!$O$13&gt;=750,21,
2)))))</f>
        <v>2</v>
      </c>
      <c r="M1603" s="231" t="str">
        <f>"SPS20115"&amp;"-"&amp;D1603&amp;"-"&amp;'Order Form'!$O$3&amp;"-4"</f>
        <v>SPS20115-0-1-4</v>
      </c>
    </row>
    <row r="1604" spans="1:13">
      <c r="A1604" s="234">
        <f>'Order Form'!A23</f>
        <v>108656</v>
      </c>
      <c r="B1604" s="234">
        <f t="shared" si="110"/>
        <v>108656</v>
      </c>
      <c r="C1604" s="235">
        <f t="shared" si="111"/>
        <v>108656</v>
      </c>
      <c r="D1604" s="231">
        <f>'Order Form'!$N$2</f>
        <v>0</v>
      </c>
      <c r="E1604" s="232">
        <f>'Order Form'!$M$11</f>
        <v>0</v>
      </c>
      <c r="F1604" s="232" t="str">
        <f>IF(ISBLANK('Order Form'!$M$12),"",'Order Form'!$M$12)</f>
        <v/>
      </c>
      <c r="G1604" s="232">
        <f t="shared" ca="1" si="113"/>
        <v>41887</v>
      </c>
      <c r="H1604" s="233">
        <f>'Order Form'!$M$13</f>
        <v>0</v>
      </c>
      <c r="I1604" s="236">
        <f>'Order Form'!E23</f>
        <v>22.5</v>
      </c>
      <c r="J1604" s="231">
        <f>'Order Form'!M23</f>
        <v>0</v>
      </c>
      <c r="K1604" s="231" t="str">
        <f t="shared" si="112"/>
        <v>F</v>
      </c>
      <c r="L1604" s="231">
        <f>IF('Pricing + Order Summary'!$O$13&gt;=8000,14,
IF('Pricing + Order Summary'!$O$13&gt;=5500,15,
IF('Pricing + Order Summary'!$O$13&gt;=4000,16,
IF('Pricing + Order Summary'!$O$13&gt;=2000,23,
IF('Pricing + Order Summary'!$O$13&gt;=750,21,
2)))))</f>
        <v>2</v>
      </c>
      <c r="M1604" s="231" t="str">
        <f>"SPS20115"&amp;"-"&amp;D1604&amp;"-"&amp;'Order Form'!$O$3&amp;"-4"</f>
        <v>SPS20115-0-1-4</v>
      </c>
    </row>
    <row r="1605" spans="1:13">
      <c r="A1605" s="234">
        <f>'Order Form'!A24</f>
        <v>108658</v>
      </c>
      <c r="B1605" s="234">
        <f t="shared" si="110"/>
        <v>108658</v>
      </c>
      <c r="C1605" s="235">
        <f t="shared" si="111"/>
        <v>108658</v>
      </c>
      <c r="D1605" s="231">
        <f>'Order Form'!$N$2</f>
        <v>0</v>
      </c>
      <c r="E1605" s="232">
        <f>'Order Form'!$M$11</f>
        <v>0</v>
      </c>
      <c r="F1605" s="232" t="str">
        <f>IF(ISBLANK('Order Form'!$M$12),"",'Order Form'!$M$12)</f>
        <v/>
      </c>
      <c r="G1605" s="232">
        <f t="shared" ca="1" si="113"/>
        <v>41887</v>
      </c>
      <c r="H1605" s="233">
        <f>'Order Form'!$M$13</f>
        <v>0</v>
      </c>
      <c r="I1605" s="236">
        <f>'Order Form'!E24</f>
        <v>19.5</v>
      </c>
      <c r="J1605" s="231">
        <f>'Order Form'!M24</f>
        <v>0</v>
      </c>
      <c r="K1605" s="231" t="str">
        <f t="shared" si="112"/>
        <v>F</v>
      </c>
      <c r="L1605" s="231">
        <f>IF('Pricing + Order Summary'!$O$13&gt;=8000,14,
IF('Pricing + Order Summary'!$O$13&gt;=5500,15,
IF('Pricing + Order Summary'!$O$13&gt;=4000,16,
IF('Pricing + Order Summary'!$O$13&gt;=2000,23,
IF('Pricing + Order Summary'!$O$13&gt;=750,21,
2)))))</f>
        <v>2</v>
      </c>
      <c r="M1605" s="231" t="str">
        <f>"SPS20115"&amp;"-"&amp;D1605&amp;"-"&amp;'Order Form'!$O$3&amp;"-4"</f>
        <v>SPS20115-0-1-4</v>
      </c>
    </row>
    <row r="1606" spans="1:13">
      <c r="A1606" s="234">
        <f>'Order Form'!A25</f>
        <v>107670</v>
      </c>
      <c r="B1606" s="234">
        <f t="shared" si="110"/>
        <v>107670</v>
      </c>
      <c r="C1606" s="235">
        <f t="shared" si="111"/>
        <v>107670</v>
      </c>
      <c r="D1606" s="231">
        <f>'Order Form'!$N$2</f>
        <v>0</v>
      </c>
      <c r="E1606" s="232">
        <f>'Order Form'!$M$11</f>
        <v>0</v>
      </c>
      <c r="F1606" s="232" t="str">
        <f>IF(ISBLANK('Order Form'!$M$12),"",'Order Form'!$M$12)</f>
        <v/>
      </c>
      <c r="G1606" s="232">
        <f t="shared" ca="1" si="113"/>
        <v>41887</v>
      </c>
      <c r="H1606" s="233">
        <f>'Order Form'!$M$13</f>
        <v>0</v>
      </c>
      <c r="I1606" s="236">
        <f>'Order Form'!E25</f>
        <v>19.5</v>
      </c>
      <c r="J1606" s="231">
        <f>'Order Form'!M25</f>
        <v>0</v>
      </c>
      <c r="K1606" s="231" t="str">
        <f t="shared" si="112"/>
        <v>F</v>
      </c>
      <c r="L1606" s="231">
        <f>IF('Pricing + Order Summary'!$O$13&gt;=8000,14,
IF('Pricing + Order Summary'!$O$13&gt;=5500,15,
IF('Pricing + Order Summary'!$O$13&gt;=4000,16,
IF('Pricing + Order Summary'!$O$13&gt;=2000,23,
IF('Pricing + Order Summary'!$O$13&gt;=750,21,
2)))))</f>
        <v>2</v>
      </c>
      <c r="M1606" s="231" t="str">
        <f>"SPS20115"&amp;"-"&amp;D1606&amp;"-"&amp;'Order Form'!$O$3&amp;"-4"</f>
        <v>SPS20115-0-1-4</v>
      </c>
    </row>
    <row r="1607" spans="1:13">
      <c r="A1607" s="234">
        <f>'Order Form'!A26</f>
        <v>107669</v>
      </c>
      <c r="B1607" s="234">
        <f t="shared" si="110"/>
        <v>107669</v>
      </c>
      <c r="C1607" s="235">
        <f t="shared" si="111"/>
        <v>107669</v>
      </c>
      <c r="D1607" s="231">
        <f>'Order Form'!$N$2</f>
        <v>0</v>
      </c>
      <c r="E1607" s="232">
        <f>'Order Form'!$M$11</f>
        <v>0</v>
      </c>
      <c r="F1607" s="232" t="str">
        <f>IF(ISBLANK('Order Form'!$M$12),"",'Order Form'!$M$12)</f>
        <v/>
      </c>
      <c r="G1607" s="232">
        <f t="shared" ca="1" si="113"/>
        <v>41887</v>
      </c>
      <c r="H1607" s="233">
        <f>'Order Form'!$M$13</f>
        <v>0</v>
      </c>
      <c r="I1607" s="236">
        <f>'Order Form'!E26</f>
        <v>19.5</v>
      </c>
      <c r="J1607" s="231">
        <f>'Order Form'!M26</f>
        <v>0</v>
      </c>
      <c r="K1607" s="231" t="str">
        <f t="shared" si="112"/>
        <v>F</v>
      </c>
      <c r="L1607" s="231">
        <f>IF('Pricing + Order Summary'!$O$13&gt;=8000,14,
IF('Pricing + Order Summary'!$O$13&gt;=5500,15,
IF('Pricing + Order Summary'!$O$13&gt;=4000,16,
IF('Pricing + Order Summary'!$O$13&gt;=2000,23,
IF('Pricing + Order Summary'!$O$13&gt;=750,21,
2)))))</f>
        <v>2</v>
      </c>
      <c r="M1607" s="231" t="str">
        <f>"SPS20115"&amp;"-"&amp;D1607&amp;"-"&amp;'Order Form'!$O$3&amp;"-4"</f>
        <v>SPS20115-0-1-4</v>
      </c>
    </row>
    <row r="1608" spans="1:13">
      <c r="A1608" s="234">
        <f>'Order Form'!A27</f>
        <v>108556</v>
      </c>
      <c r="B1608" s="234">
        <f t="shared" si="110"/>
        <v>108556</v>
      </c>
      <c r="C1608" s="235">
        <f t="shared" si="111"/>
        <v>108556</v>
      </c>
      <c r="D1608" s="231">
        <f>'Order Form'!$N$2</f>
        <v>0</v>
      </c>
      <c r="E1608" s="232">
        <f>'Order Form'!$M$11</f>
        <v>0</v>
      </c>
      <c r="F1608" s="232" t="str">
        <f>IF(ISBLANK('Order Form'!$M$12),"",'Order Form'!$M$12)</f>
        <v/>
      </c>
      <c r="G1608" s="232">
        <f t="shared" ca="1" si="113"/>
        <v>41887</v>
      </c>
      <c r="H1608" s="233">
        <f>'Order Form'!$M$13</f>
        <v>0</v>
      </c>
      <c r="I1608" s="236">
        <f>'Order Form'!E27</f>
        <v>12.5</v>
      </c>
      <c r="J1608" s="231">
        <f>'Order Form'!M27</f>
        <v>0</v>
      </c>
      <c r="K1608" s="231" t="str">
        <f t="shared" si="112"/>
        <v>F</v>
      </c>
      <c r="L1608" s="231">
        <f>IF('Pricing + Order Summary'!$O$13&gt;=8000,14,
IF('Pricing + Order Summary'!$O$13&gt;=5500,15,
IF('Pricing + Order Summary'!$O$13&gt;=4000,16,
IF('Pricing + Order Summary'!$O$13&gt;=2000,23,
IF('Pricing + Order Summary'!$O$13&gt;=750,21,
2)))))</f>
        <v>2</v>
      </c>
      <c r="M1608" s="231" t="str">
        <f>"SPS20115"&amp;"-"&amp;D1608&amp;"-"&amp;'Order Form'!$O$3&amp;"-4"</f>
        <v>SPS20115-0-1-4</v>
      </c>
    </row>
    <row r="1609" spans="1:13">
      <c r="A1609" s="234">
        <f>'Order Form'!A28</f>
        <v>108555</v>
      </c>
      <c r="B1609" s="234">
        <f t="shared" si="110"/>
        <v>108555</v>
      </c>
      <c r="C1609" s="235">
        <f t="shared" si="111"/>
        <v>108555</v>
      </c>
      <c r="D1609" s="231">
        <f>'Order Form'!$N$2</f>
        <v>0</v>
      </c>
      <c r="E1609" s="232">
        <f>'Order Form'!$M$11</f>
        <v>0</v>
      </c>
      <c r="F1609" s="232" t="str">
        <f>IF(ISBLANK('Order Form'!$M$12),"",'Order Form'!$M$12)</f>
        <v/>
      </c>
      <c r="G1609" s="232">
        <f t="shared" ca="1" si="113"/>
        <v>41887</v>
      </c>
      <c r="H1609" s="233">
        <f>'Order Form'!$M$13</f>
        <v>0</v>
      </c>
      <c r="I1609" s="236">
        <f>'Order Form'!E28</f>
        <v>12.5</v>
      </c>
      <c r="J1609" s="231">
        <f>'Order Form'!M28</f>
        <v>0</v>
      </c>
      <c r="K1609" s="231" t="str">
        <f t="shared" si="112"/>
        <v>F</v>
      </c>
      <c r="L1609" s="231">
        <f>IF('Pricing + Order Summary'!$O$13&gt;=8000,14,
IF('Pricing + Order Summary'!$O$13&gt;=5500,15,
IF('Pricing + Order Summary'!$O$13&gt;=4000,16,
IF('Pricing + Order Summary'!$O$13&gt;=2000,23,
IF('Pricing + Order Summary'!$O$13&gt;=750,21,
2)))))</f>
        <v>2</v>
      </c>
      <c r="M1609" s="231" t="str">
        <f>"SPS20115"&amp;"-"&amp;D1609&amp;"-"&amp;'Order Form'!$O$3&amp;"-4"</f>
        <v>SPS20115-0-1-4</v>
      </c>
    </row>
    <row r="1610" spans="1:13">
      <c r="A1610" s="234">
        <f>'Order Form'!A29</f>
        <v>108678</v>
      </c>
      <c r="B1610" s="234">
        <f t="shared" si="110"/>
        <v>108678</v>
      </c>
      <c r="C1610" s="235">
        <f t="shared" si="111"/>
        <v>108678</v>
      </c>
      <c r="D1610" s="231">
        <f>'Order Form'!$N$2</f>
        <v>0</v>
      </c>
      <c r="E1610" s="232">
        <f>'Order Form'!$M$11</f>
        <v>0</v>
      </c>
      <c r="F1610" s="232" t="str">
        <f>IF(ISBLANK('Order Form'!$M$12),"",'Order Form'!$M$12)</f>
        <v/>
      </c>
      <c r="G1610" s="232">
        <f t="shared" ca="1" si="113"/>
        <v>41887</v>
      </c>
      <c r="H1610" s="233">
        <f>'Order Form'!$M$13</f>
        <v>0</v>
      </c>
      <c r="I1610" s="236">
        <f>'Order Form'!E29</f>
        <v>12.5</v>
      </c>
      <c r="J1610" s="231">
        <f>'Order Form'!M29</f>
        <v>0</v>
      </c>
      <c r="K1610" s="231" t="str">
        <f t="shared" si="112"/>
        <v>F</v>
      </c>
      <c r="L1610" s="231">
        <f>IF('Pricing + Order Summary'!$O$13&gt;=8000,14,
IF('Pricing + Order Summary'!$O$13&gt;=5500,15,
IF('Pricing + Order Summary'!$O$13&gt;=4000,16,
IF('Pricing + Order Summary'!$O$13&gt;=2000,23,
IF('Pricing + Order Summary'!$O$13&gt;=750,21,
2)))))</f>
        <v>2</v>
      </c>
      <c r="M1610" s="231" t="str">
        <f>"SPS20115"&amp;"-"&amp;D1610&amp;"-"&amp;'Order Form'!$O$3&amp;"-4"</f>
        <v>SPS20115-0-1-4</v>
      </c>
    </row>
    <row r="1611" spans="1:13">
      <c r="A1611" s="234">
        <f>'Order Form'!A30</f>
        <v>100137</v>
      </c>
      <c r="B1611" s="234">
        <f t="shared" si="110"/>
        <v>100137</v>
      </c>
      <c r="C1611" s="235">
        <f t="shared" si="111"/>
        <v>100137</v>
      </c>
      <c r="D1611" s="231">
        <f>'Order Form'!$N$2</f>
        <v>0</v>
      </c>
      <c r="E1611" s="232">
        <f>'Order Form'!$M$11</f>
        <v>0</v>
      </c>
      <c r="F1611" s="232" t="str">
        <f>IF(ISBLANK('Order Form'!$M$12),"",'Order Form'!$M$12)</f>
        <v/>
      </c>
      <c r="G1611" s="232">
        <f t="shared" ca="1" si="113"/>
        <v>41887</v>
      </c>
      <c r="H1611" s="233">
        <f>'Order Form'!$M$13</f>
        <v>0</v>
      </c>
      <c r="I1611" s="236">
        <f>'Order Form'!E30</f>
        <v>12.5</v>
      </c>
      <c r="J1611" s="231">
        <f>'Order Form'!M30</f>
        <v>0</v>
      </c>
      <c r="K1611" s="231" t="str">
        <f t="shared" si="112"/>
        <v>F</v>
      </c>
      <c r="L1611" s="231">
        <f>IF('Pricing + Order Summary'!$O$13&gt;=8000,14,
IF('Pricing + Order Summary'!$O$13&gt;=5500,15,
IF('Pricing + Order Summary'!$O$13&gt;=4000,16,
IF('Pricing + Order Summary'!$O$13&gt;=2000,23,
IF('Pricing + Order Summary'!$O$13&gt;=750,21,
2)))))</f>
        <v>2</v>
      </c>
      <c r="M1611" s="231" t="str">
        <f>"SPS20115"&amp;"-"&amp;D1611&amp;"-"&amp;'Order Form'!$O$3&amp;"-4"</f>
        <v>SPS20115-0-1-4</v>
      </c>
    </row>
    <row r="1612" spans="1:13">
      <c r="A1612" s="234">
        <f>'Order Form'!A31</f>
        <v>100138</v>
      </c>
      <c r="B1612" s="234">
        <f t="shared" si="110"/>
        <v>100138</v>
      </c>
      <c r="C1612" s="235">
        <f t="shared" si="111"/>
        <v>100138</v>
      </c>
      <c r="D1612" s="231">
        <f>'Order Form'!$N$2</f>
        <v>0</v>
      </c>
      <c r="E1612" s="232">
        <f>'Order Form'!$M$11</f>
        <v>0</v>
      </c>
      <c r="F1612" s="232" t="str">
        <f>IF(ISBLANK('Order Form'!$M$12),"",'Order Form'!$M$12)</f>
        <v/>
      </c>
      <c r="G1612" s="232">
        <f t="shared" ca="1" si="113"/>
        <v>41887</v>
      </c>
      <c r="H1612" s="233">
        <f>'Order Form'!$M$13</f>
        <v>0</v>
      </c>
      <c r="I1612" s="236">
        <f>'Order Form'!E31</f>
        <v>12.5</v>
      </c>
      <c r="J1612" s="231">
        <f>'Order Form'!M31</f>
        <v>0</v>
      </c>
      <c r="K1612" s="231" t="str">
        <f t="shared" si="112"/>
        <v>F</v>
      </c>
      <c r="L1612" s="231">
        <f>IF('Pricing + Order Summary'!$O$13&gt;=8000,14,
IF('Pricing + Order Summary'!$O$13&gt;=5500,15,
IF('Pricing + Order Summary'!$O$13&gt;=4000,16,
IF('Pricing + Order Summary'!$O$13&gt;=2000,23,
IF('Pricing + Order Summary'!$O$13&gt;=750,21,
2)))))</f>
        <v>2</v>
      </c>
      <c r="M1612" s="231" t="str">
        <f>"SPS20115"&amp;"-"&amp;D1612&amp;"-"&amp;'Order Form'!$O$3&amp;"-4"</f>
        <v>SPS20115-0-1-4</v>
      </c>
    </row>
    <row r="1613" spans="1:13">
      <c r="A1613" s="234">
        <f>'Order Form'!A32</f>
        <v>100505</v>
      </c>
      <c r="B1613" s="234">
        <f t="shared" si="110"/>
        <v>100505</v>
      </c>
      <c r="C1613" s="235">
        <f t="shared" si="111"/>
        <v>100505</v>
      </c>
      <c r="D1613" s="231">
        <f>'Order Form'!$N$2</f>
        <v>0</v>
      </c>
      <c r="E1613" s="232">
        <f>'Order Form'!$M$11</f>
        <v>0</v>
      </c>
      <c r="F1613" s="232" t="str">
        <f>IF(ISBLANK('Order Form'!$M$12),"",'Order Form'!$M$12)</f>
        <v/>
      </c>
      <c r="G1613" s="232">
        <f t="shared" ca="1" si="113"/>
        <v>41887</v>
      </c>
      <c r="H1613" s="233">
        <f>'Order Form'!$M$13</f>
        <v>0</v>
      </c>
      <c r="I1613" s="236">
        <f>'Order Form'!E32</f>
        <v>12.5</v>
      </c>
      <c r="J1613" s="231">
        <f>'Order Form'!M32</f>
        <v>0</v>
      </c>
      <c r="K1613" s="231" t="str">
        <f t="shared" si="112"/>
        <v>F</v>
      </c>
      <c r="L1613" s="231">
        <f>IF('Pricing + Order Summary'!$O$13&gt;=8000,14,
IF('Pricing + Order Summary'!$O$13&gt;=5500,15,
IF('Pricing + Order Summary'!$O$13&gt;=4000,16,
IF('Pricing + Order Summary'!$O$13&gt;=2000,23,
IF('Pricing + Order Summary'!$O$13&gt;=750,21,
2)))))</f>
        <v>2</v>
      </c>
      <c r="M1613" s="231" t="str">
        <f>"SPS20115"&amp;"-"&amp;D1613&amp;"-"&amp;'Order Form'!$O$3&amp;"-4"</f>
        <v>SPS20115-0-1-4</v>
      </c>
    </row>
    <row r="1614" spans="1:13">
      <c r="A1614" s="234">
        <f>'Order Form'!A33</f>
        <v>100139</v>
      </c>
      <c r="B1614" s="234">
        <f t="shared" si="110"/>
        <v>100139</v>
      </c>
      <c r="C1614" s="235">
        <f t="shared" si="111"/>
        <v>100139</v>
      </c>
      <c r="D1614" s="231">
        <f>'Order Form'!$N$2</f>
        <v>0</v>
      </c>
      <c r="E1614" s="232">
        <f>'Order Form'!$M$11</f>
        <v>0</v>
      </c>
      <c r="F1614" s="232" t="str">
        <f>IF(ISBLANK('Order Form'!$M$12),"",'Order Form'!$M$12)</f>
        <v/>
      </c>
      <c r="G1614" s="232">
        <f t="shared" ca="1" si="113"/>
        <v>41887</v>
      </c>
      <c r="H1614" s="233">
        <f>'Order Form'!$M$13</f>
        <v>0</v>
      </c>
      <c r="I1614" s="236">
        <f>'Order Form'!E33</f>
        <v>12.5</v>
      </c>
      <c r="J1614" s="231">
        <f>'Order Form'!M33</f>
        <v>0</v>
      </c>
      <c r="K1614" s="231" t="str">
        <f t="shared" si="112"/>
        <v>F</v>
      </c>
      <c r="L1614" s="231">
        <f>IF('Pricing + Order Summary'!$O$13&gt;=8000,14,
IF('Pricing + Order Summary'!$O$13&gt;=5500,15,
IF('Pricing + Order Summary'!$O$13&gt;=4000,16,
IF('Pricing + Order Summary'!$O$13&gt;=2000,23,
IF('Pricing + Order Summary'!$O$13&gt;=750,21,
2)))))</f>
        <v>2</v>
      </c>
      <c r="M1614" s="231" t="str">
        <f>"SPS20115"&amp;"-"&amp;D1614&amp;"-"&amp;'Order Form'!$O$3&amp;"-4"</f>
        <v>SPS20115-0-1-4</v>
      </c>
    </row>
    <row r="1615" spans="1:13">
      <c r="A1615" s="234">
        <f>'Order Form'!A34</f>
        <v>100549</v>
      </c>
      <c r="B1615" s="234">
        <f t="shared" si="110"/>
        <v>100549</v>
      </c>
      <c r="C1615" s="235">
        <f t="shared" si="111"/>
        <v>100549</v>
      </c>
      <c r="D1615" s="231">
        <f>'Order Form'!$N$2</f>
        <v>0</v>
      </c>
      <c r="E1615" s="232">
        <f>'Order Form'!$M$11</f>
        <v>0</v>
      </c>
      <c r="F1615" s="232" t="str">
        <f>IF(ISBLANK('Order Form'!$M$12),"",'Order Form'!$M$12)</f>
        <v/>
      </c>
      <c r="G1615" s="232">
        <f t="shared" ca="1" si="113"/>
        <v>41887</v>
      </c>
      <c r="H1615" s="233">
        <f>'Order Form'!$M$13</f>
        <v>0</v>
      </c>
      <c r="I1615" s="236">
        <f>'Order Form'!E34</f>
        <v>12.5</v>
      </c>
      <c r="J1615" s="231">
        <f>'Order Form'!M34</f>
        <v>0</v>
      </c>
      <c r="K1615" s="231" t="str">
        <f t="shared" si="112"/>
        <v>F</v>
      </c>
      <c r="L1615" s="231">
        <f>IF('Pricing + Order Summary'!$O$13&gt;=8000,14,
IF('Pricing + Order Summary'!$O$13&gt;=5500,15,
IF('Pricing + Order Summary'!$O$13&gt;=4000,16,
IF('Pricing + Order Summary'!$O$13&gt;=2000,23,
IF('Pricing + Order Summary'!$O$13&gt;=750,21,
2)))))</f>
        <v>2</v>
      </c>
      <c r="M1615" s="231" t="str">
        <f>"SPS20115"&amp;"-"&amp;D1615&amp;"-"&amp;'Order Form'!$O$3&amp;"-4"</f>
        <v>SPS20115-0-1-4</v>
      </c>
    </row>
    <row r="1616" spans="1:13">
      <c r="A1616" s="234">
        <f>'Order Form'!A35</f>
        <v>108673</v>
      </c>
      <c r="B1616" s="234">
        <f t="shared" si="110"/>
        <v>108673</v>
      </c>
      <c r="C1616" s="235">
        <f t="shared" si="111"/>
        <v>108673</v>
      </c>
      <c r="D1616" s="231">
        <f>'Order Form'!$N$2</f>
        <v>0</v>
      </c>
      <c r="E1616" s="232">
        <f>'Order Form'!$M$11</f>
        <v>0</v>
      </c>
      <c r="F1616" s="232" t="str">
        <f>IF(ISBLANK('Order Form'!$M$12),"",'Order Form'!$M$12)</f>
        <v/>
      </c>
      <c r="G1616" s="232">
        <f t="shared" ca="1" si="113"/>
        <v>41887</v>
      </c>
      <c r="H1616" s="233">
        <f>'Order Form'!$M$13</f>
        <v>0</v>
      </c>
      <c r="I1616" s="236">
        <f>'Order Form'!E35</f>
        <v>12.5</v>
      </c>
      <c r="J1616" s="231">
        <f>'Order Form'!M35</f>
        <v>0</v>
      </c>
      <c r="K1616" s="231" t="str">
        <f t="shared" si="112"/>
        <v>F</v>
      </c>
      <c r="L1616" s="231">
        <f>IF('Pricing + Order Summary'!$O$13&gt;=8000,14,
IF('Pricing + Order Summary'!$O$13&gt;=5500,15,
IF('Pricing + Order Summary'!$O$13&gt;=4000,16,
IF('Pricing + Order Summary'!$O$13&gt;=2000,23,
IF('Pricing + Order Summary'!$O$13&gt;=750,21,
2)))))</f>
        <v>2</v>
      </c>
      <c r="M1616" s="231" t="str">
        <f>"SPS20115"&amp;"-"&amp;D1616&amp;"-"&amp;'Order Form'!$O$3&amp;"-4"</f>
        <v>SPS20115-0-1-4</v>
      </c>
    </row>
    <row r="1617" spans="1:13">
      <c r="A1617" s="234">
        <f>'Order Form'!A36</f>
        <v>107692</v>
      </c>
      <c r="B1617" s="234">
        <f t="shared" si="110"/>
        <v>107692</v>
      </c>
      <c r="C1617" s="235">
        <f t="shared" si="111"/>
        <v>107692</v>
      </c>
      <c r="D1617" s="231">
        <f>'Order Form'!$N$2</f>
        <v>0</v>
      </c>
      <c r="E1617" s="232">
        <f>'Order Form'!$M$11</f>
        <v>0</v>
      </c>
      <c r="F1617" s="232" t="str">
        <f>IF(ISBLANK('Order Form'!$M$12),"",'Order Form'!$M$12)</f>
        <v/>
      </c>
      <c r="G1617" s="232">
        <f t="shared" ca="1" si="113"/>
        <v>41887</v>
      </c>
      <c r="H1617" s="233">
        <f>'Order Form'!$M$13</f>
        <v>0</v>
      </c>
      <c r="I1617" s="236">
        <f>'Order Form'!E36</f>
        <v>12.5</v>
      </c>
      <c r="J1617" s="231">
        <f>'Order Form'!M36</f>
        <v>0</v>
      </c>
      <c r="K1617" s="231" t="str">
        <f t="shared" si="112"/>
        <v>F</v>
      </c>
      <c r="L1617" s="231">
        <f>IF('Pricing + Order Summary'!$O$13&gt;=8000,14,
IF('Pricing + Order Summary'!$O$13&gt;=5500,15,
IF('Pricing + Order Summary'!$O$13&gt;=4000,16,
IF('Pricing + Order Summary'!$O$13&gt;=2000,23,
IF('Pricing + Order Summary'!$O$13&gt;=750,21,
2)))))</f>
        <v>2</v>
      </c>
      <c r="M1617" s="231" t="str">
        <f>"SPS20115"&amp;"-"&amp;D1617&amp;"-"&amp;'Order Form'!$O$3&amp;"-4"</f>
        <v>SPS20115-0-1-4</v>
      </c>
    </row>
    <row r="1618" spans="1:13">
      <c r="A1618" s="234">
        <f>'Order Form'!A37</f>
        <v>107694</v>
      </c>
      <c r="B1618" s="234">
        <f t="shared" si="110"/>
        <v>107694</v>
      </c>
      <c r="C1618" s="235">
        <f t="shared" si="111"/>
        <v>107694</v>
      </c>
      <c r="D1618" s="231">
        <f>'Order Form'!$N$2</f>
        <v>0</v>
      </c>
      <c r="E1618" s="232">
        <f>'Order Form'!$M$11</f>
        <v>0</v>
      </c>
      <c r="F1618" s="232" t="str">
        <f>IF(ISBLANK('Order Form'!$M$12),"",'Order Form'!$M$12)</f>
        <v/>
      </c>
      <c r="G1618" s="232">
        <f t="shared" ca="1" si="113"/>
        <v>41887</v>
      </c>
      <c r="H1618" s="233">
        <f>'Order Form'!$M$13</f>
        <v>0</v>
      </c>
      <c r="I1618" s="236">
        <f>'Order Form'!E37</f>
        <v>12.5</v>
      </c>
      <c r="J1618" s="231">
        <f>'Order Form'!M37</f>
        <v>0</v>
      </c>
      <c r="K1618" s="231" t="str">
        <f t="shared" si="112"/>
        <v>F</v>
      </c>
      <c r="L1618" s="231">
        <f>IF('Pricing + Order Summary'!$O$13&gt;=8000,14,
IF('Pricing + Order Summary'!$O$13&gt;=5500,15,
IF('Pricing + Order Summary'!$O$13&gt;=4000,16,
IF('Pricing + Order Summary'!$O$13&gt;=2000,23,
IF('Pricing + Order Summary'!$O$13&gt;=750,21,
2)))))</f>
        <v>2</v>
      </c>
      <c r="M1618" s="231" t="str">
        <f>"SPS20115"&amp;"-"&amp;D1618&amp;"-"&amp;'Order Form'!$O$3&amp;"-4"</f>
        <v>SPS20115-0-1-4</v>
      </c>
    </row>
    <row r="1619" spans="1:13">
      <c r="A1619" s="234">
        <f>'Order Form'!A38</f>
        <v>107693</v>
      </c>
      <c r="B1619" s="234">
        <f t="shared" si="110"/>
        <v>107693</v>
      </c>
      <c r="C1619" s="235">
        <f t="shared" si="111"/>
        <v>107693</v>
      </c>
      <c r="D1619" s="231">
        <f>'Order Form'!$N$2</f>
        <v>0</v>
      </c>
      <c r="E1619" s="232">
        <f>'Order Form'!$M$11</f>
        <v>0</v>
      </c>
      <c r="F1619" s="232" t="str">
        <f>IF(ISBLANK('Order Form'!$M$12),"",'Order Form'!$M$12)</f>
        <v/>
      </c>
      <c r="G1619" s="232">
        <f t="shared" ca="1" si="113"/>
        <v>41887</v>
      </c>
      <c r="H1619" s="233">
        <f>'Order Form'!$M$13</f>
        <v>0</v>
      </c>
      <c r="I1619" s="236">
        <f>'Order Form'!E38</f>
        <v>12.5</v>
      </c>
      <c r="J1619" s="231">
        <f>'Order Form'!M38</f>
        <v>0</v>
      </c>
      <c r="K1619" s="231" t="str">
        <f t="shared" si="112"/>
        <v>F</v>
      </c>
      <c r="L1619" s="231">
        <f>IF('Pricing + Order Summary'!$O$13&gt;=8000,14,
IF('Pricing + Order Summary'!$O$13&gt;=5500,15,
IF('Pricing + Order Summary'!$O$13&gt;=4000,16,
IF('Pricing + Order Summary'!$O$13&gt;=2000,23,
IF('Pricing + Order Summary'!$O$13&gt;=750,21,
2)))))</f>
        <v>2</v>
      </c>
      <c r="M1619" s="231" t="str">
        <f>"SPS20115"&amp;"-"&amp;D1619&amp;"-"&amp;'Order Form'!$O$3&amp;"-4"</f>
        <v>SPS20115-0-1-4</v>
      </c>
    </row>
    <row r="1620" spans="1:13">
      <c r="A1620" s="234">
        <f>'Order Form'!A39</f>
        <v>107696</v>
      </c>
      <c r="B1620" s="234">
        <f t="shared" si="110"/>
        <v>107696</v>
      </c>
      <c r="C1620" s="235">
        <f t="shared" si="111"/>
        <v>107696</v>
      </c>
      <c r="D1620" s="231">
        <f>'Order Form'!$N$2</f>
        <v>0</v>
      </c>
      <c r="E1620" s="232">
        <f>'Order Form'!$M$11</f>
        <v>0</v>
      </c>
      <c r="F1620" s="232" t="str">
        <f>IF(ISBLANK('Order Form'!$M$12),"",'Order Form'!$M$12)</f>
        <v/>
      </c>
      <c r="G1620" s="232">
        <f t="shared" ca="1" si="113"/>
        <v>41887</v>
      </c>
      <c r="H1620" s="233">
        <f>'Order Form'!$M$13</f>
        <v>0</v>
      </c>
      <c r="I1620" s="236">
        <f>'Order Form'!E39</f>
        <v>12.5</v>
      </c>
      <c r="J1620" s="231">
        <f>'Order Form'!M39</f>
        <v>0</v>
      </c>
      <c r="K1620" s="231" t="str">
        <f t="shared" si="112"/>
        <v>F</v>
      </c>
      <c r="L1620" s="231">
        <f>IF('Pricing + Order Summary'!$O$13&gt;=8000,14,
IF('Pricing + Order Summary'!$O$13&gt;=5500,15,
IF('Pricing + Order Summary'!$O$13&gt;=4000,16,
IF('Pricing + Order Summary'!$O$13&gt;=2000,23,
IF('Pricing + Order Summary'!$O$13&gt;=750,21,
2)))))</f>
        <v>2</v>
      </c>
      <c r="M1620" s="231" t="str">
        <f>"SPS20115"&amp;"-"&amp;D1620&amp;"-"&amp;'Order Form'!$O$3&amp;"-4"</f>
        <v>SPS20115-0-1-4</v>
      </c>
    </row>
    <row r="1621" spans="1:13">
      <c r="A1621" s="234">
        <f>'Order Form'!A40</f>
        <v>107698</v>
      </c>
      <c r="B1621" s="234">
        <f t="shared" si="110"/>
        <v>107698</v>
      </c>
      <c r="C1621" s="235">
        <f t="shared" si="111"/>
        <v>107698</v>
      </c>
      <c r="D1621" s="231">
        <f>'Order Form'!$N$2</f>
        <v>0</v>
      </c>
      <c r="E1621" s="232">
        <f>'Order Form'!$M$11</f>
        <v>0</v>
      </c>
      <c r="F1621" s="232" t="str">
        <f>IF(ISBLANK('Order Form'!$M$12),"",'Order Form'!$M$12)</f>
        <v/>
      </c>
      <c r="G1621" s="232">
        <f t="shared" ca="1" si="113"/>
        <v>41887</v>
      </c>
      <c r="H1621" s="233">
        <f>'Order Form'!$M$13</f>
        <v>0</v>
      </c>
      <c r="I1621" s="236">
        <f>'Order Form'!E40</f>
        <v>12.5</v>
      </c>
      <c r="J1621" s="231">
        <f>'Order Form'!M40</f>
        <v>0</v>
      </c>
      <c r="K1621" s="231" t="str">
        <f t="shared" si="112"/>
        <v>F</v>
      </c>
      <c r="L1621" s="231">
        <f>IF('Pricing + Order Summary'!$O$13&gt;=8000,14,
IF('Pricing + Order Summary'!$O$13&gt;=5500,15,
IF('Pricing + Order Summary'!$O$13&gt;=4000,16,
IF('Pricing + Order Summary'!$O$13&gt;=2000,23,
IF('Pricing + Order Summary'!$O$13&gt;=750,21,
2)))))</f>
        <v>2</v>
      </c>
      <c r="M1621" s="231" t="str">
        <f>"SPS20115"&amp;"-"&amp;D1621&amp;"-"&amp;'Order Form'!$O$3&amp;"-4"</f>
        <v>SPS20115-0-1-4</v>
      </c>
    </row>
    <row r="1622" spans="1:13">
      <c r="A1622" s="234">
        <f>'Order Form'!A41</f>
        <v>107695</v>
      </c>
      <c r="B1622" s="234">
        <f t="shared" si="110"/>
        <v>107695</v>
      </c>
      <c r="C1622" s="235">
        <f t="shared" si="111"/>
        <v>107695</v>
      </c>
      <c r="D1622" s="231">
        <f>'Order Form'!$N$2</f>
        <v>0</v>
      </c>
      <c r="E1622" s="232">
        <f>'Order Form'!$M$11</f>
        <v>0</v>
      </c>
      <c r="F1622" s="232" t="str">
        <f>IF(ISBLANK('Order Form'!$M$12),"",'Order Form'!$M$12)</f>
        <v/>
      </c>
      <c r="G1622" s="232">
        <f t="shared" ca="1" si="113"/>
        <v>41887</v>
      </c>
      <c r="H1622" s="233">
        <f>'Order Form'!$M$13</f>
        <v>0</v>
      </c>
      <c r="I1622" s="236">
        <f>'Order Form'!E41</f>
        <v>12.5</v>
      </c>
      <c r="J1622" s="231">
        <f>'Order Form'!M41</f>
        <v>0</v>
      </c>
      <c r="K1622" s="231" t="str">
        <f t="shared" si="112"/>
        <v>F</v>
      </c>
      <c r="L1622" s="231">
        <f>IF('Pricing + Order Summary'!$O$13&gt;=8000,14,
IF('Pricing + Order Summary'!$O$13&gt;=5500,15,
IF('Pricing + Order Summary'!$O$13&gt;=4000,16,
IF('Pricing + Order Summary'!$O$13&gt;=2000,23,
IF('Pricing + Order Summary'!$O$13&gt;=750,21,
2)))))</f>
        <v>2</v>
      </c>
      <c r="M1622" s="231" t="str">
        <f>"SPS20115"&amp;"-"&amp;D1622&amp;"-"&amp;'Order Form'!$O$3&amp;"-4"</f>
        <v>SPS20115-0-1-4</v>
      </c>
    </row>
    <row r="1623" spans="1:13">
      <c r="A1623" s="234">
        <f>'Order Form'!A42</f>
        <v>107697</v>
      </c>
      <c r="B1623" s="234">
        <f t="shared" si="110"/>
        <v>107697</v>
      </c>
      <c r="C1623" s="235">
        <f t="shared" si="111"/>
        <v>107697</v>
      </c>
      <c r="D1623" s="231">
        <f>'Order Form'!$N$2</f>
        <v>0</v>
      </c>
      <c r="E1623" s="232">
        <f>'Order Form'!$M$11</f>
        <v>0</v>
      </c>
      <c r="F1623" s="232" t="str">
        <f>IF(ISBLANK('Order Form'!$M$12),"",'Order Form'!$M$12)</f>
        <v/>
      </c>
      <c r="G1623" s="232">
        <f t="shared" ca="1" si="113"/>
        <v>41887</v>
      </c>
      <c r="H1623" s="233">
        <f>'Order Form'!$M$13</f>
        <v>0</v>
      </c>
      <c r="I1623" s="236">
        <f>'Order Form'!E42</f>
        <v>12.5</v>
      </c>
      <c r="J1623" s="231">
        <f>'Order Form'!M42</f>
        <v>0</v>
      </c>
      <c r="K1623" s="231" t="str">
        <f t="shared" si="112"/>
        <v>F</v>
      </c>
      <c r="L1623" s="231">
        <f>IF('Pricing + Order Summary'!$O$13&gt;=8000,14,
IF('Pricing + Order Summary'!$O$13&gt;=5500,15,
IF('Pricing + Order Summary'!$O$13&gt;=4000,16,
IF('Pricing + Order Summary'!$O$13&gt;=2000,23,
IF('Pricing + Order Summary'!$O$13&gt;=750,21,
2)))))</f>
        <v>2</v>
      </c>
      <c r="M1623" s="231" t="str">
        <f>"SPS20115"&amp;"-"&amp;D1623&amp;"-"&amp;'Order Form'!$O$3&amp;"-4"</f>
        <v>SPS20115-0-1-4</v>
      </c>
    </row>
    <row r="1624" spans="1:13">
      <c r="A1624" s="234">
        <f>'Order Form'!A43</f>
        <v>100208</v>
      </c>
      <c r="B1624" s="234">
        <f t="shared" si="110"/>
        <v>100208</v>
      </c>
      <c r="C1624" s="235">
        <f t="shared" si="111"/>
        <v>100208</v>
      </c>
      <c r="D1624" s="231">
        <f>'Order Form'!$N$2</f>
        <v>0</v>
      </c>
      <c r="E1624" s="232">
        <f>'Order Form'!$M$11</f>
        <v>0</v>
      </c>
      <c r="F1624" s="232" t="str">
        <f>IF(ISBLANK('Order Form'!$M$12),"",'Order Form'!$M$12)</f>
        <v/>
      </c>
      <c r="G1624" s="232">
        <f t="shared" ca="1" si="113"/>
        <v>41887</v>
      </c>
      <c r="H1624" s="233">
        <f>'Order Form'!$M$13</f>
        <v>0</v>
      </c>
      <c r="I1624" s="236">
        <f>'Order Form'!E43</f>
        <v>12.5</v>
      </c>
      <c r="J1624" s="231">
        <f>'Order Form'!M43</f>
        <v>0</v>
      </c>
      <c r="K1624" s="231" t="str">
        <f t="shared" si="112"/>
        <v>F</v>
      </c>
      <c r="L1624" s="231">
        <f>IF('Pricing + Order Summary'!$O$13&gt;=8000,14,
IF('Pricing + Order Summary'!$O$13&gt;=5500,15,
IF('Pricing + Order Summary'!$O$13&gt;=4000,16,
IF('Pricing + Order Summary'!$O$13&gt;=2000,23,
IF('Pricing + Order Summary'!$O$13&gt;=750,21,
2)))))</f>
        <v>2</v>
      </c>
      <c r="M1624" s="231" t="str">
        <f>"SPS20115"&amp;"-"&amp;D1624&amp;"-"&amp;'Order Form'!$O$3&amp;"-4"</f>
        <v>SPS20115-0-1-4</v>
      </c>
    </row>
    <row r="1625" spans="1:13">
      <c r="A1625" s="234">
        <f>'Order Form'!A44</f>
        <v>100210</v>
      </c>
      <c r="B1625" s="234">
        <f t="shared" si="110"/>
        <v>100210</v>
      </c>
      <c r="C1625" s="235">
        <f t="shared" si="111"/>
        <v>100210</v>
      </c>
      <c r="D1625" s="231">
        <f>'Order Form'!$N$2</f>
        <v>0</v>
      </c>
      <c r="E1625" s="232">
        <f>'Order Form'!$M$11</f>
        <v>0</v>
      </c>
      <c r="F1625" s="232" t="str">
        <f>IF(ISBLANK('Order Form'!$M$12),"",'Order Form'!$M$12)</f>
        <v/>
      </c>
      <c r="G1625" s="232">
        <f t="shared" ca="1" si="113"/>
        <v>41887</v>
      </c>
      <c r="H1625" s="233">
        <f>'Order Form'!$M$13</f>
        <v>0</v>
      </c>
      <c r="I1625" s="236">
        <f>'Order Form'!E44</f>
        <v>12.5</v>
      </c>
      <c r="J1625" s="231">
        <f>'Order Form'!M44</f>
        <v>0</v>
      </c>
      <c r="K1625" s="231" t="str">
        <f t="shared" si="112"/>
        <v>F</v>
      </c>
      <c r="L1625" s="231">
        <f>IF('Pricing + Order Summary'!$O$13&gt;=8000,14,
IF('Pricing + Order Summary'!$O$13&gt;=5500,15,
IF('Pricing + Order Summary'!$O$13&gt;=4000,16,
IF('Pricing + Order Summary'!$O$13&gt;=2000,23,
IF('Pricing + Order Summary'!$O$13&gt;=750,21,
2)))))</f>
        <v>2</v>
      </c>
      <c r="M1625" s="231" t="str">
        <f>"SPS20115"&amp;"-"&amp;D1625&amp;"-"&amp;'Order Form'!$O$3&amp;"-4"</f>
        <v>SPS20115-0-1-4</v>
      </c>
    </row>
    <row r="1626" spans="1:13">
      <c r="A1626" s="234">
        <f>'Order Form'!A45</f>
        <v>100211</v>
      </c>
      <c r="B1626" s="234">
        <f t="shared" si="110"/>
        <v>100211</v>
      </c>
      <c r="C1626" s="235">
        <f t="shared" si="111"/>
        <v>100211</v>
      </c>
      <c r="D1626" s="231">
        <f>'Order Form'!$N$2</f>
        <v>0</v>
      </c>
      <c r="E1626" s="232">
        <f>'Order Form'!$M$11</f>
        <v>0</v>
      </c>
      <c r="F1626" s="232" t="str">
        <f>IF(ISBLANK('Order Form'!$M$12),"",'Order Form'!$M$12)</f>
        <v/>
      </c>
      <c r="G1626" s="232">
        <f t="shared" ca="1" si="113"/>
        <v>41887</v>
      </c>
      <c r="H1626" s="233">
        <f>'Order Form'!$M$13</f>
        <v>0</v>
      </c>
      <c r="I1626" s="236">
        <f>'Order Form'!E45</f>
        <v>12.5</v>
      </c>
      <c r="J1626" s="231">
        <f>'Order Form'!M45</f>
        <v>0</v>
      </c>
      <c r="K1626" s="231" t="str">
        <f t="shared" si="112"/>
        <v>F</v>
      </c>
      <c r="L1626" s="231">
        <f>IF('Pricing + Order Summary'!$O$13&gt;=8000,14,
IF('Pricing + Order Summary'!$O$13&gt;=5500,15,
IF('Pricing + Order Summary'!$O$13&gt;=4000,16,
IF('Pricing + Order Summary'!$O$13&gt;=2000,23,
IF('Pricing + Order Summary'!$O$13&gt;=750,21,
2)))))</f>
        <v>2</v>
      </c>
      <c r="M1626" s="231" t="str">
        <f>"SPS20115"&amp;"-"&amp;D1626&amp;"-"&amp;'Order Form'!$O$3&amp;"-4"</f>
        <v>SPS20115-0-1-4</v>
      </c>
    </row>
    <row r="1627" spans="1:13">
      <c r="A1627" s="234">
        <f>'Order Form'!A46</f>
        <v>108675</v>
      </c>
      <c r="B1627" s="234">
        <f t="shared" si="110"/>
        <v>108675</v>
      </c>
      <c r="C1627" s="235">
        <f t="shared" si="111"/>
        <v>108675</v>
      </c>
      <c r="D1627" s="231">
        <f>'Order Form'!$N$2</f>
        <v>0</v>
      </c>
      <c r="E1627" s="232">
        <f>'Order Form'!$M$11</f>
        <v>0</v>
      </c>
      <c r="F1627" s="232" t="str">
        <f>IF(ISBLANK('Order Form'!$M$12),"",'Order Form'!$M$12)</f>
        <v/>
      </c>
      <c r="G1627" s="232">
        <f t="shared" ca="1" si="113"/>
        <v>41887</v>
      </c>
      <c r="H1627" s="233">
        <f>'Order Form'!$M$13</f>
        <v>0</v>
      </c>
      <c r="I1627" s="236">
        <f>'Order Form'!E46</f>
        <v>12.5</v>
      </c>
      <c r="J1627" s="231">
        <f>'Order Form'!M46</f>
        <v>0</v>
      </c>
      <c r="K1627" s="231" t="str">
        <f t="shared" si="112"/>
        <v>F</v>
      </c>
      <c r="L1627" s="231">
        <f>IF('Pricing + Order Summary'!$O$13&gt;=8000,14,
IF('Pricing + Order Summary'!$O$13&gt;=5500,15,
IF('Pricing + Order Summary'!$O$13&gt;=4000,16,
IF('Pricing + Order Summary'!$O$13&gt;=2000,23,
IF('Pricing + Order Summary'!$O$13&gt;=750,21,
2)))))</f>
        <v>2</v>
      </c>
      <c r="M1627" s="231" t="str">
        <f>"SPS20115"&amp;"-"&amp;D1627&amp;"-"&amp;'Order Form'!$O$3&amp;"-4"</f>
        <v>SPS20115-0-1-4</v>
      </c>
    </row>
    <row r="1628" spans="1:13">
      <c r="A1628" s="234">
        <f>'Order Form'!A47</f>
        <v>108674</v>
      </c>
      <c r="B1628" s="234">
        <f t="shared" si="110"/>
        <v>108674</v>
      </c>
      <c r="C1628" s="235">
        <f t="shared" si="111"/>
        <v>108674</v>
      </c>
      <c r="D1628" s="231">
        <f>'Order Form'!$N$2</f>
        <v>0</v>
      </c>
      <c r="E1628" s="232">
        <f>'Order Form'!$M$11</f>
        <v>0</v>
      </c>
      <c r="F1628" s="232" t="str">
        <f>IF(ISBLANK('Order Form'!$M$12),"",'Order Form'!$M$12)</f>
        <v/>
      </c>
      <c r="G1628" s="232">
        <f t="shared" ca="1" si="113"/>
        <v>41887</v>
      </c>
      <c r="H1628" s="233">
        <f>'Order Form'!$M$13</f>
        <v>0</v>
      </c>
      <c r="I1628" s="236">
        <f>'Order Form'!E47</f>
        <v>12.5</v>
      </c>
      <c r="J1628" s="231">
        <f>'Order Form'!M47</f>
        <v>0</v>
      </c>
      <c r="K1628" s="231" t="str">
        <f t="shared" si="112"/>
        <v>F</v>
      </c>
      <c r="L1628" s="231">
        <f>IF('Pricing + Order Summary'!$O$13&gt;=8000,14,
IF('Pricing + Order Summary'!$O$13&gt;=5500,15,
IF('Pricing + Order Summary'!$O$13&gt;=4000,16,
IF('Pricing + Order Summary'!$O$13&gt;=2000,23,
IF('Pricing + Order Summary'!$O$13&gt;=750,21,
2)))))</f>
        <v>2</v>
      </c>
      <c r="M1628" s="231" t="str">
        <f>"SPS20115"&amp;"-"&amp;D1628&amp;"-"&amp;'Order Form'!$O$3&amp;"-4"</f>
        <v>SPS20115-0-1-4</v>
      </c>
    </row>
    <row r="1629" spans="1:13">
      <c r="A1629" s="234">
        <f>'Order Form'!A48</f>
        <v>100488</v>
      </c>
      <c r="B1629" s="234">
        <f t="shared" si="110"/>
        <v>100488</v>
      </c>
      <c r="C1629" s="235">
        <f t="shared" si="111"/>
        <v>100488</v>
      </c>
      <c r="D1629" s="231">
        <f>'Order Form'!$N$2</f>
        <v>0</v>
      </c>
      <c r="E1629" s="232">
        <f>'Order Form'!$M$11</f>
        <v>0</v>
      </c>
      <c r="F1629" s="232" t="str">
        <f>IF(ISBLANK('Order Form'!$M$12),"",'Order Form'!$M$12)</f>
        <v/>
      </c>
      <c r="G1629" s="232">
        <f t="shared" ca="1" si="113"/>
        <v>41887</v>
      </c>
      <c r="H1629" s="233">
        <f>'Order Form'!$M$13</f>
        <v>0</v>
      </c>
      <c r="I1629" s="236">
        <f>'Order Form'!E48</f>
        <v>12.5</v>
      </c>
      <c r="J1629" s="231">
        <f>'Order Form'!M48</f>
        <v>0</v>
      </c>
      <c r="K1629" s="231" t="str">
        <f t="shared" si="112"/>
        <v>F</v>
      </c>
      <c r="L1629" s="231">
        <f>IF('Pricing + Order Summary'!$O$13&gt;=8000,14,
IF('Pricing + Order Summary'!$O$13&gt;=5500,15,
IF('Pricing + Order Summary'!$O$13&gt;=4000,16,
IF('Pricing + Order Summary'!$O$13&gt;=2000,23,
IF('Pricing + Order Summary'!$O$13&gt;=750,21,
2)))))</f>
        <v>2</v>
      </c>
      <c r="M1629" s="231" t="str">
        <f>"SPS20115"&amp;"-"&amp;D1629&amp;"-"&amp;'Order Form'!$O$3&amp;"-4"</f>
        <v>SPS20115-0-1-4</v>
      </c>
    </row>
    <row r="1630" spans="1:13">
      <c r="A1630" s="234">
        <f>'Order Form'!A49</f>
        <v>100486</v>
      </c>
      <c r="B1630" s="234">
        <f t="shared" si="110"/>
        <v>100486</v>
      </c>
      <c r="C1630" s="235">
        <f t="shared" si="111"/>
        <v>100486</v>
      </c>
      <c r="D1630" s="231">
        <f>'Order Form'!$N$2</f>
        <v>0</v>
      </c>
      <c r="E1630" s="232">
        <f>'Order Form'!$M$11</f>
        <v>0</v>
      </c>
      <c r="F1630" s="232" t="str">
        <f>IF(ISBLANK('Order Form'!$M$12),"",'Order Form'!$M$12)</f>
        <v/>
      </c>
      <c r="G1630" s="232">
        <f t="shared" ca="1" si="113"/>
        <v>41887</v>
      </c>
      <c r="H1630" s="233">
        <f>'Order Form'!$M$13</f>
        <v>0</v>
      </c>
      <c r="I1630" s="236">
        <f>'Order Form'!E49</f>
        <v>12.5</v>
      </c>
      <c r="J1630" s="231">
        <f>'Order Form'!M49</f>
        <v>0</v>
      </c>
      <c r="K1630" s="231" t="str">
        <f t="shared" si="112"/>
        <v>F</v>
      </c>
      <c r="L1630" s="231">
        <f>IF('Pricing + Order Summary'!$O$13&gt;=8000,14,
IF('Pricing + Order Summary'!$O$13&gt;=5500,15,
IF('Pricing + Order Summary'!$O$13&gt;=4000,16,
IF('Pricing + Order Summary'!$O$13&gt;=2000,23,
IF('Pricing + Order Summary'!$O$13&gt;=750,21,
2)))))</f>
        <v>2</v>
      </c>
      <c r="M1630" s="231" t="str">
        <f>"SPS20115"&amp;"-"&amp;D1630&amp;"-"&amp;'Order Form'!$O$3&amp;"-4"</f>
        <v>SPS20115-0-1-4</v>
      </c>
    </row>
    <row r="1631" spans="1:13">
      <c r="A1631" s="234">
        <f>'Order Form'!A50</f>
        <v>100487</v>
      </c>
      <c r="B1631" s="234">
        <f t="shared" si="110"/>
        <v>100487</v>
      </c>
      <c r="C1631" s="235">
        <f t="shared" si="111"/>
        <v>100487</v>
      </c>
      <c r="D1631" s="231">
        <f>'Order Form'!$N$2</f>
        <v>0</v>
      </c>
      <c r="E1631" s="232">
        <f>'Order Form'!$M$11</f>
        <v>0</v>
      </c>
      <c r="F1631" s="232" t="str">
        <f>IF(ISBLANK('Order Form'!$M$12),"",'Order Form'!$M$12)</f>
        <v/>
      </c>
      <c r="G1631" s="232">
        <f t="shared" ca="1" si="113"/>
        <v>41887</v>
      </c>
      <c r="H1631" s="233">
        <f>'Order Form'!$M$13</f>
        <v>0</v>
      </c>
      <c r="I1631" s="236">
        <f>'Order Form'!E50</f>
        <v>12.5</v>
      </c>
      <c r="J1631" s="231">
        <f>'Order Form'!M50</f>
        <v>0</v>
      </c>
      <c r="K1631" s="231" t="str">
        <f t="shared" si="112"/>
        <v>F</v>
      </c>
      <c r="L1631" s="231">
        <f>IF('Pricing + Order Summary'!$O$13&gt;=8000,14,
IF('Pricing + Order Summary'!$O$13&gt;=5500,15,
IF('Pricing + Order Summary'!$O$13&gt;=4000,16,
IF('Pricing + Order Summary'!$O$13&gt;=2000,23,
IF('Pricing + Order Summary'!$O$13&gt;=750,21,
2)))))</f>
        <v>2</v>
      </c>
      <c r="M1631" s="231" t="str">
        <f>"SPS20115"&amp;"-"&amp;D1631&amp;"-"&amp;'Order Form'!$O$3&amp;"-4"</f>
        <v>SPS20115-0-1-4</v>
      </c>
    </row>
    <row r="1632" spans="1:13">
      <c r="A1632" s="234">
        <f>'Order Form'!A51</f>
        <v>100212</v>
      </c>
      <c r="B1632" s="234">
        <f t="shared" si="110"/>
        <v>100212</v>
      </c>
      <c r="C1632" s="235">
        <f t="shared" si="111"/>
        <v>100212</v>
      </c>
      <c r="D1632" s="231">
        <f>'Order Form'!$N$2</f>
        <v>0</v>
      </c>
      <c r="E1632" s="232">
        <f>'Order Form'!$M$11</f>
        <v>0</v>
      </c>
      <c r="F1632" s="232" t="str">
        <f>IF(ISBLANK('Order Form'!$M$12),"",'Order Form'!$M$12)</f>
        <v/>
      </c>
      <c r="G1632" s="232">
        <f t="shared" ca="1" si="113"/>
        <v>41887</v>
      </c>
      <c r="H1632" s="233">
        <f>'Order Form'!$M$13</f>
        <v>0</v>
      </c>
      <c r="I1632" s="236">
        <f>'Order Form'!E51</f>
        <v>12.5</v>
      </c>
      <c r="J1632" s="231">
        <f>'Order Form'!M51</f>
        <v>0</v>
      </c>
      <c r="K1632" s="231" t="str">
        <f t="shared" si="112"/>
        <v>F</v>
      </c>
      <c r="L1632" s="231">
        <f>IF('Pricing + Order Summary'!$O$13&gt;=8000,14,
IF('Pricing + Order Summary'!$O$13&gt;=5500,15,
IF('Pricing + Order Summary'!$O$13&gt;=4000,16,
IF('Pricing + Order Summary'!$O$13&gt;=2000,23,
IF('Pricing + Order Summary'!$O$13&gt;=750,21,
2)))))</f>
        <v>2</v>
      </c>
      <c r="M1632" s="231" t="str">
        <f>"SPS20115"&amp;"-"&amp;D1632&amp;"-"&amp;'Order Form'!$O$3&amp;"-4"</f>
        <v>SPS20115-0-1-4</v>
      </c>
    </row>
    <row r="1633" spans="1:13">
      <c r="A1633" s="234">
        <f>'Order Form'!A52</f>
        <v>100213</v>
      </c>
      <c r="B1633" s="234">
        <f t="shared" si="110"/>
        <v>100213</v>
      </c>
      <c r="C1633" s="235">
        <f t="shared" si="111"/>
        <v>100213</v>
      </c>
      <c r="D1633" s="231">
        <f>'Order Form'!$N$2</f>
        <v>0</v>
      </c>
      <c r="E1633" s="232">
        <f>'Order Form'!$M$11</f>
        <v>0</v>
      </c>
      <c r="F1633" s="232" t="str">
        <f>IF(ISBLANK('Order Form'!$M$12),"",'Order Form'!$M$12)</f>
        <v/>
      </c>
      <c r="G1633" s="232">
        <f t="shared" ca="1" si="113"/>
        <v>41887</v>
      </c>
      <c r="H1633" s="233">
        <f>'Order Form'!$M$13</f>
        <v>0</v>
      </c>
      <c r="I1633" s="236">
        <f>'Order Form'!E52</f>
        <v>12.5</v>
      </c>
      <c r="J1633" s="231">
        <f>'Order Form'!M52</f>
        <v>0</v>
      </c>
      <c r="K1633" s="231" t="str">
        <f t="shared" si="112"/>
        <v>F</v>
      </c>
      <c r="L1633" s="231">
        <f>IF('Pricing + Order Summary'!$O$13&gt;=8000,14,
IF('Pricing + Order Summary'!$O$13&gt;=5500,15,
IF('Pricing + Order Summary'!$O$13&gt;=4000,16,
IF('Pricing + Order Summary'!$O$13&gt;=2000,23,
IF('Pricing + Order Summary'!$O$13&gt;=750,21,
2)))))</f>
        <v>2</v>
      </c>
      <c r="M1633" s="231" t="str">
        <f>"SPS20115"&amp;"-"&amp;D1633&amp;"-"&amp;'Order Form'!$O$3&amp;"-4"</f>
        <v>SPS20115-0-1-4</v>
      </c>
    </row>
    <row r="1634" spans="1:13">
      <c r="A1634" s="234">
        <f>'Order Form'!A53</f>
        <v>100485</v>
      </c>
      <c r="B1634" s="234">
        <f t="shared" si="110"/>
        <v>100485</v>
      </c>
      <c r="C1634" s="235">
        <f t="shared" si="111"/>
        <v>100485</v>
      </c>
      <c r="D1634" s="231">
        <f>'Order Form'!$N$2</f>
        <v>0</v>
      </c>
      <c r="E1634" s="232">
        <f>'Order Form'!$M$11</f>
        <v>0</v>
      </c>
      <c r="F1634" s="232" t="str">
        <f>IF(ISBLANK('Order Form'!$M$12),"",'Order Form'!$M$12)</f>
        <v/>
      </c>
      <c r="G1634" s="232">
        <f t="shared" ca="1" si="113"/>
        <v>41887</v>
      </c>
      <c r="H1634" s="233">
        <f>'Order Form'!$M$13</f>
        <v>0</v>
      </c>
      <c r="I1634" s="236">
        <f>'Order Form'!E53</f>
        <v>12.5</v>
      </c>
      <c r="J1634" s="231">
        <f>'Order Form'!M53</f>
        <v>0</v>
      </c>
      <c r="K1634" s="231" t="str">
        <f t="shared" si="112"/>
        <v>F</v>
      </c>
      <c r="L1634" s="231">
        <f>IF('Pricing + Order Summary'!$O$13&gt;=8000,14,
IF('Pricing + Order Summary'!$O$13&gt;=5500,15,
IF('Pricing + Order Summary'!$O$13&gt;=4000,16,
IF('Pricing + Order Summary'!$O$13&gt;=2000,23,
IF('Pricing + Order Summary'!$O$13&gt;=750,21,
2)))))</f>
        <v>2</v>
      </c>
      <c r="M1634" s="231" t="str">
        <f>"SPS20115"&amp;"-"&amp;D1634&amp;"-"&amp;'Order Form'!$O$3&amp;"-4"</f>
        <v>SPS20115-0-1-4</v>
      </c>
    </row>
    <row r="1635" spans="1:13">
      <c r="A1635" s="234">
        <f>'Order Form'!A54</f>
        <v>107701</v>
      </c>
      <c r="B1635" s="234">
        <f t="shared" si="110"/>
        <v>107701</v>
      </c>
      <c r="C1635" s="235">
        <f t="shared" si="111"/>
        <v>107701</v>
      </c>
      <c r="D1635" s="231">
        <f>'Order Form'!$N$2</f>
        <v>0</v>
      </c>
      <c r="E1635" s="232">
        <f>'Order Form'!$M$11</f>
        <v>0</v>
      </c>
      <c r="F1635" s="232" t="str">
        <f>IF(ISBLANK('Order Form'!$M$12),"",'Order Form'!$M$12)</f>
        <v/>
      </c>
      <c r="G1635" s="232">
        <f t="shared" ca="1" si="113"/>
        <v>41887</v>
      </c>
      <c r="H1635" s="233">
        <f>'Order Form'!$M$13</f>
        <v>0</v>
      </c>
      <c r="I1635" s="236">
        <f>'Order Form'!E54</f>
        <v>12.5</v>
      </c>
      <c r="J1635" s="231">
        <f>'Order Form'!M54</f>
        <v>0</v>
      </c>
      <c r="K1635" s="231" t="str">
        <f t="shared" si="112"/>
        <v>F</v>
      </c>
      <c r="L1635" s="231">
        <f>IF('Pricing + Order Summary'!$O$13&gt;=8000,14,
IF('Pricing + Order Summary'!$O$13&gt;=5500,15,
IF('Pricing + Order Summary'!$O$13&gt;=4000,16,
IF('Pricing + Order Summary'!$O$13&gt;=2000,23,
IF('Pricing + Order Summary'!$O$13&gt;=750,21,
2)))))</f>
        <v>2</v>
      </c>
      <c r="M1635" s="231" t="str">
        <f>"SPS20115"&amp;"-"&amp;D1635&amp;"-"&amp;'Order Form'!$O$3&amp;"-4"</f>
        <v>SPS20115-0-1-4</v>
      </c>
    </row>
    <row r="1636" spans="1:13">
      <c r="A1636" s="234">
        <f>'Order Form'!A55</f>
        <v>107702</v>
      </c>
      <c r="B1636" s="234">
        <f t="shared" si="110"/>
        <v>107702</v>
      </c>
      <c r="C1636" s="235">
        <f t="shared" si="111"/>
        <v>107702</v>
      </c>
      <c r="D1636" s="231">
        <f>'Order Form'!$N$2</f>
        <v>0</v>
      </c>
      <c r="E1636" s="232">
        <f>'Order Form'!$M$11</f>
        <v>0</v>
      </c>
      <c r="F1636" s="232" t="str">
        <f>IF(ISBLANK('Order Form'!$M$12),"",'Order Form'!$M$12)</f>
        <v/>
      </c>
      <c r="G1636" s="232">
        <f t="shared" ca="1" si="113"/>
        <v>41887</v>
      </c>
      <c r="H1636" s="233">
        <f>'Order Form'!$M$13</f>
        <v>0</v>
      </c>
      <c r="I1636" s="236">
        <f>'Order Form'!E55</f>
        <v>12.5</v>
      </c>
      <c r="J1636" s="231">
        <f>'Order Form'!M55</f>
        <v>0</v>
      </c>
      <c r="K1636" s="231" t="str">
        <f t="shared" si="112"/>
        <v>F</v>
      </c>
      <c r="L1636" s="231">
        <f>IF('Pricing + Order Summary'!$O$13&gt;=8000,14,
IF('Pricing + Order Summary'!$O$13&gt;=5500,15,
IF('Pricing + Order Summary'!$O$13&gt;=4000,16,
IF('Pricing + Order Summary'!$O$13&gt;=2000,23,
IF('Pricing + Order Summary'!$O$13&gt;=750,21,
2)))))</f>
        <v>2</v>
      </c>
      <c r="M1636" s="231" t="str">
        <f>"SPS20115"&amp;"-"&amp;D1636&amp;"-"&amp;'Order Form'!$O$3&amp;"-4"</f>
        <v>SPS20115-0-1-4</v>
      </c>
    </row>
    <row r="1637" spans="1:13">
      <c r="A1637" s="234">
        <f>'Order Form'!A56</f>
        <v>107703</v>
      </c>
      <c r="B1637" s="234">
        <f t="shared" si="110"/>
        <v>107703</v>
      </c>
      <c r="C1637" s="235">
        <f t="shared" si="111"/>
        <v>107703</v>
      </c>
      <c r="D1637" s="231">
        <f>'Order Form'!$N$2</f>
        <v>0</v>
      </c>
      <c r="E1637" s="232">
        <f>'Order Form'!$M$11</f>
        <v>0</v>
      </c>
      <c r="F1637" s="232" t="str">
        <f>IF(ISBLANK('Order Form'!$M$12),"",'Order Form'!$M$12)</f>
        <v/>
      </c>
      <c r="G1637" s="232">
        <f t="shared" ca="1" si="113"/>
        <v>41887</v>
      </c>
      <c r="H1637" s="233">
        <f>'Order Form'!$M$13</f>
        <v>0</v>
      </c>
      <c r="I1637" s="236">
        <f>'Order Form'!E56</f>
        <v>12.5</v>
      </c>
      <c r="J1637" s="231">
        <f>'Order Form'!M56</f>
        <v>0</v>
      </c>
      <c r="K1637" s="231" t="str">
        <f t="shared" si="112"/>
        <v>F</v>
      </c>
      <c r="L1637" s="231">
        <f>IF('Pricing + Order Summary'!$O$13&gt;=8000,14,
IF('Pricing + Order Summary'!$O$13&gt;=5500,15,
IF('Pricing + Order Summary'!$O$13&gt;=4000,16,
IF('Pricing + Order Summary'!$O$13&gt;=2000,23,
IF('Pricing + Order Summary'!$O$13&gt;=750,21,
2)))))</f>
        <v>2</v>
      </c>
      <c r="M1637" s="231" t="str">
        <f>"SPS20115"&amp;"-"&amp;D1637&amp;"-"&amp;'Order Form'!$O$3&amp;"-4"</f>
        <v>SPS20115-0-1-4</v>
      </c>
    </row>
    <row r="1638" spans="1:13">
      <c r="A1638" s="234">
        <f>'Order Form'!A57</f>
        <v>107700</v>
      </c>
      <c r="B1638" s="234">
        <f t="shared" si="110"/>
        <v>107700</v>
      </c>
      <c r="C1638" s="235">
        <f t="shared" si="111"/>
        <v>107700</v>
      </c>
      <c r="D1638" s="231">
        <f>'Order Form'!$N$2</f>
        <v>0</v>
      </c>
      <c r="E1638" s="232">
        <f>'Order Form'!$M$11</f>
        <v>0</v>
      </c>
      <c r="F1638" s="232" t="str">
        <f>IF(ISBLANK('Order Form'!$M$12),"",'Order Form'!$M$12)</f>
        <v/>
      </c>
      <c r="G1638" s="232">
        <f t="shared" ca="1" si="113"/>
        <v>41887</v>
      </c>
      <c r="H1638" s="233">
        <f>'Order Form'!$M$13</f>
        <v>0</v>
      </c>
      <c r="I1638" s="236">
        <f>'Order Form'!E57</f>
        <v>12.5</v>
      </c>
      <c r="J1638" s="231">
        <f>'Order Form'!M57</f>
        <v>0</v>
      </c>
      <c r="K1638" s="231" t="str">
        <f t="shared" si="112"/>
        <v>F</v>
      </c>
      <c r="L1638" s="231">
        <f>IF('Pricing + Order Summary'!$O$13&gt;=8000,14,
IF('Pricing + Order Summary'!$O$13&gt;=5500,15,
IF('Pricing + Order Summary'!$O$13&gt;=4000,16,
IF('Pricing + Order Summary'!$O$13&gt;=2000,23,
IF('Pricing + Order Summary'!$O$13&gt;=750,21,
2)))))</f>
        <v>2</v>
      </c>
      <c r="M1638" s="231" t="str">
        <f>"SPS20115"&amp;"-"&amp;D1638&amp;"-"&amp;'Order Form'!$O$3&amp;"-4"</f>
        <v>SPS20115-0-1-4</v>
      </c>
    </row>
    <row r="1639" spans="1:13">
      <c r="A1639" s="234">
        <f>'Order Form'!A58</f>
        <v>100489</v>
      </c>
      <c r="B1639" s="234">
        <f t="shared" si="110"/>
        <v>100489</v>
      </c>
      <c r="C1639" s="235">
        <f t="shared" si="111"/>
        <v>100489</v>
      </c>
      <c r="D1639" s="231">
        <f>'Order Form'!$N$2</f>
        <v>0</v>
      </c>
      <c r="E1639" s="232">
        <f>'Order Form'!$M$11</f>
        <v>0</v>
      </c>
      <c r="F1639" s="232" t="str">
        <f>IF(ISBLANK('Order Form'!$M$12),"",'Order Form'!$M$12)</f>
        <v/>
      </c>
      <c r="G1639" s="232">
        <f t="shared" ca="1" si="113"/>
        <v>41887</v>
      </c>
      <c r="H1639" s="233">
        <f>'Order Form'!$M$13</f>
        <v>0</v>
      </c>
      <c r="I1639" s="236">
        <f>'Order Form'!E58</f>
        <v>12.5</v>
      </c>
      <c r="J1639" s="231">
        <f>'Order Form'!M58</f>
        <v>0</v>
      </c>
      <c r="K1639" s="231" t="str">
        <f t="shared" si="112"/>
        <v>F</v>
      </c>
      <c r="L1639" s="231">
        <f>IF('Pricing + Order Summary'!$O$13&gt;=8000,14,
IF('Pricing + Order Summary'!$O$13&gt;=5500,15,
IF('Pricing + Order Summary'!$O$13&gt;=4000,16,
IF('Pricing + Order Summary'!$O$13&gt;=2000,23,
IF('Pricing + Order Summary'!$O$13&gt;=750,21,
2)))))</f>
        <v>2</v>
      </c>
      <c r="M1639" s="231" t="str">
        <f>"SPS20115"&amp;"-"&amp;D1639&amp;"-"&amp;'Order Form'!$O$3&amp;"-4"</f>
        <v>SPS20115-0-1-4</v>
      </c>
    </row>
    <row r="1640" spans="1:13">
      <c r="A1640" s="234">
        <f>'Order Form'!A59</f>
        <v>107699</v>
      </c>
      <c r="B1640" s="234">
        <f t="shared" si="110"/>
        <v>107699</v>
      </c>
      <c r="C1640" s="235">
        <f t="shared" si="111"/>
        <v>107699</v>
      </c>
      <c r="D1640" s="231">
        <f>'Order Form'!$N$2</f>
        <v>0</v>
      </c>
      <c r="E1640" s="232">
        <f>'Order Form'!$M$11</f>
        <v>0</v>
      </c>
      <c r="F1640" s="232" t="str">
        <f>IF(ISBLANK('Order Form'!$M$12),"",'Order Form'!$M$12)</f>
        <v/>
      </c>
      <c r="G1640" s="232">
        <f t="shared" ca="1" si="113"/>
        <v>41887</v>
      </c>
      <c r="H1640" s="233">
        <f>'Order Form'!$M$13</f>
        <v>0</v>
      </c>
      <c r="I1640" s="236">
        <f>'Order Form'!E59</f>
        <v>12.5</v>
      </c>
      <c r="J1640" s="231">
        <f>'Order Form'!M59</f>
        <v>0</v>
      </c>
      <c r="K1640" s="231" t="str">
        <f t="shared" si="112"/>
        <v>F</v>
      </c>
      <c r="L1640" s="231">
        <f>IF('Pricing + Order Summary'!$O$13&gt;=8000,14,
IF('Pricing + Order Summary'!$O$13&gt;=5500,15,
IF('Pricing + Order Summary'!$O$13&gt;=4000,16,
IF('Pricing + Order Summary'!$O$13&gt;=2000,23,
IF('Pricing + Order Summary'!$O$13&gt;=750,21,
2)))))</f>
        <v>2</v>
      </c>
      <c r="M1640" s="231" t="str">
        <f>"SPS20115"&amp;"-"&amp;D1640&amp;"-"&amp;'Order Form'!$O$3&amp;"-4"</f>
        <v>SPS20115-0-1-4</v>
      </c>
    </row>
    <row r="1641" spans="1:13">
      <c r="A1641" s="234">
        <f>'Order Form'!A60</f>
        <v>100241</v>
      </c>
      <c r="B1641" s="234">
        <f t="shared" si="110"/>
        <v>100241</v>
      </c>
      <c r="C1641" s="235">
        <f t="shared" si="111"/>
        <v>100241</v>
      </c>
      <c r="D1641" s="231">
        <f>'Order Form'!$N$2</f>
        <v>0</v>
      </c>
      <c r="E1641" s="232">
        <f>'Order Form'!$M$11</f>
        <v>0</v>
      </c>
      <c r="F1641" s="232" t="str">
        <f>IF(ISBLANK('Order Form'!$M$12),"",'Order Form'!$M$12)</f>
        <v/>
      </c>
      <c r="G1641" s="232">
        <f t="shared" ca="1" si="113"/>
        <v>41887</v>
      </c>
      <c r="H1641" s="233">
        <f>'Order Form'!$M$13</f>
        <v>0</v>
      </c>
      <c r="I1641" s="236">
        <f>'Order Form'!E60</f>
        <v>12.5</v>
      </c>
      <c r="J1641" s="231">
        <f>'Order Form'!M60</f>
        <v>0</v>
      </c>
      <c r="K1641" s="231" t="str">
        <f t="shared" si="112"/>
        <v>F</v>
      </c>
      <c r="L1641" s="231">
        <f>IF('Pricing + Order Summary'!$O$13&gt;=8000,14,
IF('Pricing + Order Summary'!$O$13&gt;=5500,15,
IF('Pricing + Order Summary'!$O$13&gt;=4000,16,
IF('Pricing + Order Summary'!$O$13&gt;=2000,23,
IF('Pricing + Order Summary'!$O$13&gt;=750,21,
2)))))</f>
        <v>2</v>
      </c>
      <c r="M1641" s="231" t="str">
        <f>"SPS20115"&amp;"-"&amp;D1641&amp;"-"&amp;'Order Form'!$O$3&amp;"-4"</f>
        <v>SPS20115-0-1-4</v>
      </c>
    </row>
    <row r="1642" spans="1:13">
      <c r="A1642" s="234">
        <f>'Order Form'!A61</f>
        <v>100538</v>
      </c>
      <c r="B1642" s="234">
        <f t="shared" si="110"/>
        <v>100538</v>
      </c>
      <c r="C1642" s="235">
        <f t="shared" si="111"/>
        <v>100538</v>
      </c>
      <c r="D1642" s="231">
        <f>'Order Form'!$N$2</f>
        <v>0</v>
      </c>
      <c r="E1642" s="232">
        <f>'Order Form'!$M$11</f>
        <v>0</v>
      </c>
      <c r="F1642" s="232" t="str">
        <f>IF(ISBLANK('Order Form'!$M$12),"",'Order Form'!$M$12)</f>
        <v/>
      </c>
      <c r="G1642" s="232">
        <f t="shared" ca="1" si="113"/>
        <v>41887</v>
      </c>
      <c r="H1642" s="233">
        <f>'Order Form'!$M$13</f>
        <v>0</v>
      </c>
      <c r="I1642" s="236">
        <f>'Order Form'!E61</f>
        <v>12.5</v>
      </c>
      <c r="J1642" s="231">
        <f>'Order Form'!M61</f>
        <v>0</v>
      </c>
      <c r="K1642" s="231" t="str">
        <f t="shared" si="112"/>
        <v>F</v>
      </c>
      <c r="L1642" s="231">
        <f>IF('Pricing + Order Summary'!$O$13&gt;=8000,14,
IF('Pricing + Order Summary'!$O$13&gt;=5500,15,
IF('Pricing + Order Summary'!$O$13&gt;=4000,16,
IF('Pricing + Order Summary'!$O$13&gt;=2000,23,
IF('Pricing + Order Summary'!$O$13&gt;=750,21,
2)))))</f>
        <v>2</v>
      </c>
      <c r="M1642" s="231" t="str">
        <f>"SPS20115"&amp;"-"&amp;D1642&amp;"-"&amp;'Order Form'!$O$3&amp;"-4"</f>
        <v>SPS20115-0-1-4</v>
      </c>
    </row>
    <row r="1643" spans="1:13">
      <c r="A1643" s="234">
        <f>'Order Form'!A62</f>
        <v>100539</v>
      </c>
      <c r="B1643" s="234">
        <f t="shared" si="110"/>
        <v>100539</v>
      </c>
      <c r="C1643" s="235">
        <f t="shared" si="111"/>
        <v>100539</v>
      </c>
      <c r="D1643" s="231">
        <f>'Order Form'!$N$2</f>
        <v>0</v>
      </c>
      <c r="E1643" s="232">
        <f>'Order Form'!$M$11</f>
        <v>0</v>
      </c>
      <c r="F1643" s="232" t="str">
        <f>IF(ISBLANK('Order Form'!$M$12),"",'Order Form'!$M$12)</f>
        <v/>
      </c>
      <c r="G1643" s="232">
        <f t="shared" ca="1" si="113"/>
        <v>41887</v>
      </c>
      <c r="H1643" s="233">
        <f>'Order Form'!$M$13</f>
        <v>0</v>
      </c>
      <c r="I1643" s="236">
        <f>'Order Form'!E62</f>
        <v>12.5</v>
      </c>
      <c r="J1643" s="231">
        <f>'Order Form'!M62</f>
        <v>0</v>
      </c>
      <c r="K1643" s="231" t="str">
        <f t="shared" si="112"/>
        <v>F</v>
      </c>
      <c r="L1643" s="231">
        <f>IF('Pricing + Order Summary'!$O$13&gt;=8000,14,
IF('Pricing + Order Summary'!$O$13&gt;=5500,15,
IF('Pricing + Order Summary'!$O$13&gt;=4000,16,
IF('Pricing + Order Summary'!$O$13&gt;=2000,23,
IF('Pricing + Order Summary'!$O$13&gt;=750,21,
2)))))</f>
        <v>2</v>
      </c>
      <c r="M1643" s="231" t="str">
        <f>"SPS20115"&amp;"-"&amp;D1643&amp;"-"&amp;'Order Form'!$O$3&amp;"-4"</f>
        <v>SPS20115-0-1-4</v>
      </c>
    </row>
    <row r="1644" spans="1:13">
      <c r="A1644" s="234">
        <f>'Order Form'!A63</f>
        <v>100206</v>
      </c>
      <c r="B1644" s="234">
        <f t="shared" si="110"/>
        <v>100206</v>
      </c>
      <c r="C1644" s="235">
        <f t="shared" si="111"/>
        <v>100206</v>
      </c>
      <c r="D1644" s="231">
        <f>'Order Form'!$N$2</f>
        <v>0</v>
      </c>
      <c r="E1644" s="232">
        <f>'Order Form'!$M$11</f>
        <v>0</v>
      </c>
      <c r="F1644" s="232" t="str">
        <f>IF(ISBLANK('Order Form'!$M$12),"",'Order Form'!$M$12)</f>
        <v/>
      </c>
      <c r="G1644" s="232">
        <f t="shared" ca="1" si="113"/>
        <v>41887</v>
      </c>
      <c r="H1644" s="233">
        <f>'Order Form'!$M$13</f>
        <v>0</v>
      </c>
      <c r="I1644" s="236">
        <f>'Order Form'!E63</f>
        <v>12.5</v>
      </c>
      <c r="J1644" s="231">
        <f>'Order Form'!M63</f>
        <v>0</v>
      </c>
      <c r="K1644" s="231" t="str">
        <f t="shared" si="112"/>
        <v>F</v>
      </c>
      <c r="L1644" s="231">
        <f>IF('Pricing + Order Summary'!$O$13&gt;=8000,14,
IF('Pricing + Order Summary'!$O$13&gt;=5500,15,
IF('Pricing + Order Summary'!$O$13&gt;=4000,16,
IF('Pricing + Order Summary'!$O$13&gt;=2000,23,
IF('Pricing + Order Summary'!$O$13&gt;=750,21,
2)))))</f>
        <v>2</v>
      </c>
      <c r="M1644" s="231" t="str">
        <f>"SPS20115"&amp;"-"&amp;D1644&amp;"-"&amp;'Order Form'!$O$3&amp;"-4"</f>
        <v>SPS20115-0-1-4</v>
      </c>
    </row>
    <row r="1645" spans="1:13">
      <c r="A1645" s="234">
        <f>'Order Form'!A64</f>
        <v>100541</v>
      </c>
      <c r="B1645" s="234">
        <f t="shared" si="110"/>
        <v>100541</v>
      </c>
      <c r="C1645" s="235">
        <f t="shared" si="111"/>
        <v>100541</v>
      </c>
      <c r="D1645" s="231">
        <f>'Order Form'!$N$2</f>
        <v>0</v>
      </c>
      <c r="E1645" s="232">
        <f>'Order Form'!$M$11</f>
        <v>0</v>
      </c>
      <c r="F1645" s="232" t="str">
        <f>IF(ISBLANK('Order Form'!$M$12),"",'Order Form'!$M$12)</f>
        <v/>
      </c>
      <c r="G1645" s="232">
        <f t="shared" ca="1" si="113"/>
        <v>41887</v>
      </c>
      <c r="H1645" s="233">
        <f>'Order Form'!$M$13</f>
        <v>0</v>
      </c>
      <c r="I1645" s="236">
        <f>'Order Form'!E64</f>
        <v>12.5</v>
      </c>
      <c r="J1645" s="231">
        <f>'Order Form'!M64</f>
        <v>0</v>
      </c>
      <c r="K1645" s="231" t="str">
        <f t="shared" si="112"/>
        <v>F</v>
      </c>
      <c r="L1645" s="231">
        <f>IF('Pricing + Order Summary'!$O$13&gt;=8000,14,
IF('Pricing + Order Summary'!$O$13&gt;=5500,15,
IF('Pricing + Order Summary'!$O$13&gt;=4000,16,
IF('Pricing + Order Summary'!$O$13&gt;=2000,23,
IF('Pricing + Order Summary'!$O$13&gt;=750,21,
2)))))</f>
        <v>2</v>
      </c>
      <c r="M1645" s="231" t="str">
        <f>"SPS20115"&amp;"-"&amp;D1645&amp;"-"&amp;'Order Form'!$O$3&amp;"-4"</f>
        <v>SPS20115-0-1-4</v>
      </c>
    </row>
    <row r="1646" spans="1:13">
      <c r="A1646" s="234">
        <f>'Order Form'!A65</f>
        <v>100535</v>
      </c>
      <c r="B1646" s="234">
        <f t="shared" si="110"/>
        <v>100535</v>
      </c>
      <c r="C1646" s="235">
        <f t="shared" si="111"/>
        <v>100535</v>
      </c>
      <c r="D1646" s="231">
        <f>'Order Form'!$N$2</f>
        <v>0</v>
      </c>
      <c r="E1646" s="232">
        <f>'Order Form'!$M$11</f>
        <v>0</v>
      </c>
      <c r="F1646" s="232" t="str">
        <f>IF(ISBLANK('Order Form'!$M$12),"",'Order Form'!$M$12)</f>
        <v/>
      </c>
      <c r="G1646" s="232">
        <f t="shared" ca="1" si="113"/>
        <v>41887</v>
      </c>
      <c r="H1646" s="233">
        <f>'Order Form'!$M$13</f>
        <v>0</v>
      </c>
      <c r="I1646" s="236">
        <f>'Order Form'!E65</f>
        <v>12.5</v>
      </c>
      <c r="J1646" s="231">
        <f>'Order Form'!M65</f>
        <v>0</v>
      </c>
      <c r="K1646" s="231" t="str">
        <f t="shared" si="112"/>
        <v>F</v>
      </c>
      <c r="L1646" s="231">
        <f>IF('Pricing + Order Summary'!$O$13&gt;=8000,14,
IF('Pricing + Order Summary'!$O$13&gt;=5500,15,
IF('Pricing + Order Summary'!$O$13&gt;=4000,16,
IF('Pricing + Order Summary'!$O$13&gt;=2000,23,
IF('Pricing + Order Summary'!$O$13&gt;=750,21,
2)))))</f>
        <v>2</v>
      </c>
      <c r="M1646" s="231" t="str">
        <f>"SPS20115"&amp;"-"&amp;D1646&amp;"-"&amp;'Order Form'!$O$3&amp;"-4"</f>
        <v>SPS20115-0-1-4</v>
      </c>
    </row>
    <row r="1647" spans="1:13">
      <c r="A1647" s="234">
        <f>'Order Form'!A66</f>
        <v>100166</v>
      </c>
      <c r="B1647" s="234">
        <f t="shared" si="110"/>
        <v>100166</v>
      </c>
      <c r="C1647" s="235">
        <f t="shared" si="111"/>
        <v>100166</v>
      </c>
      <c r="D1647" s="231">
        <f>'Order Form'!$N$2</f>
        <v>0</v>
      </c>
      <c r="E1647" s="232">
        <f>'Order Form'!$M$11</f>
        <v>0</v>
      </c>
      <c r="F1647" s="232" t="str">
        <f>IF(ISBLANK('Order Form'!$M$12),"",'Order Form'!$M$12)</f>
        <v/>
      </c>
      <c r="G1647" s="232">
        <f t="shared" ca="1" si="113"/>
        <v>41887</v>
      </c>
      <c r="H1647" s="233">
        <f>'Order Form'!$M$13</f>
        <v>0</v>
      </c>
      <c r="I1647" s="236">
        <f>'Order Form'!E66</f>
        <v>12.5</v>
      </c>
      <c r="J1647" s="231">
        <f>'Order Form'!M66</f>
        <v>0</v>
      </c>
      <c r="K1647" s="231" t="str">
        <f t="shared" si="112"/>
        <v>F</v>
      </c>
      <c r="L1647" s="231">
        <f>IF('Pricing + Order Summary'!$O$13&gt;=8000,14,
IF('Pricing + Order Summary'!$O$13&gt;=5500,15,
IF('Pricing + Order Summary'!$O$13&gt;=4000,16,
IF('Pricing + Order Summary'!$O$13&gt;=2000,23,
IF('Pricing + Order Summary'!$O$13&gt;=750,21,
2)))))</f>
        <v>2</v>
      </c>
      <c r="M1647" s="231" t="str">
        <f>"SPS20115"&amp;"-"&amp;D1647&amp;"-"&amp;'Order Form'!$O$3&amp;"-4"</f>
        <v>SPS20115-0-1-4</v>
      </c>
    </row>
    <row r="1648" spans="1:13">
      <c r="A1648" s="234">
        <f>'Order Form'!A67</f>
        <v>100167</v>
      </c>
      <c r="B1648" s="234">
        <f t="shared" si="110"/>
        <v>100167</v>
      </c>
      <c r="C1648" s="235">
        <f t="shared" si="111"/>
        <v>100167</v>
      </c>
      <c r="D1648" s="231">
        <f>'Order Form'!$N$2</f>
        <v>0</v>
      </c>
      <c r="E1648" s="232">
        <f>'Order Form'!$M$11</f>
        <v>0</v>
      </c>
      <c r="F1648" s="232" t="str">
        <f>IF(ISBLANK('Order Form'!$M$12),"",'Order Form'!$M$12)</f>
        <v/>
      </c>
      <c r="G1648" s="232">
        <f t="shared" ca="1" si="113"/>
        <v>41887</v>
      </c>
      <c r="H1648" s="233">
        <f>'Order Form'!$M$13</f>
        <v>0</v>
      </c>
      <c r="I1648" s="236">
        <f>'Order Form'!E67</f>
        <v>12.5</v>
      </c>
      <c r="J1648" s="231">
        <f>'Order Form'!M67</f>
        <v>0</v>
      </c>
      <c r="K1648" s="231" t="str">
        <f t="shared" si="112"/>
        <v>F</v>
      </c>
      <c r="L1648" s="231">
        <f>IF('Pricing + Order Summary'!$O$13&gt;=8000,14,
IF('Pricing + Order Summary'!$O$13&gt;=5500,15,
IF('Pricing + Order Summary'!$O$13&gt;=4000,16,
IF('Pricing + Order Summary'!$O$13&gt;=2000,23,
IF('Pricing + Order Summary'!$O$13&gt;=750,21,
2)))))</f>
        <v>2</v>
      </c>
      <c r="M1648" s="231" t="str">
        <f>"SPS20115"&amp;"-"&amp;D1648&amp;"-"&amp;'Order Form'!$O$3&amp;"-4"</f>
        <v>SPS20115-0-1-4</v>
      </c>
    </row>
    <row r="1649" spans="1:13">
      <c r="A1649" s="234">
        <f>'Order Form'!A68</f>
        <v>100530</v>
      </c>
      <c r="B1649" s="234">
        <f t="shared" si="110"/>
        <v>100530</v>
      </c>
      <c r="C1649" s="235">
        <f t="shared" si="111"/>
        <v>100530</v>
      </c>
      <c r="D1649" s="231">
        <f>'Order Form'!$N$2</f>
        <v>0</v>
      </c>
      <c r="E1649" s="232">
        <f>'Order Form'!$M$11</f>
        <v>0</v>
      </c>
      <c r="F1649" s="232" t="str">
        <f>IF(ISBLANK('Order Form'!$M$12),"",'Order Form'!$M$12)</f>
        <v/>
      </c>
      <c r="G1649" s="232">
        <f t="shared" ca="1" si="113"/>
        <v>41887</v>
      </c>
      <c r="H1649" s="233">
        <f>'Order Form'!$M$13</f>
        <v>0</v>
      </c>
      <c r="I1649" s="236">
        <f>'Order Form'!E68</f>
        <v>12.5</v>
      </c>
      <c r="J1649" s="231">
        <f>'Order Form'!M68</f>
        <v>0</v>
      </c>
      <c r="K1649" s="231" t="str">
        <f t="shared" si="112"/>
        <v>F</v>
      </c>
      <c r="L1649" s="231">
        <f>IF('Pricing + Order Summary'!$O$13&gt;=8000,14,
IF('Pricing + Order Summary'!$O$13&gt;=5500,15,
IF('Pricing + Order Summary'!$O$13&gt;=4000,16,
IF('Pricing + Order Summary'!$O$13&gt;=2000,23,
IF('Pricing + Order Summary'!$O$13&gt;=750,21,
2)))))</f>
        <v>2</v>
      </c>
      <c r="M1649" s="231" t="str">
        <f>"SPS20115"&amp;"-"&amp;D1649&amp;"-"&amp;'Order Form'!$O$3&amp;"-4"</f>
        <v>SPS20115-0-1-4</v>
      </c>
    </row>
    <row r="1650" spans="1:13">
      <c r="A1650" s="234">
        <f>'Order Form'!A69</f>
        <v>100207</v>
      </c>
      <c r="B1650" s="234">
        <f t="shared" si="110"/>
        <v>100207</v>
      </c>
      <c r="C1650" s="235">
        <f t="shared" si="111"/>
        <v>100207</v>
      </c>
      <c r="D1650" s="231">
        <f>'Order Form'!$N$2</f>
        <v>0</v>
      </c>
      <c r="E1650" s="232">
        <f>'Order Form'!$M$11</f>
        <v>0</v>
      </c>
      <c r="F1650" s="232" t="str">
        <f>IF(ISBLANK('Order Form'!$M$12),"",'Order Form'!$M$12)</f>
        <v/>
      </c>
      <c r="G1650" s="232">
        <f t="shared" ca="1" si="113"/>
        <v>41887</v>
      </c>
      <c r="H1650" s="233">
        <f>'Order Form'!$M$13</f>
        <v>0</v>
      </c>
      <c r="I1650" s="236">
        <f>'Order Form'!E69</f>
        <v>12.5</v>
      </c>
      <c r="J1650" s="231">
        <f>'Order Form'!M69</f>
        <v>0</v>
      </c>
      <c r="K1650" s="231" t="str">
        <f t="shared" si="112"/>
        <v>F</v>
      </c>
      <c r="L1650" s="231">
        <f>IF('Pricing + Order Summary'!$O$13&gt;=8000,14,
IF('Pricing + Order Summary'!$O$13&gt;=5500,15,
IF('Pricing + Order Summary'!$O$13&gt;=4000,16,
IF('Pricing + Order Summary'!$O$13&gt;=2000,23,
IF('Pricing + Order Summary'!$O$13&gt;=750,21,
2)))))</f>
        <v>2</v>
      </c>
      <c r="M1650" s="231" t="str">
        <f>"SPS20115"&amp;"-"&amp;D1650&amp;"-"&amp;'Order Form'!$O$3&amp;"-4"</f>
        <v>SPS20115-0-1-4</v>
      </c>
    </row>
    <row r="1651" spans="1:13">
      <c r="A1651" s="234">
        <f>'Order Form'!A70</f>
        <v>100536</v>
      </c>
      <c r="B1651" s="234">
        <f t="shared" si="110"/>
        <v>100536</v>
      </c>
      <c r="C1651" s="235">
        <f t="shared" si="111"/>
        <v>100536</v>
      </c>
      <c r="D1651" s="231">
        <f>'Order Form'!$N$2</f>
        <v>0</v>
      </c>
      <c r="E1651" s="232">
        <f>'Order Form'!$M$11</f>
        <v>0</v>
      </c>
      <c r="F1651" s="232" t="str">
        <f>IF(ISBLANK('Order Form'!$M$12),"",'Order Form'!$M$12)</f>
        <v/>
      </c>
      <c r="G1651" s="232">
        <f t="shared" ca="1" si="113"/>
        <v>41887</v>
      </c>
      <c r="H1651" s="233">
        <f>'Order Form'!$M$13</f>
        <v>0</v>
      </c>
      <c r="I1651" s="236">
        <f>'Order Form'!E70</f>
        <v>12.5</v>
      </c>
      <c r="J1651" s="231">
        <f>'Order Form'!M70</f>
        <v>0</v>
      </c>
      <c r="K1651" s="231" t="str">
        <f t="shared" si="112"/>
        <v>F</v>
      </c>
      <c r="L1651" s="231">
        <f>IF('Pricing + Order Summary'!$O$13&gt;=8000,14,
IF('Pricing + Order Summary'!$O$13&gt;=5500,15,
IF('Pricing + Order Summary'!$O$13&gt;=4000,16,
IF('Pricing + Order Summary'!$O$13&gt;=2000,23,
IF('Pricing + Order Summary'!$O$13&gt;=750,21,
2)))))</f>
        <v>2</v>
      </c>
      <c r="M1651" s="231" t="str">
        <f>"SPS20115"&amp;"-"&amp;D1651&amp;"-"&amp;'Order Form'!$O$3&amp;"-4"</f>
        <v>SPS20115-0-1-4</v>
      </c>
    </row>
    <row r="1652" spans="1:13">
      <c r="A1652" s="234">
        <f>'Order Form'!A71</f>
        <v>100542</v>
      </c>
      <c r="B1652" s="234">
        <f t="shared" si="110"/>
        <v>100542</v>
      </c>
      <c r="C1652" s="235">
        <f t="shared" si="111"/>
        <v>100542</v>
      </c>
      <c r="D1652" s="231">
        <f>'Order Form'!$N$2</f>
        <v>0</v>
      </c>
      <c r="E1652" s="232">
        <f>'Order Form'!$M$11</f>
        <v>0</v>
      </c>
      <c r="F1652" s="232" t="str">
        <f>IF(ISBLANK('Order Form'!$M$12),"",'Order Form'!$M$12)</f>
        <v/>
      </c>
      <c r="G1652" s="232">
        <f t="shared" ca="1" si="113"/>
        <v>41887</v>
      </c>
      <c r="H1652" s="233">
        <f>'Order Form'!$M$13</f>
        <v>0</v>
      </c>
      <c r="I1652" s="236">
        <f>'Order Form'!E71</f>
        <v>12.5</v>
      </c>
      <c r="J1652" s="231">
        <f>'Order Form'!M71</f>
        <v>0</v>
      </c>
      <c r="K1652" s="231" t="str">
        <f t="shared" si="112"/>
        <v>F</v>
      </c>
      <c r="L1652" s="231">
        <f>IF('Pricing + Order Summary'!$O$13&gt;=8000,14,
IF('Pricing + Order Summary'!$O$13&gt;=5500,15,
IF('Pricing + Order Summary'!$O$13&gt;=4000,16,
IF('Pricing + Order Summary'!$O$13&gt;=2000,23,
IF('Pricing + Order Summary'!$O$13&gt;=750,21,
2)))))</f>
        <v>2</v>
      </c>
      <c r="M1652" s="231" t="str">
        <f>"SPS20115"&amp;"-"&amp;D1652&amp;"-"&amp;'Order Form'!$O$3&amp;"-4"</f>
        <v>SPS20115-0-1-4</v>
      </c>
    </row>
    <row r="1653" spans="1:13">
      <c r="A1653" s="234">
        <f>'Order Form'!A72</f>
        <v>108686</v>
      </c>
      <c r="B1653" s="234">
        <f t="shared" si="110"/>
        <v>108686</v>
      </c>
      <c r="C1653" s="235">
        <f t="shared" si="111"/>
        <v>108686</v>
      </c>
      <c r="D1653" s="231">
        <f>'Order Form'!$N$2</f>
        <v>0</v>
      </c>
      <c r="E1653" s="232">
        <f>'Order Form'!$M$11</f>
        <v>0</v>
      </c>
      <c r="F1653" s="232" t="str">
        <f>IF(ISBLANK('Order Form'!$M$12),"",'Order Form'!$M$12)</f>
        <v/>
      </c>
      <c r="G1653" s="232">
        <f t="shared" ca="1" si="113"/>
        <v>41887</v>
      </c>
      <c r="H1653" s="233">
        <f>'Order Form'!$M$13</f>
        <v>0</v>
      </c>
      <c r="I1653" s="236">
        <f>'Order Form'!E72</f>
        <v>12.5</v>
      </c>
      <c r="J1653" s="231">
        <f>'Order Form'!M72</f>
        <v>0</v>
      </c>
      <c r="K1653" s="231" t="str">
        <f t="shared" si="112"/>
        <v>F</v>
      </c>
      <c r="L1653" s="231">
        <f>IF('Pricing + Order Summary'!$O$13&gt;=8000,14,
IF('Pricing + Order Summary'!$O$13&gt;=5500,15,
IF('Pricing + Order Summary'!$O$13&gt;=4000,16,
IF('Pricing + Order Summary'!$O$13&gt;=2000,23,
IF('Pricing + Order Summary'!$O$13&gt;=750,21,
2)))))</f>
        <v>2</v>
      </c>
      <c r="M1653" s="231" t="str">
        <f>"SPS20115"&amp;"-"&amp;D1653&amp;"-"&amp;'Order Form'!$O$3&amp;"-4"</f>
        <v>SPS20115-0-1-4</v>
      </c>
    </row>
    <row r="1654" spans="1:13">
      <c r="A1654" s="234">
        <f>'Order Form'!A73</f>
        <v>100482</v>
      </c>
      <c r="B1654" s="234">
        <f t="shared" si="110"/>
        <v>100482</v>
      </c>
      <c r="C1654" s="235">
        <f t="shared" si="111"/>
        <v>100482</v>
      </c>
      <c r="D1654" s="231">
        <f>'Order Form'!$N$2</f>
        <v>0</v>
      </c>
      <c r="E1654" s="232">
        <f>'Order Form'!$M$11</f>
        <v>0</v>
      </c>
      <c r="F1654" s="232" t="str">
        <f>IF(ISBLANK('Order Form'!$M$12),"",'Order Form'!$M$12)</f>
        <v/>
      </c>
      <c r="G1654" s="232">
        <f t="shared" ca="1" si="113"/>
        <v>41887</v>
      </c>
      <c r="H1654" s="233">
        <f>'Order Form'!$M$13</f>
        <v>0</v>
      </c>
      <c r="I1654" s="236">
        <f>'Order Form'!E73</f>
        <v>12.5</v>
      </c>
      <c r="J1654" s="231">
        <f>'Order Form'!M73</f>
        <v>0</v>
      </c>
      <c r="K1654" s="231" t="str">
        <f t="shared" si="112"/>
        <v>F</v>
      </c>
      <c r="L1654" s="231">
        <f>IF('Pricing + Order Summary'!$O$13&gt;=8000,14,
IF('Pricing + Order Summary'!$O$13&gt;=5500,15,
IF('Pricing + Order Summary'!$O$13&gt;=4000,16,
IF('Pricing + Order Summary'!$O$13&gt;=2000,23,
IF('Pricing + Order Summary'!$O$13&gt;=750,21,
2)))))</f>
        <v>2</v>
      </c>
      <c r="M1654" s="231" t="str">
        <f>"SPS20115"&amp;"-"&amp;D1654&amp;"-"&amp;'Order Form'!$O$3&amp;"-4"</f>
        <v>SPS20115-0-1-4</v>
      </c>
    </row>
    <row r="1655" spans="1:13">
      <c r="A1655" s="234">
        <f>'Order Form'!A74</f>
        <v>100483</v>
      </c>
      <c r="B1655" s="234">
        <f t="shared" si="110"/>
        <v>100483</v>
      </c>
      <c r="C1655" s="235">
        <f t="shared" si="111"/>
        <v>100483</v>
      </c>
      <c r="D1655" s="231">
        <f>'Order Form'!$N$2</f>
        <v>0</v>
      </c>
      <c r="E1655" s="232">
        <f>'Order Form'!$M$11</f>
        <v>0</v>
      </c>
      <c r="F1655" s="232" t="str">
        <f>IF(ISBLANK('Order Form'!$M$12),"",'Order Form'!$M$12)</f>
        <v/>
      </c>
      <c r="G1655" s="232">
        <f t="shared" ca="1" si="113"/>
        <v>41887</v>
      </c>
      <c r="H1655" s="233">
        <f>'Order Form'!$M$13</f>
        <v>0</v>
      </c>
      <c r="I1655" s="236">
        <f>'Order Form'!E74</f>
        <v>12.5</v>
      </c>
      <c r="J1655" s="231">
        <f>'Order Form'!M74</f>
        <v>0</v>
      </c>
      <c r="K1655" s="231" t="str">
        <f t="shared" si="112"/>
        <v>F</v>
      </c>
      <c r="L1655" s="231">
        <f>IF('Pricing + Order Summary'!$O$13&gt;=8000,14,
IF('Pricing + Order Summary'!$O$13&gt;=5500,15,
IF('Pricing + Order Summary'!$O$13&gt;=4000,16,
IF('Pricing + Order Summary'!$O$13&gt;=2000,23,
IF('Pricing + Order Summary'!$O$13&gt;=750,21,
2)))))</f>
        <v>2</v>
      </c>
      <c r="M1655" s="231" t="str">
        <f>"SPS20115"&amp;"-"&amp;D1655&amp;"-"&amp;'Order Form'!$O$3&amp;"-4"</f>
        <v>SPS20115-0-1-4</v>
      </c>
    </row>
    <row r="1656" spans="1:13">
      <c r="A1656" s="234">
        <f>'Order Form'!A75</f>
        <v>100481</v>
      </c>
      <c r="B1656" s="234">
        <f t="shared" si="110"/>
        <v>100481</v>
      </c>
      <c r="C1656" s="235">
        <f t="shared" si="111"/>
        <v>100481</v>
      </c>
      <c r="D1656" s="231">
        <f>'Order Form'!$N$2</f>
        <v>0</v>
      </c>
      <c r="E1656" s="232">
        <f>'Order Form'!$M$11</f>
        <v>0</v>
      </c>
      <c r="F1656" s="232" t="str">
        <f>IF(ISBLANK('Order Form'!$M$12),"",'Order Form'!$M$12)</f>
        <v/>
      </c>
      <c r="G1656" s="232">
        <f t="shared" ca="1" si="113"/>
        <v>41887</v>
      </c>
      <c r="H1656" s="233">
        <f>'Order Form'!$M$13</f>
        <v>0</v>
      </c>
      <c r="I1656" s="236">
        <f>'Order Form'!E75</f>
        <v>12.5</v>
      </c>
      <c r="J1656" s="231">
        <f>'Order Form'!M75</f>
        <v>0</v>
      </c>
      <c r="K1656" s="231" t="str">
        <f t="shared" si="112"/>
        <v>F</v>
      </c>
      <c r="L1656" s="231">
        <f>IF('Pricing + Order Summary'!$O$13&gt;=8000,14,
IF('Pricing + Order Summary'!$O$13&gt;=5500,15,
IF('Pricing + Order Summary'!$O$13&gt;=4000,16,
IF('Pricing + Order Summary'!$O$13&gt;=2000,23,
IF('Pricing + Order Summary'!$O$13&gt;=750,21,
2)))))</f>
        <v>2</v>
      </c>
      <c r="M1656" s="231" t="str">
        <f>"SPS20115"&amp;"-"&amp;D1656&amp;"-"&amp;'Order Form'!$O$3&amp;"-4"</f>
        <v>SPS20115-0-1-4</v>
      </c>
    </row>
    <row r="1657" spans="1:13">
      <c r="A1657" s="234">
        <f>'Order Form'!A76</f>
        <v>107724</v>
      </c>
      <c r="B1657" s="234">
        <f t="shared" si="110"/>
        <v>107724</v>
      </c>
      <c r="C1657" s="235">
        <f t="shared" si="111"/>
        <v>107724</v>
      </c>
      <c r="D1657" s="231">
        <f>'Order Form'!$N$2</f>
        <v>0</v>
      </c>
      <c r="E1657" s="232">
        <f>'Order Form'!$M$11</f>
        <v>0</v>
      </c>
      <c r="F1657" s="232" t="str">
        <f>IF(ISBLANK('Order Form'!$M$12),"",'Order Form'!$M$12)</f>
        <v/>
      </c>
      <c r="G1657" s="232">
        <f t="shared" ca="1" si="113"/>
        <v>41887</v>
      </c>
      <c r="H1657" s="233">
        <f>'Order Form'!$M$13</f>
        <v>0</v>
      </c>
      <c r="I1657" s="236">
        <f>'Order Form'!E76</f>
        <v>12.5</v>
      </c>
      <c r="J1657" s="231">
        <f>'Order Form'!M76</f>
        <v>0</v>
      </c>
      <c r="K1657" s="231" t="str">
        <f t="shared" si="112"/>
        <v>F</v>
      </c>
      <c r="L1657" s="231">
        <f>IF('Pricing + Order Summary'!$O$13&gt;=8000,14,
IF('Pricing + Order Summary'!$O$13&gt;=5500,15,
IF('Pricing + Order Summary'!$O$13&gt;=4000,16,
IF('Pricing + Order Summary'!$O$13&gt;=2000,23,
IF('Pricing + Order Summary'!$O$13&gt;=750,21,
2)))))</f>
        <v>2</v>
      </c>
      <c r="M1657" s="231" t="str">
        <f>"SPS20115"&amp;"-"&amp;D1657&amp;"-"&amp;'Order Form'!$O$3&amp;"-4"</f>
        <v>SPS20115-0-1-4</v>
      </c>
    </row>
    <row r="1658" spans="1:13">
      <c r="A1658" s="234">
        <f>'Order Form'!A77</f>
        <v>100382</v>
      </c>
      <c r="B1658" s="234">
        <f t="shared" si="110"/>
        <v>100382</v>
      </c>
      <c r="C1658" s="235">
        <f t="shared" si="111"/>
        <v>100382</v>
      </c>
      <c r="D1658" s="231">
        <f>'Order Form'!$N$2</f>
        <v>0</v>
      </c>
      <c r="E1658" s="232">
        <f>'Order Form'!$M$11</f>
        <v>0</v>
      </c>
      <c r="F1658" s="232" t="str">
        <f>IF(ISBLANK('Order Form'!$M$12),"",'Order Form'!$M$12)</f>
        <v/>
      </c>
      <c r="G1658" s="232">
        <f t="shared" ca="1" si="113"/>
        <v>41887</v>
      </c>
      <c r="H1658" s="233">
        <f>'Order Form'!$M$13</f>
        <v>0</v>
      </c>
      <c r="I1658" s="236">
        <f>'Order Form'!E77</f>
        <v>12.5</v>
      </c>
      <c r="J1658" s="231">
        <f>'Order Form'!M77</f>
        <v>0</v>
      </c>
      <c r="K1658" s="231" t="str">
        <f t="shared" si="112"/>
        <v>F</v>
      </c>
      <c r="L1658" s="231">
        <f>IF('Pricing + Order Summary'!$O$13&gt;=8000,14,
IF('Pricing + Order Summary'!$O$13&gt;=5500,15,
IF('Pricing + Order Summary'!$O$13&gt;=4000,16,
IF('Pricing + Order Summary'!$O$13&gt;=2000,23,
IF('Pricing + Order Summary'!$O$13&gt;=750,21,
2)))))</f>
        <v>2</v>
      </c>
      <c r="M1658" s="231" t="str">
        <f>"SPS20115"&amp;"-"&amp;D1658&amp;"-"&amp;'Order Form'!$O$3&amp;"-4"</f>
        <v>SPS20115-0-1-4</v>
      </c>
    </row>
    <row r="1659" spans="1:13">
      <c r="A1659" s="234">
        <f>'Order Form'!A78</f>
        <v>100528</v>
      </c>
      <c r="B1659" s="234">
        <f t="shared" si="110"/>
        <v>100528</v>
      </c>
      <c r="C1659" s="235">
        <f t="shared" si="111"/>
        <v>100528</v>
      </c>
      <c r="D1659" s="231">
        <f>'Order Form'!$N$2</f>
        <v>0</v>
      </c>
      <c r="E1659" s="232">
        <f>'Order Form'!$M$11</f>
        <v>0</v>
      </c>
      <c r="F1659" s="232" t="str">
        <f>IF(ISBLANK('Order Form'!$M$12),"",'Order Form'!$M$12)</f>
        <v/>
      </c>
      <c r="G1659" s="232">
        <f t="shared" ca="1" si="113"/>
        <v>41887</v>
      </c>
      <c r="H1659" s="233">
        <f>'Order Form'!$M$13</f>
        <v>0</v>
      </c>
      <c r="I1659" s="236">
        <f>'Order Form'!E78</f>
        <v>12.5</v>
      </c>
      <c r="J1659" s="231">
        <f>'Order Form'!M78</f>
        <v>0</v>
      </c>
      <c r="K1659" s="231" t="str">
        <f t="shared" si="112"/>
        <v>F</v>
      </c>
      <c r="L1659" s="231">
        <f>IF('Pricing + Order Summary'!$O$13&gt;=8000,14,
IF('Pricing + Order Summary'!$O$13&gt;=5500,15,
IF('Pricing + Order Summary'!$O$13&gt;=4000,16,
IF('Pricing + Order Summary'!$O$13&gt;=2000,23,
IF('Pricing + Order Summary'!$O$13&gt;=750,21,
2)))))</f>
        <v>2</v>
      </c>
      <c r="M1659" s="231" t="str">
        <f>"SPS20115"&amp;"-"&amp;D1659&amp;"-"&amp;'Order Form'!$O$3&amp;"-4"</f>
        <v>SPS20115-0-1-4</v>
      </c>
    </row>
    <row r="1660" spans="1:13">
      <c r="A1660" s="234">
        <f>'Order Form'!A79</f>
        <v>108683</v>
      </c>
      <c r="B1660" s="234">
        <f t="shared" si="110"/>
        <v>108683</v>
      </c>
      <c r="C1660" s="235">
        <f t="shared" si="111"/>
        <v>108683</v>
      </c>
      <c r="D1660" s="231">
        <f>'Order Form'!$N$2</f>
        <v>0</v>
      </c>
      <c r="E1660" s="232">
        <f>'Order Form'!$M$11</f>
        <v>0</v>
      </c>
      <c r="F1660" s="232" t="str">
        <f>IF(ISBLANK('Order Form'!$M$12),"",'Order Form'!$M$12)</f>
        <v/>
      </c>
      <c r="G1660" s="232">
        <f t="shared" ca="1" si="113"/>
        <v>41887</v>
      </c>
      <c r="H1660" s="233">
        <f>'Order Form'!$M$13</f>
        <v>0</v>
      </c>
      <c r="I1660" s="236">
        <f>'Order Form'!E79</f>
        <v>12.5</v>
      </c>
      <c r="J1660" s="231">
        <f>'Order Form'!M79</f>
        <v>0</v>
      </c>
      <c r="K1660" s="231" t="str">
        <f t="shared" si="112"/>
        <v>F</v>
      </c>
      <c r="L1660" s="231">
        <f>IF('Pricing + Order Summary'!$O$13&gt;=8000,14,
IF('Pricing + Order Summary'!$O$13&gt;=5500,15,
IF('Pricing + Order Summary'!$O$13&gt;=4000,16,
IF('Pricing + Order Summary'!$O$13&gt;=2000,23,
IF('Pricing + Order Summary'!$O$13&gt;=750,21,
2)))))</f>
        <v>2</v>
      </c>
      <c r="M1660" s="231" t="str">
        <f>"SPS20115"&amp;"-"&amp;D1660&amp;"-"&amp;'Order Form'!$O$3&amp;"-4"</f>
        <v>SPS20115-0-1-4</v>
      </c>
    </row>
    <row r="1661" spans="1:13">
      <c r="A1661" s="234">
        <f>'Order Form'!A80</f>
        <v>100529</v>
      </c>
      <c r="B1661" s="234">
        <f t="shared" si="110"/>
        <v>100529</v>
      </c>
      <c r="C1661" s="235">
        <f t="shared" si="111"/>
        <v>100529</v>
      </c>
      <c r="D1661" s="231">
        <f>'Order Form'!$N$2</f>
        <v>0</v>
      </c>
      <c r="E1661" s="232">
        <f>'Order Form'!$M$11</f>
        <v>0</v>
      </c>
      <c r="F1661" s="232" t="str">
        <f>IF(ISBLANK('Order Form'!$M$12),"",'Order Form'!$M$12)</f>
        <v/>
      </c>
      <c r="G1661" s="232">
        <f t="shared" ca="1" si="113"/>
        <v>41887</v>
      </c>
      <c r="H1661" s="233">
        <f>'Order Form'!$M$13</f>
        <v>0</v>
      </c>
      <c r="I1661" s="236">
        <f>'Order Form'!E80</f>
        <v>12.5</v>
      </c>
      <c r="J1661" s="231">
        <f>'Order Form'!M80</f>
        <v>0</v>
      </c>
      <c r="K1661" s="231" t="str">
        <f t="shared" si="112"/>
        <v>F</v>
      </c>
      <c r="L1661" s="231">
        <f>IF('Pricing + Order Summary'!$O$13&gt;=8000,14,
IF('Pricing + Order Summary'!$O$13&gt;=5500,15,
IF('Pricing + Order Summary'!$O$13&gt;=4000,16,
IF('Pricing + Order Summary'!$O$13&gt;=2000,23,
IF('Pricing + Order Summary'!$O$13&gt;=750,21,
2)))))</f>
        <v>2</v>
      </c>
      <c r="M1661" s="231" t="str">
        <f>"SPS20115"&amp;"-"&amp;D1661&amp;"-"&amp;'Order Form'!$O$3&amp;"-4"</f>
        <v>SPS20115-0-1-4</v>
      </c>
    </row>
    <row r="1662" spans="1:13">
      <c r="A1662" s="234">
        <f>'Order Form'!A81</f>
        <v>100534</v>
      </c>
      <c r="B1662" s="234">
        <f t="shared" si="110"/>
        <v>100534</v>
      </c>
      <c r="C1662" s="235">
        <f t="shared" si="111"/>
        <v>100534</v>
      </c>
      <c r="D1662" s="231">
        <f>'Order Form'!$N$2</f>
        <v>0</v>
      </c>
      <c r="E1662" s="232">
        <f>'Order Form'!$M$11</f>
        <v>0</v>
      </c>
      <c r="F1662" s="232" t="str">
        <f>IF(ISBLANK('Order Form'!$M$12),"",'Order Form'!$M$12)</f>
        <v/>
      </c>
      <c r="G1662" s="232">
        <f t="shared" ca="1" si="113"/>
        <v>41887</v>
      </c>
      <c r="H1662" s="233">
        <f>'Order Form'!$M$13</f>
        <v>0</v>
      </c>
      <c r="I1662" s="236">
        <f>'Order Form'!E81</f>
        <v>12.5</v>
      </c>
      <c r="J1662" s="231">
        <f>'Order Form'!M81</f>
        <v>0</v>
      </c>
      <c r="K1662" s="231" t="str">
        <f t="shared" si="112"/>
        <v>F</v>
      </c>
      <c r="L1662" s="231">
        <f>IF('Pricing + Order Summary'!$O$13&gt;=8000,14,
IF('Pricing + Order Summary'!$O$13&gt;=5500,15,
IF('Pricing + Order Summary'!$O$13&gt;=4000,16,
IF('Pricing + Order Summary'!$O$13&gt;=2000,23,
IF('Pricing + Order Summary'!$O$13&gt;=750,21,
2)))))</f>
        <v>2</v>
      </c>
      <c r="M1662" s="231" t="str">
        <f>"SPS20115"&amp;"-"&amp;D1662&amp;"-"&amp;'Order Form'!$O$3&amp;"-4"</f>
        <v>SPS20115-0-1-4</v>
      </c>
    </row>
    <row r="1663" spans="1:13">
      <c r="A1663" s="234">
        <f>'Order Form'!A82</f>
        <v>100533</v>
      </c>
      <c r="B1663" s="234">
        <f t="shared" ref="B1663:B1726" si="114">A1663</f>
        <v>100533</v>
      </c>
      <c r="C1663" s="235">
        <f t="shared" ref="C1663:C1726" si="115">IF(B1663=0,A1663,B1663)</f>
        <v>100533</v>
      </c>
      <c r="D1663" s="231">
        <f>'Order Form'!$N$2</f>
        <v>0</v>
      </c>
      <c r="E1663" s="232">
        <f>'Order Form'!$M$11</f>
        <v>0</v>
      </c>
      <c r="F1663" s="232" t="str">
        <f>IF(ISBLANK('Order Form'!$M$12),"",'Order Form'!$M$12)</f>
        <v/>
      </c>
      <c r="G1663" s="232">
        <f t="shared" ca="1" si="113"/>
        <v>41887</v>
      </c>
      <c r="H1663" s="233">
        <f>'Order Form'!$M$13</f>
        <v>0</v>
      </c>
      <c r="I1663" s="236">
        <f>'Order Form'!E82</f>
        <v>12.5</v>
      </c>
      <c r="J1663" s="231">
        <f>'Order Form'!M82</f>
        <v>0</v>
      </c>
      <c r="K1663" s="231" t="str">
        <f t="shared" ref="K1663:K1726" si="116">IF(J1663=0,"F","T")</f>
        <v>F</v>
      </c>
      <c r="L1663" s="231">
        <f>IF('Pricing + Order Summary'!$O$13&gt;=8000,14,
IF('Pricing + Order Summary'!$O$13&gt;=5500,15,
IF('Pricing + Order Summary'!$O$13&gt;=4000,16,
IF('Pricing + Order Summary'!$O$13&gt;=2000,23,
IF('Pricing + Order Summary'!$O$13&gt;=750,21,
2)))))</f>
        <v>2</v>
      </c>
      <c r="M1663" s="231" t="str">
        <f>"SPS20115"&amp;"-"&amp;D1663&amp;"-"&amp;'Order Form'!$O$3&amp;"-4"</f>
        <v>SPS20115-0-1-4</v>
      </c>
    </row>
    <row r="1664" spans="1:13">
      <c r="A1664" s="234">
        <f>'Order Form'!A83</f>
        <v>100531</v>
      </c>
      <c r="B1664" s="234">
        <f t="shared" si="114"/>
        <v>100531</v>
      </c>
      <c r="C1664" s="235">
        <f t="shared" si="115"/>
        <v>100531</v>
      </c>
      <c r="D1664" s="231">
        <f>'Order Form'!$N$2</f>
        <v>0</v>
      </c>
      <c r="E1664" s="232">
        <f>'Order Form'!$M$11</f>
        <v>0</v>
      </c>
      <c r="F1664" s="232" t="str">
        <f>IF(ISBLANK('Order Form'!$M$12),"",'Order Form'!$M$12)</f>
        <v/>
      </c>
      <c r="G1664" s="232">
        <f t="shared" ca="1" si="113"/>
        <v>41887</v>
      </c>
      <c r="H1664" s="233">
        <f>'Order Form'!$M$13</f>
        <v>0</v>
      </c>
      <c r="I1664" s="236">
        <f>'Order Form'!E83</f>
        <v>12.5</v>
      </c>
      <c r="J1664" s="231">
        <f>'Order Form'!M83</f>
        <v>0</v>
      </c>
      <c r="K1664" s="231" t="str">
        <f t="shared" si="116"/>
        <v>F</v>
      </c>
      <c r="L1664" s="231">
        <f>IF('Pricing + Order Summary'!$O$13&gt;=8000,14,
IF('Pricing + Order Summary'!$O$13&gt;=5500,15,
IF('Pricing + Order Summary'!$O$13&gt;=4000,16,
IF('Pricing + Order Summary'!$O$13&gt;=2000,23,
IF('Pricing + Order Summary'!$O$13&gt;=750,21,
2)))))</f>
        <v>2</v>
      </c>
      <c r="M1664" s="231" t="str">
        <f>"SPS20115"&amp;"-"&amp;D1664&amp;"-"&amp;'Order Form'!$O$3&amp;"-4"</f>
        <v>SPS20115-0-1-4</v>
      </c>
    </row>
    <row r="1665" spans="1:13">
      <c r="A1665" s="234">
        <f>'Order Form'!A84</f>
        <v>107719</v>
      </c>
      <c r="B1665" s="234">
        <f t="shared" si="114"/>
        <v>107719</v>
      </c>
      <c r="C1665" s="235">
        <f t="shared" si="115"/>
        <v>107719</v>
      </c>
      <c r="D1665" s="231">
        <f>'Order Form'!$N$2</f>
        <v>0</v>
      </c>
      <c r="E1665" s="232">
        <f>'Order Form'!$M$11</f>
        <v>0</v>
      </c>
      <c r="F1665" s="232" t="str">
        <f>IF(ISBLANK('Order Form'!$M$12),"",'Order Form'!$M$12)</f>
        <v/>
      </c>
      <c r="G1665" s="232">
        <f t="shared" ref="G1665:G1728" ca="1" si="117">TODAY()</f>
        <v>41887</v>
      </c>
      <c r="H1665" s="233">
        <f>'Order Form'!$M$13</f>
        <v>0</v>
      </c>
      <c r="I1665" s="236">
        <f>'Order Form'!E84</f>
        <v>12.5</v>
      </c>
      <c r="J1665" s="231">
        <f>'Order Form'!M84</f>
        <v>0</v>
      </c>
      <c r="K1665" s="231" t="str">
        <f t="shared" si="116"/>
        <v>F</v>
      </c>
      <c r="L1665" s="231">
        <f>IF('Pricing + Order Summary'!$O$13&gt;=8000,14,
IF('Pricing + Order Summary'!$O$13&gt;=5500,15,
IF('Pricing + Order Summary'!$O$13&gt;=4000,16,
IF('Pricing + Order Summary'!$O$13&gt;=2000,23,
IF('Pricing + Order Summary'!$O$13&gt;=750,21,
2)))))</f>
        <v>2</v>
      </c>
      <c r="M1665" s="231" t="str">
        <f>"SPS20115"&amp;"-"&amp;D1665&amp;"-"&amp;'Order Form'!$O$3&amp;"-4"</f>
        <v>SPS20115-0-1-4</v>
      </c>
    </row>
    <row r="1666" spans="1:13">
      <c r="A1666" s="234">
        <f>'Order Form'!A85</f>
        <v>108681</v>
      </c>
      <c r="B1666" s="234">
        <f t="shared" si="114"/>
        <v>108681</v>
      </c>
      <c r="C1666" s="235">
        <f t="shared" si="115"/>
        <v>108681</v>
      </c>
      <c r="D1666" s="231">
        <f>'Order Form'!$N$2</f>
        <v>0</v>
      </c>
      <c r="E1666" s="232">
        <f>'Order Form'!$M$11</f>
        <v>0</v>
      </c>
      <c r="F1666" s="232" t="str">
        <f>IF(ISBLANK('Order Form'!$M$12),"",'Order Form'!$M$12)</f>
        <v/>
      </c>
      <c r="G1666" s="232">
        <f t="shared" ca="1" si="117"/>
        <v>41887</v>
      </c>
      <c r="H1666" s="233">
        <f>'Order Form'!$M$13</f>
        <v>0</v>
      </c>
      <c r="I1666" s="236">
        <f>'Order Form'!E85</f>
        <v>12.5</v>
      </c>
      <c r="J1666" s="231">
        <f>'Order Form'!M85</f>
        <v>0</v>
      </c>
      <c r="K1666" s="231" t="str">
        <f t="shared" si="116"/>
        <v>F</v>
      </c>
      <c r="L1666" s="231">
        <f>IF('Pricing + Order Summary'!$O$13&gt;=8000,14,
IF('Pricing + Order Summary'!$O$13&gt;=5500,15,
IF('Pricing + Order Summary'!$O$13&gt;=4000,16,
IF('Pricing + Order Summary'!$O$13&gt;=2000,23,
IF('Pricing + Order Summary'!$O$13&gt;=750,21,
2)))))</f>
        <v>2</v>
      </c>
      <c r="M1666" s="231" t="str">
        <f>"SPS20115"&amp;"-"&amp;D1666&amp;"-"&amp;'Order Form'!$O$3&amp;"-4"</f>
        <v>SPS20115-0-1-4</v>
      </c>
    </row>
    <row r="1667" spans="1:13">
      <c r="A1667" s="234">
        <f>'Order Form'!A86</f>
        <v>100526</v>
      </c>
      <c r="B1667" s="234">
        <f t="shared" si="114"/>
        <v>100526</v>
      </c>
      <c r="C1667" s="235">
        <f t="shared" si="115"/>
        <v>100526</v>
      </c>
      <c r="D1667" s="231">
        <f>'Order Form'!$N$2</f>
        <v>0</v>
      </c>
      <c r="E1667" s="232">
        <f>'Order Form'!$M$11</f>
        <v>0</v>
      </c>
      <c r="F1667" s="232" t="str">
        <f>IF(ISBLANK('Order Form'!$M$12),"",'Order Form'!$M$12)</f>
        <v/>
      </c>
      <c r="G1667" s="232">
        <f t="shared" ca="1" si="117"/>
        <v>41887</v>
      </c>
      <c r="H1667" s="233">
        <f>'Order Form'!$M$13</f>
        <v>0</v>
      </c>
      <c r="I1667" s="236">
        <f>'Order Form'!E86</f>
        <v>12.5</v>
      </c>
      <c r="J1667" s="231">
        <f>'Order Form'!M86</f>
        <v>0</v>
      </c>
      <c r="K1667" s="231" t="str">
        <f t="shared" si="116"/>
        <v>F</v>
      </c>
      <c r="L1667" s="231">
        <f>IF('Pricing + Order Summary'!$O$13&gt;=8000,14,
IF('Pricing + Order Summary'!$O$13&gt;=5500,15,
IF('Pricing + Order Summary'!$O$13&gt;=4000,16,
IF('Pricing + Order Summary'!$O$13&gt;=2000,23,
IF('Pricing + Order Summary'!$O$13&gt;=750,21,
2)))))</f>
        <v>2</v>
      </c>
      <c r="M1667" s="231" t="str">
        <f>"SPS20115"&amp;"-"&amp;D1667&amp;"-"&amp;'Order Form'!$O$3&amp;"-4"</f>
        <v>SPS20115-0-1-4</v>
      </c>
    </row>
    <row r="1668" spans="1:13">
      <c r="A1668" s="234">
        <f>'Order Form'!A87</f>
        <v>100511</v>
      </c>
      <c r="B1668" s="234">
        <f t="shared" si="114"/>
        <v>100511</v>
      </c>
      <c r="C1668" s="235">
        <f t="shared" si="115"/>
        <v>100511</v>
      </c>
      <c r="D1668" s="231">
        <f>'Order Form'!$N$2</f>
        <v>0</v>
      </c>
      <c r="E1668" s="232">
        <f>'Order Form'!$M$11</f>
        <v>0</v>
      </c>
      <c r="F1668" s="232" t="str">
        <f>IF(ISBLANK('Order Form'!$M$12),"",'Order Form'!$M$12)</f>
        <v/>
      </c>
      <c r="G1668" s="232">
        <f t="shared" ca="1" si="117"/>
        <v>41887</v>
      </c>
      <c r="H1668" s="233">
        <f>'Order Form'!$M$13</f>
        <v>0</v>
      </c>
      <c r="I1668" s="236">
        <f>'Order Form'!E87</f>
        <v>12.5</v>
      </c>
      <c r="J1668" s="231">
        <f>'Order Form'!M87</f>
        <v>0</v>
      </c>
      <c r="K1668" s="231" t="str">
        <f t="shared" si="116"/>
        <v>F</v>
      </c>
      <c r="L1668" s="231">
        <f>IF('Pricing + Order Summary'!$O$13&gt;=8000,14,
IF('Pricing + Order Summary'!$O$13&gt;=5500,15,
IF('Pricing + Order Summary'!$O$13&gt;=4000,16,
IF('Pricing + Order Summary'!$O$13&gt;=2000,23,
IF('Pricing + Order Summary'!$O$13&gt;=750,21,
2)))))</f>
        <v>2</v>
      </c>
      <c r="M1668" s="231" t="str">
        <f>"SPS20115"&amp;"-"&amp;D1668&amp;"-"&amp;'Order Form'!$O$3&amp;"-4"</f>
        <v>SPS20115-0-1-4</v>
      </c>
    </row>
    <row r="1669" spans="1:13">
      <c r="A1669" s="234">
        <f>'Order Form'!A88</f>
        <v>100141</v>
      </c>
      <c r="B1669" s="234">
        <f t="shared" si="114"/>
        <v>100141</v>
      </c>
      <c r="C1669" s="235">
        <f t="shared" si="115"/>
        <v>100141</v>
      </c>
      <c r="D1669" s="231">
        <f>'Order Form'!$N$2</f>
        <v>0</v>
      </c>
      <c r="E1669" s="232">
        <f>'Order Form'!$M$11</f>
        <v>0</v>
      </c>
      <c r="F1669" s="232" t="str">
        <f>IF(ISBLANK('Order Form'!$M$12),"",'Order Form'!$M$12)</f>
        <v/>
      </c>
      <c r="G1669" s="232">
        <f t="shared" ca="1" si="117"/>
        <v>41887</v>
      </c>
      <c r="H1669" s="233">
        <f>'Order Form'!$M$13</f>
        <v>0</v>
      </c>
      <c r="I1669" s="236">
        <f>'Order Form'!E88</f>
        <v>12.5</v>
      </c>
      <c r="J1669" s="231">
        <f>'Order Form'!M88</f>
        <v>0</v>
      </c>
      <c r="K1669" s="231" t="str">
        <f t="shared" si="116"/>
        <v>F</v>
      </c>
      <c r="L1669" s="231">
        <f>IF('Pricing + Order Summary'!$O$13&gt;=8000,14,
IF('Pricing + Order Summary'!$O$13&gt;=5500,15,
IF('Pricing + Order Summary'!$O$13&gt;=4000,16,
IF('Pricing + Order Summary'!$O$13&gt;=2000,23,
IF('Pricing + Order Summary'!$O$13&gt;=750,21,
2)))))</f>
        <v>2</v>
      </c>
      <c r="M1669" s="231" t="str">
        <f>"SPS20115"&amp;"-"&amp;D1669&amp;"-"&amp;'Order Form'!$O$3&amp;"-4"</f>
        <v>SPS20115-0-1-4</v>
      </c>
    </row>
    <row r="1670" spans="1:13">
      <c r="A1670" s="234">
        <f>'Order Form'!A89</f>
        <v>108691</v>
      </c>
      <c r="B1670" s="234">
        <f t="shared" si="114"/>
        <v>108691</v>
      </c>
      <c r="C1670" s="235">
        <f t="shared" si="115"/>
        <v>108691</v>
      </c>
      <c r="D1670" s="231">
        <f>'Order Form'!$N$2</f>
        <v>0</v>
      </c>
      <c r="E1670" s="232">
        <f>'Order Form'!$M$11</f>
        <v>0</v>
      </c>
      <c r="F1670" s="232" t="str">
        <f>IF(ISBLANK('Order Form'!$M$12),"",'Order Form'!$M$12)</f>
        <v/>
      </c>
      <c r="G1670" s="232">
        <f t="shared" ca="1" si="117"/>
        <v>41887</v>
      </c>
      <c r="H1670" s="233">
        <f>'Order Form'!$M$13</f>
        <v>0</v>
      </c>
      <c r="I1670" s="236">
        <f>'Order Form'!E89</f>
        <v>12.5</v>
      </c>
      <c r="J1670" s="231">
        <f>'Order Form'!M89</f>
        <v>0</v>
      </c>
      <c r="K1670" s="231" t="str">
        <f t="shared" si="116"/>
        <v>F</v>
      </c>
      <c r="L1670" s="231">
        <f>IF('Pricing + Order Summary'!$O$13&gt;=8000,14,
IF('Pricing + Order Summary'!$O$13&gt;=5500,15,
IF('Pricing + Order Summary'!$O$13&gt;=4000,16,
IF('Pricing + Order Summary'!$O$13&gt;=2000,23,
IF('Pricing + Order Summary'!$O$13&gt;=750,21,
2)))))</f>
        <v>2</v>
      </c>
      <c r="M1670" s="231" t="str">
        <f>"SPS20115"&amp;"-"&amp;D1670&amp;"-"&amp;'Order Form'!$O$3&amp;"-4"</f>
        <v>SPS20115-0-1-4</v>
      </c>
    </row>
    <row r="1671" spans="1:13">
      <c r="A1671" s="234">
        <f>'Order Form'!A90</f>
        <v>108696</v>
      </c>
      <c r="B1671" s="234">
        <f t="shared" si="114"/>
        <v>108696</v>
      </c>
      <c r="C1671" s="235">
        <f t="shared" si="115"/>
        <v>108696</v>
      </c>
      <c r="D1671" s="231">
        <f>'Order Form'!$N$2</f>
        <v>0</v>
      </c>
      <c r="E1671" s="232">
        <f>'Order Form'!$M$11</f>
        <v>0</v>
      </c>
      <c r="F1671" s="232" t="str">
        <f>IF(ISBLANK('Order Form'!$M$12),"",'Order Form'!$M$12)</f>
        <v/>
      </c>
      <c r="G1671" s="232">
        <f t="shared" ca="1" si="117"/>
        <v>41887</v>
      </c>
      <c r="H1671" s="233">
        <f>'Order Form'!$M$13</f>
        <v>0</v>
      </c>
      <c r="I1671" s="236">
        <f>'Order Form'!E90</f>
        <v>12.5</v>
      </c>
      <c r="J1671" s="231">
        <f>'Order Form'!M90</f>
        <v>0</v>
      </c>
      <c r="K1671" s="231" t="str">
        <f t="shared" si="116"/>
        <v>F</v>
      </c>
      <c r="L1671" s="231">
        <f>IF('Pricing + Order Summary'!$O$13&gt;=8000,14,
IF('Pricing + Order Summary'!$O$13&gt;=5500,15,
IF('Pricing + Order Summary'!$O$13&gt;=4000,16,
IF('Pricing + Order Summary'!$O$13&gt;=2000,23,
IF('Pricing + Order Summary'!$O$13&gt;=750,21,
2)))))</f>
        <v>2</v>
      </c>
      <c r="M1671" s="231" t="str">
        <f>"SPS20115"&amp;"-"&amp;D1671&amp;"-"&amp;'Order Form'!$O$3&amp;"-4"</f>
        <v>SPS20115-0-1-4</v>
      </c>
    </row>
    <row r="1672" spans="1:13">
      <c r="A1672" s="234">
        <f>'Order Form'!A91</f>
        <v>108685</v>
      </c>
      <c r="B1672" s="234">
        <f t="shared" si="114"/>
        <v>108685</v>
      </c>
      <c r="C1672" s="235">
        <f t="shared" si="115"/>
        <v>108685</v>
      </c>
      <c r="D1672" s="231">
        <f>'Order Form'!$N$2</f>
        <v>0</v>
      </c>
      <c r="E1672" s="232">
        <f>'Order Form'!$M$11</f>
        <v>0</v>
      </c>
      <c r="F1672" s="232" t="str">
        <f>IF(ISBLANK('Order Form'!$M$12),"",'Order Form'!$M$12)</f>
        <v/>
      </c>
      <c r="G1672" s="232">
        <f t="shared" ca="1" si="117"/>
        <v>41887</v>
      </c>
      <c r="H1672" s="233">
        <f>'Order Form'!$M$13</f>
        <v>0</v>
      </c>
      <c r="I1672" s="236">
        <f>'Order Form'!E91</f>
        <v>12.5</v>
      </c>
      <c r="J1672" s="231">
        <f>'Order Form'!M91</f>
        <v>0</v>
      </c>
      <c r="K1672" s="231" t="str">
        <f t="shared" si="116"/>
        <v>F</v>
      </c>
      <c r="L1672" s="231">
        <f>IF('Pricing + Order Summary'!$O$13&gt;=8000,14,
IF('Pricing + Order Summary'!$O$13&gt;=5500,15,
IF('Pricing + Order Summary'!$O$13&gt;=4000,16,
IF('Pricing + Order Summary'!$O$13&gt;=2000,23,
IF('Pricing + Order Summary'!$O$13&gt;=750,21,
2)))))</f>
        <v>2</v>
      </c>
      <c r="M1672" s="231" t="str">
        <f>"SPS20115"&amp;"-"&amp;D1672&amp;"-"&amp;'Order Form'!$O$3&amp;"-4"</f>
        <v>SPS20115-0-1-4</v>
      </c>
    </row>
    <row r="1673" spans="1:13">
      <c r="A1673" s="234">
        <f>'Order Form'!A92</f>
        <v>108698</v>
      </c>
      <c r="B1673" s="234">
        <f t="shared" si="114"/>
        <v>108698</v>
      </c>
      <c r="C1673" s="235">
        <f t="shared" si="115"/>
        <v>108698</v>
      </c>
      <c r="D1673" s="231">
        <f>'Order Form'!$N$2</f>
        <v>0</v>
      </c>
      <c r="E1673" s="232">
        <f>'Order Form'!$M$11</f>
        <v>0</v>
      </c>
      <c r="F1673" s="232" t="str">
        <f>IF(ISBLANK('Order Form'!$M$12),"",'Order Form'!$M$12)</f>
        <v/>
      </c>
      <c r="G1673" s="232">
        <f t="shared" ca="1" si="117"/>
        <v>41887</v>
      </c>
      <c r="H1673" s="233">
        <f>'Order Form'!$M$13</f>
        <v>0</v>
      </c>
      <c r="I1673" s="236">
        <f>'Order Form'!E92</f>
        <v>12.5</v>
      </c>
      <c r="J1673" s="231">
        <f>'Order Form'!M92</f>
        <v>0</v>
      </c>
      <c r="K1673" s="231" t="str">
        <f t="shared" si="116"/>
        <v>F</v>
      </c>
      <c r="L1673" s="231">
        <f>IF('Pricing + Order Summary'!$O$13&gt;=8000,14,
IF('Pricing + Order Summary'!$O$13&gt;=5500,15,
IF('Pricing + Order Summary'!$O$13&gt;=4000,16,
IF('Pricing + Order Summary'!$O$13&gt;=2000,23,
IF('Pricing + Order Summary'!$O$13&gt;=750,21,
2)))))</f>
        <v>2</v>
      </c>
      <c r="M1673" s="231" t="str">
        <f>"SPS20115"&amp;"-"&amp;D1673&amp;"-"&amp;'Order Form'!$O$3&amp;"-4"</f>
        <v>SPS20115-0-1-4</v>
      </c>
    </row>
    <row r="1674" spans="1:13">
      <c r="A1674" s="234">
        <f>'Order Form'!A93</f>
        <v>108679</v>
      </c>
      <c r="B1674" s="234">
        <f t="shared" si="114"/>
        <v>108679</v>
      </c>
      <c r="C1674" s="235">
        <f t="shared" si="115"/>
        <v>108679</v>
      </c>
      <c r="D1674" s="231">
        <f>'Order Form'!$N$2</f>
        <v>0</v>
      </c>
      <c r="E1674" s="232">
        <f>'Order Form'!$M$11</f>
        <v>0</v>
      </c>
      <c r="F1674" s="232" t="str">
        <f>IF(ISBLANK('Order Form'!$M$12),"",'Order Form'!$M$12)</f>
        <v/>
      </c>
      <c r="G1674" s="232">
        <f t="shared" ca="1" si="117"/>
        <v>41887</v>
      </c>
      <c r="H1674" s="233">
        <f>'Order Form'!$M$13</f>
        <v>0</v>
      </c>
      <c r="I1674" s="236">
        <f>'Order Form'!E93</f>
        <v>12.5</v>
      </c>
      <c r="J1674" s="231">
        <f>'Order Form'!M93</f>
        <v>0</v>
      </c>
      <c r="K1674" s="231" t="str">
        <f t="shared" si="116"/>
        <v>F</v>
      </c>
      <c r="L1674" s="231">
        <f>IF('Pricing + Order Summary'!$O$13&gt;=8000,14,
IF('Pricing + Order Summary'!$O$13&gt;=5500,15,
IF('Pricing + Order Summary'!$O$13&gt;=4000,16,
IF('Pricing + Order Summary'!$O$13&gt;=2000,23,
IF('Pricing + Order Summary'!$O$13&gt;=750,21,
2)))))</f>
        <v>2</v>
      </c>
      <c r="M1674" s="231" t="str">
        <f>"SPS20115"&amp;"-"&amp;D1674&amp;"-"&amp;'Order Form'!$O$3&amp;"-4"</f>
        <v>SPS20115-0-1-4</v>
      </c>
    </row>
    <row r="1675" spans="1:13">
      <c r="A1675" s="234">
        <f>'Order Form'!A94</f>
        <v>108680</v>
      </c>
      <c r="B1675" s="234">
        <f t="shared" si="114"/>
        <v>108680</v>
      </c>
      <c r="C1675" s="235">
        <f t="shared" si="115"/>
        <v>108680</v>
      </c>
      <c r="D1675" s="231">
        <f>'Order Form'!$N$2</f>
        <v>0</v>
      </c>
      <c r="E1675" s="232">
        <f>'Order Form'!$M$11</f>
        <v>0</v>
      </c>
      <c r="F1675" s="232" t="str">
        <f>IF(ISBLANK('Order Form'!$M$12),"",'Order Form'!$M$12)</f>
        <v/>
      </c>
      <c r="G1675" s="232">
        <f t="shared" ca="1" si="117"/>
        <v>41887</v>
      </c>
      <c r="H1675" s="233">
        <f>'Order Form'!$M$13</f>
        <v>0</v>
      </c>
      <c r="I1675" s="236">
        <f>'Order Form'!E94</f>
        <v>12.5</v>
      </c>
      <c r="J1675" s="231">
        <f>'Order Form'!M94</f>
        <v>0</v>
      </c>
      <c r="K1675" s="231" t="str">
        <f t="shared" si="116"/>
        <v>F</v>
      </c>
      <c r="L1675" s="231">
        <f>IF('Pricing + Order Summary'!$O$13&gt;=8000,14,
IF('Pricing + Order Summary'!$O$13&gt;=5500,15,
IF('Pricing + Order Summary'!$O$13&gt;=4000,16,
IF('Pricing + Order Summary'!$O$13&gt;=2000,23,
IF('Pricing + Order Summary'!$O$13&gt;=750,21,
2)))))</f>
        <v>2</v>
      </c>
      <c r="M1675" s="231" t="str">
        <f>"SPS20115"&amp;"-"&amp;D1675&amp;"-"&amp;'Order Form'!$O$3&amp;"-4"</f>
        <v>SPS20115-0-1-4</v>
      </c>
    </row>
    <row r="1676" spans="1:13">
      <c r="A1676" s="234">
        <f>'Order Form'!A95</f>
        <v>100515</v>
      </c>
      <c r="B1676" s="234">
        <f t="shared" si="114"/>
        <v>100515</v>
      </c>
      <c r="C1676" s="235">
        <f t="shared" si="115"/>
        <v>100515</v>
      </c>
      <c r="D1676" s="231">
        <f>'Order Form'!$N$2</f>
        <v>0</v>
      </c>
      <c r="E1676" s="232">
        <f>'Order Form'!$M$11</f>
        <v>0</v>
      </c>
      <c r="F1676" s="232" t="str">
        <f>IF(ISBLANK('Order Form'!$M$12),"",'Order Form'!$M$12)</f>
        <v/>
      </c>
      <c r="G1676" s="232">
        <f t="shared" ca="1" si="117"/>
        <v>41887</v>
      </c>
      <c r="H1676" s="233">
        <f>'Order Form'!$M$13</f>
        <v>0</v>
      </c>
      <c r="I1676" s="236">
        <f>'Order Form'!E95</f>
        <v>12.5</v>
      </c>
      <c r="J1676" s="231">
        <f>'Order Form'!M95</f>
        <v>0</v>
      </c>
      <c r="K1676" s="231" t="str">
        <f t="shared" si="116"/>
        <v>F</v>
      </c>
      <c r="L1676" s="231">
        <f>IF('Pricing + Order Summary'!$O$13&gt;=8000,14,
IF('Pricing + Order Summary'!$O$13&gt;=5500,15,
IF('Pricing + Order Summary'!$O$13&gt;=4000,16,
IF('Pricing + Order Summary'!$O$13&gt;=2000,23,
IF('Pricing + Order Summary'!$O$13&gt;=750,21,
2)))))</f>
        <v>2</v>
      </c>
      <c r="M1676" s="231" t="str">
        <f>"SPS20115"&amp;"-"&amp;D1676&amp;"-"&amp;'Order Form'!$O$3&amp;"-4"</f>
        <v>SPS20115-0-1-4</v>
      </c>
    </row>
    <row r="1677" spans="1:13">
      <c r="A1677" s="234">
        <f>'Order Form'!A96</f>
        <v>107705</v>
      </c>
      <c r="B1677" s="234">
        <f t="shared" si="114"/>
        <v>107705</v>
      </c>
      <c r="C1677" s="235">
        <f t="shared" si="115"/>
        <v>107705</v>
      </c>
      <c r="D1677" s="231">
        <f>'Order Form'!$N$2</f>
        <v>0</v>
      </c>
      <c r="E1677" s="232">
        <f>'Order Form'!$M$11</f>
        <v>0</v>
      </c>
      <c r="F1677" s="232" t="str">
        <f>IF(ISBLANK('Order Form'!$M$12),"",'Order Form'!$M$12)</f>
        <v/>
      </c>
      <c r="G1677" s="232">
        <f t="shared" ca="1" si="117"/>
        <v>41887</v>
      </c>
      <c r="H1677" s="233">
        <f>'Order Form'!$M$13</f>
        <v>0</v>
      </c>
      <c r="I1677" s="236">
        <f>'Order Form'!E96</f>
        <v>12.5</v>
      </c>
      <c r="J1677" s="231">
        <f>'Order Form'!M96</f>
        <v>0</v>
      </c>
      <c r="K1677" s="231" t="str">
        <f t="shared" si="116"/>
        <v>F</v>
      </c>
      <c r="L1677" s="231">
        <f>IF('Pricing + Order Summary'!$O$13&gt;=8000,14,
IF('Pricing + Order Summary'!$O$13&gt;=5500,15,
IF('Pricing + Order Summary'!$O$13&gt;=4000,16,
IF('Pricing + Order Summary'!$O$13&gt;=2000,23,
IF('Pricing + Order Summary'!$O$13&gt;=750,21,
2)))))</f>
        <v>2</v>
      </c>
      <c r="M1677" s="231" t="str">
        <f>"SPS20115"&amp;"-"&amp;D1677&amp;"-"&amp;'Order Form'!$O$3&amp;"-4"</f>
        <v>SPS20115-0-1-4</v>
      </c>
    </row>
    <row r="1678" spans="1:13">
      <c r="A1678" s="234">
        <f>'Order Form'!A97</f>
        <v>108682</v>
      </c>
      <c r="B1678" s="234">
        <f t="shared" si="114"/>
        <v>108682</v>
      </c>
      <c r="C1678" s="235">
        <f t="shared" si="115"/>
        <v>108682</v>
      </c>
      <c r="D1678" s="231">
        <f>'Order Form'!$N$2</f>
        <v>0</v>
      </c>
      <c r="E1678" s="232">
        <f>'Order Form'!$M$11</f>
        <v>0</v>
      </c>
      <c r="F1678" s="232" t="str">
        <f>IF(ISBLANK('Order Form'!$M$12),"",'Order Form'!$M$12)</f>
        <v/>
      </c>
      <c r="G1678" s="232">
        <f t="shared" ca="1" si="117"/>
        <v>41887</v>
      </c>
      <c r="H1678" s="233">
        <f>'Order Form'!$M$13</f>
        <v>0</v>
      </c>
      <c r="I1678" s="236">
        <f>'Order Form'!E97</f>
        <v>12.5</v>
      </c>
      <c r="J1678" s="231">
        <f>'Order Form'!M97</f>
        <v>0</v>
      </c>
      <c r="K1678" s="231" t="str">
        <f t="shared" si="116"/>
        <v>F</v>
      </c>
      <c r="L1678" s="231">
        <f>IF('Pricing + Order Summary'!$O$13&gt;=8000,14,
IF('Pricing + Order Summary'!$O$13&gt;=5500,15,
IF('Pricing + Order Summary'!$O$13&gt;=4000,16,
IF('Pricing + Order Summary'!$O$13&gt;=2000,23,
IF('Pricing + Order Summary'!$O$13&gt;=750,21,
2)))))</f>
        <v>2</v>
      </c>
      <c r="M1678" s="231" t="str">
        <f>"SPS20115"&amp;"-"&amp;D1678&amp;"-"&amp;'Order Form'!$O$3&amp;"-4"</f>
        <v>SPS20115-0-1-4</v>
      </c>
    </row>
    <row r="1679" spans="1:13">
      <c r="A1679" s="234">
        <f>'Order Form'!A98</f>
        <v>107706</v>
      </c>
      <c r="B1679" s="234">
        <f t="shared" si="114"/>
        <v>107706</v>
      </c>
      <c r="C1679" s="235">
        <f t="shared" si="115"/>
        <v>107706</v>
      </c>
      <c r="D1679" s="231">
        <f>'Order Form'!$N$2</f>
        <v>0</v>
      </c>
      <c r="E1679" s="232">
        <f>'Order Form'!$M$11</f>
        <v>0</v>
      </c>
      <c r="F1679" s="232" t="str">
        <f>IF(ISBLANK('Order Form'!$M$12),"",'Order Form'!$M$12)</f>
        <v/>
      </c>
      <c r="G1679" s="232">
        <f t="shared" ca="1" si="117"/>
        <v>41887</v>
      </c>
      <c r="H1679" s="233">
        <f>'Order Form'!$M$13</f>
        <v>0</v>
      </c>
      <c r="I1679" s="236">
        <f>'Order Form'!E98</f>
        <v>12.5</v>
      </c>
      <c r="J1679" s="231">
        <f>'Order Form'!M98</f>
        <v>0</v>
      </c>
      <c r="K1679" s="231" t="str">
        <f t="shared" si="116"/>
        <v>F</v>
      </c>
      <c r="L1679" s="231">
        <f>IF('Pricing + Order Summary'!$O$13&gt;=8000,14,
IF('Pricing + Order Summary'!$O$13&gt;=5500,15,
IF('Pricing + Order Summary'!$O$13&gt;=4000,16,
IF('Pricing + Order Summary'!$O$13&gt;=2000,23,
IF('Pricing + Order Summary'!$O$13&gt;=750,21,
2)))))</f>
        <v>2</v>
      </c>
      <c r="M1679" s="231" t="str">
        <f>"SPS20115"&amp;"-"&amp;D1679&amp;"-"&amp;'Order Form'!$O$3&amp;"-4"</f>
        <v>SPS20115-0-1-4</v>
      </c>
    </row>
    <row r="1680" spans="1:13">
      <c r="A1680" s="234">
        <f>'Order Form'!A99</f>
        <v>100509</v>
      </c>
      <c r="B1680" s="234">
        <f t="shared" si="114"/>
        <v>100509</v>
      </c>
      <c r="C1680" s="235">
        <f t="shared" si="115"/>
        <v>100509</v>
      </c>
      <c r="D1680" s="231">
        <f>'Order Form'!$N$2</f>
        <v>0</v>
      </c>
      <c r="E1680" s="232">
        <f>'Order Form'!$M$11</f>
        <v>0</v>
      </c>
      <c r="F1680" s="232" t="str">
        <f>IF(ISBLANK('Order Form'!$M$12),"",'Order Form'!$M$12)</f>
        <v/>
      </c>
      <c r="G1680" s="232">
        <f t="shared" ca="1" si="117"/>
        <v>41887</v>
      </c>
      <c r="H1680" s="233">
        <f>'Order Form'!$M$13</f>
        <v>0</v>
      </c>
      <c r="I1680" s="236">
        <f>'Order Form'!E99</f>
        <v>12.5</v>
      </c>
      <c r="J1680" s="231">
        <f>'Order Form'!M99</f>
        <v>0</v>
      </c>
      <c r="K1680" s="231" t="str">
        <f t="shared" si="116"/>
        <v>F</v>
      </c>
      <c r="L1680" s="231">
        <f>IF('Pricing + Order Summary'!$O$13&gt;=8000,14,
IF('Pricing + Order Summary'!$O$13&gt;=5500,15,
IF('Pricing + Order Summary'!$O$13&gt;=4000,16,
IF('Pricing + Order Summary'!$O$13&gt;=2000,23,
IF('Pricing + Order Summary'!$O$13&gt;=750,21,
2)))))</f>
        <v>2</v>
      </c>
      <c r="M1680" s="231" t="str">
        <f>"SPS20115"&amp;"-"&amp;D1680&amp;"-"&amp;'Order Form'!$O$3&amp;"-4"</f>
        <v>SPS20115-0-1-4</v>
      </c>
    </row>
    <row r="1681" spans="1:13">
      <c r="A1681" s="234">
        <f>'Order Form'!A100</f>
        <v>100860</v>
      </c>
      <c r="B1681" s="234">
        <f t="shared" si="114"/>
        <v>100860</v>
      </c>
      <c r="C1681" s="235">
        <f t="shared" si="115"/>
        <v>100860</v>
      </c>
      <c r="D1681" s="231">
        <f>'Order Form'!$N$2</f>
        <v>0</v>
      </c>
      <c r="E1681" s="232">
        <f>'Order Form'!$M$11</f>
        <v>0</v>
      </c>
      <c r="F1681" s="232" t="str">
        <f>IF(ISBLANK('Order Form'!$M$12),"",'Order Form'!$M$12)</f>
        <v/>
      </c>
      <c r="G1681" s="232">
        <f t="shared" ca="1" si="117"/>
        <v>41887</v>
      </c>
      <c r="H1681" s="233">
        <f>'Order Form'!$M$13</f>
        <v>0</v>
      </c>
      <c r="I1681" s="236">
        <f>'Order Form'!E100</f>
        <v>12.5</v>
      </c>
      <c r="J1681" s="231">
        <f>'Order Form'!M100</f>
        <v>0</v>
      </c>
      <c r="K1681" s="231" t="str">
        <f t="shared" si="116"/>
        <v>F</v>
      </c>
      <c r="L1681" s="231">
        <f>IF('Pricing + Order Summary'!$O$13&gt;=8000,14,
IF('Pricing + Order Summary'!$O$13&gt;=5500,15,
IF('Pricing + Order Summary'!$O$13&gt;=4000,16,
IF('Pricing + Order Summary'!$O$13&gt;=2000,23,
IF('Pricing + Order Summary'!$O$13&gt;=750,21,
2)))))</f>
        <v>2</v>
      </c>
      <c r="M1681" s="231" t="str">
        <f>"SPS20115"&amp;"-"&amp;D1681&amp;"-"&amp;'Order Form'!$O$3&amp;"-4"</f>
        <v>SPS20115-0-1-4</v>
      </c>
    </row>
    <row r="1682" spans="1:13">
      <c r="A1682" s="234">
        <f>'Order Form'!A101</f>
        <v>100504</v>
      </c>
      <c r="B1682" s="234">
        <f t="shared" si="114"/>
        <v>100504</v>
      </c>
      <c r="C1682" s="235">
        <f t="shared" si="115"/>
        <v>100504</v>
      </c>
      <c r="D1682" s="231">
        <f>'Order Form'!$N$2</f>
        <v>0</v>
      </c>
      <c r="E1682" s="232">
        <f>'Order Form'!$M$11</f>
        <v>0</v>
      </c>
      <c r="F1682" s="232" t="str">
        <f>IF(ISBLANK('Order Form'!$M$12),"",'Order Form'!$M$12)</f>
        <v/>
      </c>
      <c r="G1682" s="232">
        <f t="shared" ca="1" si="117"/>
        <v>41887</v>
      </c>
      <c r="H1682" s="233">
        <f>'Order Form'!$M$13</f>
        <v>0</v>
      </c>
      <c r="I1682" s="236">
        <f>'Order Form'!E101</f>
        <v>12.5</v>
      </c>
      <c r="J1682" s="231">
        <f>'Order Form'!M101</f>
        <v>0</v>
      </c>
      <c r="K1682" s="231" t="str">
        <f t="shared" si="116"/>
        <v>F</v>
      </c>
      <c r="L1682" s="231">
        <f>IF('Pricing + Order Summary'!$O$13&gt;=8000,14,
IF('Pricing + Order Summary'!$O$13&gt;=5500,15,
IF('Pricing + Order Summary'!$O$13&gt;=4000,16,
IF('Pricing + Order Summary'!$O$13&gt;=2000,23,
IF('Pricing + Order Summary'!$O$13&gt;=750,21,
2)))))</f>
        <v>2</v>
      </c>
      <c r="M1682" s="231" t="str">
        <f>"SPS20115"&amp;"-"&amp;D1682&amp;"-"&amp;'Order Form'!$O$3&amp;"-4"</f>
        <v>SPS20115-0-1-4</v>
      </c>
    </row>
    <row r="1683" spans="1:13">
      <c r="A1683" s="234">
        <f>'Order Form'!A102</f>
        <v>107741</v>
      </c>
      <c r="B1683" s="234">
        <f t="shared" si="114"/>
        <v>107741</v>
      </c>
      <c r="C1683" s="235">
        <f t="shared" si="115"/>
        <v>107741</v>
      </c>
      <c r="D1683" s="231">
        <f>'Order Form'!$N$2</f>
        <v>0</v>
      </c>
      <c r="E1683" s="232">
        <f>'Order Form'!$M$11</f>
        <v>0</v>
      </c>
      <c r="F1683" s="232" t="str">
        <f>IF(ISBLANK('Order Form'!$M$12),"",'Order Form'!$M$12)</f>
        <v/>
      </c>
      <c r="G1683" s="232">
        <f t="shared" ca="1" si="117"/>
        <v>41887</v>
      </c>
      <c r="H1683" s="233">
        <f>'Order Form'!$M$13</f>
        <v>0</v>
      </c>
      <c r="I1683" s="236">
        <f>'Order Form'!E102</f>
        <v>12.5</v>
      </c>
      <c r="J1683" s="231">
        <f>'Order Form'!M102</f>
        <v>0</v>
      </c>
      <c r="K1683" s="231" t="str">
        <f t="shared" si="116"/>
        <v>F</v>
      </c>
      <c r="L1683" s="231">
        <f>IF('Pricing + Order Summary'!$O$13&gt;=8000,14,
IF('Pricing + Order Summary'!$O$13&gt;=5500,15,
IF('Pricing + Order Summary'!$O$13&gt;=4000,16,
IF('Pricing + Order Summary'!$O$13&gt;=2000,23,
IF('Pricing + Order Summary'!$O$13&gt;=750,21,
2)))))</f>
        <v>2</v>
      </c>
      <c r="M1683" s="231" t="str">
        <f>"SPS20115"&amp;"-"&amp;D1683&amp;"-"&amp;'Order Form'!$O$3&amp;"-4"</f>
        <v>SPS20115-0-1-4</v>
      </c>
    </row>
    <row r="1684" spans="1:13">
      <c r="A1684" s="234">
        <f>'Order Form'!A103</f>
        <v>107740</v>
      </c>
      <c r="B1684" s="234">
        <f t="shared" si="114"/>
        <v>107740</v>
      </c>
      <c r="C1684" s="235">
        <f t="shared" si="115"/>
        <v>107740</v>
      </c>
      <c r="D1684" s="231">
        <f>'Order Form'!$N$2</f>
        <v>0</v>
      </c>
      <c r="E1684" s="232">
        <f>'Order Form'!$M$11</f>
        <v>0</v>
      </c>
      <c r="F1684" s="232" t="str">
        <f>IF(ISBLANK('Order Form'!$M$12),"",'Order Form'!$M$12)</f>
        <v/>
      </c>
      <c r="G1684" s="232">
        <f t="shared" ca="1" si="117"/>
        <v>41887</v>
      </c>
      <c r="H1684" s="233">
        <f>'Order Form'!$M$13</f>
        <v>0</v>
      </c>
      <c r="I1684" s="236">
        <f>'Order Form'!E103</f>
        <v>12.5</v>
      </c>
      <c r="J1684" s="231">
        <f>'Order Form'!M103</f>
        <v>0</v>
      </c>
      <c r="K1684" s="231" t="str">
        <f t="shared" si="116"/>
        <v>F</v>
      </c>
      <c r="L1684" s="231">
        <f>IF('Pricing + Order Summary'!$O$13&gt;=8000,14,
IF('Pricing + Order Summary'!$O$13&gt;=5500,15,
IF('Pricing + Order Summary'!$O$13&gt;=4000,16,
IF('Pricing + Order Summary'!$O$13&gt;=2000,23,
IF('Pricing + Order Summary'!$O$13&gt;=750,21,
2)))))</f>
        <v>2</v>
      </c>
      <c r="M1684" s="231" t="str">
        <f>"SPS20115"&amp;"-"&amp;D1684&amp;"-"&amp;'Order Form'!$O$3&amp;"-4"</f>
        <v>SPS20115-0-1-4</v>
      </c>
    </row>
    <row r="1685" spans="1:13">
      <c r="A1685" s="234">
        <f>'Order Form'!A104</f>
        <v>107744</v>
      </c>
      <c r="B1685" s="234">
        <f t="shared" si="114"/>
        <v>107744</v>
      </c>
      <c r="C1685" s="235">
        <f t="shared" si="115"/>
        <v>107744</v>
      </c>
      <c r="D1685" s="231">
        <f>'Order Form'!$N$2</f>
        <v>0</v>
      </c>
      <c r="E1685" s="232">
        <f>'Order Form'!$M$11</f>
        <v>0</v>
      </c>
      <c r="F1685" s="232" t="str">
        <f>IF(ISBLANK('Order Form'!$M$12),"",'Order Form'!$M$12)</f>
        <v/>
      </c>
      <c r="G1685" s="232">
        <f t="shared" ca="1" si="117"/>
        <v>41887</v>
      </c>
      <c r="H1685" s="233">
        <f>'Order Form'!$M$13</f>
        <v>0</v>
      </c>
      <c r="I1685" s="236">
        <f>'Order Form'!E104</f>
        <v>12.5</v>
      </c>
      <c r="J1685" s="231">
        <f>'Order Form'!M104</f>
        <v>0</v>
      </c>
      <c r="K1685" s="231" t="str">
        <f t="shared" si="116"/>
        <v>F</v>
      </c>
      <c r="L1685" s="231">
        <f>IF('Pricing + Order Summary'!$O$13&gt;=8000,14,
IF('Pricing + Order Summary'!$O$13&gt;=5500,15,
IF('Pricing + Order Summary'!$O$13&gt;=4000,16,
IF('Pricing + Order Summary'!$O$13&gt;=2000,23,
IF('Pricing + Order Summary'!$O$13&gt;=750,21,
2)))))</f>
        <v>2</v>
      </c>
      <c r="M1685" s="231" t="str">
        <f>"SPS20115"&amp;"-"&amp;D1685&amp;"-"&amp;'Order Form'!$O$3&amp;"-4"</f>
        <v>SPS20115-0-1-4</v>
      </c>
    </row>
    <row r="1686" spans="1:13">
      <c r="A1686" s="234">
        <f>'Order Form'!A105</f>
        <v>107743</v>
      </c>
      <c r="B1686" s="234">
        <f t="shared" si="114"/>
        <v>107743</v>
      </c>
      <c r="C1686" s="235">
        <f t="shared" si="115"/>
        <v>107743</v>
      </c>
      <c r="D1686" s="231">
        <f>'Order Form'!$N$2</f>
        <v>0</v>
      </c>
      <c r="E1686" s="232">
        <f>'Order Form'!$M$11</f>
        <v>0</v>
      </c>
      <c r="F1686" s="232" t="str">
        <f>IF(ISBLANK('Order Form'!$M$12),"",'Order Form'!$M$12)</f>
        <v/>
      </c>
      <c r="G1686" s="232">
        <f t="shared" ca="1" si="117"/>
        <v>41887</v>
      </c>
      <c r="H1686" s="233">
        <f>'Order Form'!$M$13</f>
        <v>0</v>
      </c>
      <c r="I1686" s="236">
        <f>'Order Form'!E105</f>
        <v>12.5</v>
      </c>
      <c r="J1686" s="231">
        <f>'Order Form'!M105</f>
        <v>0</v>
      </c>
      <c r="K1686" s="231" t="str">
        <f t="shared" si="116"/>
        <v>F</v>
      </c>
      <c r="L1686" s="231">
        <f>IF('Pricing + Order Summary'!$O$13&gt;=8000,14,
IF('Pricing + Order Summary'!$O$13&gt;=5500,15,
IF('Pricing + Order Summary'!$O$13&gt;=4000,16,
IF('Pricing + Order Summary'!$O$13&gt;=2000,23,
IF('Pricing + Order Summary'!$O$13&gt;=750,21,
2)))))</f>
        <v>2</v>
      </c>
      <c r="M1686" s="231" t="str">
        <f>"SPS20115"&amp;"-"&amp;D1686&amp;"-"&amp;'Order Form'!$O$3&amp;"-4"</f>
        <v>SPS20115-0-1-4</v>
      </c>
    </row>
    <row r="1687" spans="1:13">
      <c r="A1687" s="234">
        <f>'Order Form'!A106</f>
        <v>108677</v>
      </c>
      <c r="B1687" s="234">
        <f t="shared" si="114"/>
        <v>108677</v>
      </c>
      <c r="C1687" s="235">
        <f t="shared" si="115"/>
        <v>108677</v>
      </c>
      <c r="D1687" s="231">
        <f>'Order Form'!$N$2</f>
        <v>0</v>
      </c>
      <c r="E1687" s="232">
        <f>'Order Form'!$M$11</f>
        <v>0</v>
      </c>
      <c r="F1687" s="232" t="str">
        <f>IF(ISBLANK('Order Form'!$M$12),"",'Order Form'!$M$12)</f>
        <v/>
      </c>
      <c r="G1687" s="232">
        <f t="shared" ca="1" si="117"/>
        <v>41887</v>
      </c>
      <c r="H1687" s="233">
        <f>'Order Form'!$M$13</f>
        <v>0</v>
      </c>
      <c r="I1687" s="236">
        <f>'Order Form'!E106</f>
        <v>12.5</v>
      </c>
      <c r="J1687" s="231">
        <f>'Order Form'!M106</f>
        <v>0</v>
      </c>
      <c r="K1687" s="231" t="str">
        <f t="shared" si="116"/>
        <v>F</v>
      </c>
      <c r="L1687" s="231">
        <f>IF('Pricing + Order Summary'!$O$13&gt;=8000,14,
IF('Pricing + Order Summary'!$O$13&gt;=5500,15,
IF('Pricing + Order Summary'!$O$13&gt;=4000,16,
IF('Pricing + Order Summary'!$O$13&gt;=2000,23,
IF('Pricing + Order Summary'!$O$13&gt;=750,21,
2)))))</f>
        <v>2</v>
      </c>
      <c r="M1687" s="231" t="str">
        <f>"SPS20115"&amp;"-"&amp;D1687&amp;"-"&amp;'Order Form'!$O$3&amp;"-4"</f>
        <v>SPS20115-0-1-4</v>
      </c>
    </row>
    <row r="1688" spans="1:13">
      <c r="A1688" s="234">
        <f>'Order Form'!A107</f>
        <v>108676</v>
      </c>
      <c r="B1688" s="234">
        <f t="shared" si="114"/>
        <v>108676</v>
      </c>
      <c r="C1688" s="235">
        <f t="shared" si="115"/>
        <v>108676</v>
      </c>
      <c r="D1688" s="231">
        <f>'Order Form'!$N$2</f>
        <v>0</v>
      </c>
      <c r="E1688" s="232">
        <f>'Order Form'!$M$11</f>
        <v>0</v>
      </c>
      <c r="F1688" s="232" t="str">
        <f>IF(ISBLANK('Order Form'!$M$12),"",'Order Form'!$M$12)</f>
        <v/>
      </c>
      <c r="G1688" s="232">
        <f t="shared" ca="1" si="117"/>
        <v>41887</v>
      </c>
      <c r="H1688" s="233">
        <f>'Order Form'!$M$13</f>
        <v>0</v>
      </c>
      <c r="I1688" s="236">
        <f>'Order Form'!E107</f>
        <v>12.5</v>
      </c>
      <c r="J1688" s="231">
        <f>'Order Form'!M107</f>
        <v>0</v>
      </c>
      <c r="K1688" s="231" t="str">
        <f t="shared" si="116"/>
        <v>F</v>
      </c>
      <c r="L1688" s="231">
        <f>IF('Pricing + Order Summary'!$O$13&gt;=8000,14,
IF('Pricing + Order Summary'!$O$13&gt;=5500,15,
IF('Pricing + Order Summary'!$O$13&gt;=4000,16,
IF('Pricing + Order Summary'!$O$13&gt;=2000,23,
IF('Pricing + Order Summary'!$O$13&gt;=750,21,
2)))))</f>
        <v>2</v>
      </c>
      <c r="M1688" s="231" t="str">
        <f>"SPS20115"&amp;"-"&amp;D1688&amp;"-"&amp;'Order Form'!$O$3&amp;"-4"</f>
        <v>SPS20115-0-1-4</v>
      </c>
    </row>
    <row r="1689" spans="1:13">
      <c r="A1689" s="234">
        <f>'Order Form'!A108</f>
        <v>107718</v>
      </c>
      <c r="B1689" s="234">
        <f t="shared" si="114"/>
        <v>107718</v>
      </c>
      <c r="C1689" s="235">
        <f t="shared" si="115"/>
        <v>107718</v>
      </c>
      <c r="D1689" s="231">
        <f>'Order Form'!$N$2</f>
        <v>0</v>
      </c>
      <c r="E1689" s="232">
        <f>'Order Form'!$M$11</f>
        <v>0</v>
      </c>
      <c r="F1689" s="232" t="str">
        <f>IF(ISBLANK('Order Form'!$M$12),"",'Order Form'!$M$12)</f>
        <v/>
      </c>
      <c r="G1689" s="232">
        <f t="shared" ca="1" si="117"/>
        <v>41887</v>
      </c>
      <c r="H1689" s="233">
        <f>'Order Form'!$M$13</f>
        <v>0</v>
      </c>
      <c r="I1689" s="236">
        <f>'Order Form'!E108</f>
        <v>12.5</v>
      </c>
      <c r="J1689" s="231">
        <f>'Order Form'!M108</f>
        <v>0</v>
      </c>
      <c r="K1689" s="231" t="str">
        <f t="shared" si="116"/>
        <v>F</v>
      </c>
      <c r="L1689" s="231">
        <f>IF('Pricing + Order Summary'!$O$13&gt;=8000,14,
IF('Pricing + Order Summary'!$O$13&gt;=5500,15,
IF('Pricing + Order Summary'!$O$13&gt;=4000,16,
IF('Pricing + Order Summary'!$O$13&gt;=2000,23,
IF('Pricing + Order Summary'!$O$13&gt;=750,21,
2)))))</f>
        <v>2</v>
      </c>
      <c r="M1689" s="231" t="str">
        <f>"SPS20115"&amp;"-"&amp;D1689&amp;"-"&amp;'Order Form'!$O$3&amp;"-4"</f>
        <v>SPS20115-0-1-4</v>
      </c>
    </row>
    <row r="1690" spans="1:13">
      <c r="A1690" s="234">
        <f>'Order Form'!A109</f>
        <v>107717</v>
      </c>
      <c r="B1690" s="234">
        <f t="shared" si="114"/>
        <v>107717</v>
      </c>
      <c r="C1690" s="235">
        <f t="shared" si="115"/>
        <v>107717</v>
      </c>
      <c r="D1690" s="231">
        <f>'Order Form'!$N$2</f>
        <v>0</v>
      </c>
      <c r="E1690" s="232">
        <f>'Order Form'!$M$11</f>
        <v>0</v>
      </c>
      <c r="F1690" s="232" t="str">
        <f>IF(ISBLANK('Order Form'!$M$12),"",'Order Form'!$M$12)</f>
        <v/>
      </c>
      <c r="G1690" s="232">
        <f t="shared" ca="1" si="117"/>
        <v>41887</v>
      </c>
      <c r="H1690" s="233">
        <f>'Order Form'!$M$13</f>
        <v>0</v>
      </c>
      <c r="I1690" s="236">
        <f>'Order Form'!E109</f>
        <v>12.5</v>
      </c>
      <c r="J1690" s="231">
        <f>'Order Form'!M109</f>
        <v>0</v>
      </c>
      <c r="K1690" s="231" t="str">
        <f t="shared" si="116"/>
        <v>F</v>
      </c>
      <c r="L1690" s="231">
        <f>IF('Pricing + Order Summary'!$O$13&gt;=8000,14,
IF('Pricing + Order Summary'!$O$13&gt;=5500,15,
IF('Pricing + Order Summary'!$O$13&gt;=4000,16,
IF('Pricing + Order Summary'!$O$13&gt;=2000,23,
IF('Pricing + Order Summary'!$O$13&gt;=750,21,
2)))))</f>
        <v>2</v>
      </c>
      <c r="M1690" s="231" t="str">
        <f>"SPS20115"&amp;"-"&amp;D1690&amp;"-"&amp;'Order Form'!$O$3&amp;"-4"</f>
        <v>SPS20115-0-1-4</v>
      </c>
    </row>
    <row r="1691" spans="1:13">
      <c r="A1691" s="234">
        <f>'Order Form'!A110</f>
        <v>100543</v>
      </c>
      <c r="B1691" s="234">
        <f t="shared" si="114"/>
        <v>100543</v>
      </c>
      <c r="C1691" s="235">
        <f t="shared" si="115"/>
        <v>100543</v>
      </c>
      <c r="D1691" s="231">
        <f>'Order Form'!$N$2</f>
        <v>0</v>
      </c>
      <c r="E1691" s="232">
        <f>'Order Form'!$M$11</f>
        <v>0</v>
      </c>
      <c r="F1691" s="232" t="str">
        <f>IF(ISBLANK('Order Form'!$M$12),"",'Order Form'!$M$12)</f>
        <v/>
      </c>
      <c r="G1691" s="232">
        <f t="shared" ca="1" si="117"/>
        <v>41887</v>
      </c>
      <c r="H1691" s="233">
        <f>'Order Form'!$M$13</f>
        <v>0</v>
      </c>
      <c r="I1691" s="236">
        <f>'Order Form'!E110</f>
        <v>12.5</v>
      </c>
      <c r="J1691" s="231">
        <f>'Order Form'!M110</f>
        <v>0</v>
      </c>
      <c r="K1691" s="231" t="str">
        <f t="shared" si="116"/>
        <v>F</v>
      </c>
      <c r="L1691" s="231">
        <f>IF('Pricing + Order Summary'!$O$13&gt;=8000,14,
IF('Pricing + Order Summary'!$O$13&gt;=5500,15,
IF('Pricing + Order Summary'!$O$13&gt;=4000,16,
IF('Pricing + Order Summary'!$O$13&gt;=2000,23,
IF('Pricing + Order Summary'!$O$13&gt;=750,21,
2)))))</f>
        <v>2</v>
      </c>
      <c r="M1691" s="231" t="str">
        <f>"SPS20115"&amp;"-"&amp;D1691&amp;"-"&amp;'Order Form'!$O$3&amp;"-4"</f>
        <v>SPS20115-0-1-4</v>
      </c>
    </row>
    <row r="1692" spans="1:13">
      <c r="A1692" s="234">
        <f>'Order Form'!A111</f>
        <v>101838</v>
      </c>
      <c r="B1692" s="234">
        <f t="shared" si="114"/>
        <v>101838</v>
      </c>
      <c r="C1692" s="235">
        <f t="shared" si="115"/>
        <v>101838</v>
      </c>
      <c r="D1692" s="231">
        <f>'Order Form'!$N$2</f>
        <v>0</v>
      </c>
      <c r="E1692" s="232">
        <f>'Order Form'!$M$11</f>
        <v>0</v>
      </c>
      <c r="F1692" s="232" t="str">
        <f>IF(ISBLANK('Order Form'!$M$12),"",'Order Form'!$M$12)</f>
        <v/>
      </c>
      <c r="G1692" s="232">
        <f t="shared" ca="1" si="117"/>
        <v>41887</v>
      </c>
      <c r="H1692" s="233">
        <f>'Order Form'!$M$13</f>
        <v>0</v>
      </c>
      <c r="I1692" s="236">
        <f>'Order Form'!E111</f>
        <v>12.5</v>
      </c>
      <c r="J1692" s="231">
        <f>'Order Form'!M111</f>
        <v>0</v>
      </c>
      <c r="K1692" s="231" t="str">
        <f t="shared" si="116"/>
        <v>F</v>
      </c>
      <c r="L1692" s="231">
        <f>IF('Pricing + Order Summary'!$O$13&gt;=8000,14,
IF('Pricing + Order Summary'!$O$13&gt;=5500,15,
IF('Pricing + Order Summary'!$O$13&gt;=4000,16,
IF('Pricing + Order Summary'!$O$13&gt;=2000,23,
IF('Pricing + Order Summary'!$O$13&gt;=750,21,
2)))))</f>
        <v>2</v>
      </c>
      <c r="M1692" s="231" t="str">
        <f>"SPS20115"&amp;"-"&amp;D1692&amp;"-"&amp;'Order Form'!$O$3&amp;"-4"</f>
        <v>SPS20115-0-1-4</v>
      </c>
    </row>
    <row r="1693" spans="1:13">
      <c r="A1693" s="234">
        <f>'Order Form'!A112</f>
        <v>100545</v>
      </c>
      <c r="B1693" s="234">
        <f t="shared" si="114"/>
        <v>100545</v>
      </c>
      <c r="C1693" s="235">
        <f t="shared" si="115"/>
        <v>100545</v>
      </c>
      <c r="D1693" s="231">
        <f>'Order Form'!$N$2</f>
        <v>0</v>
      </c>
      <c r="E1693" s="232">
        <f>'Order Form'!$M$11</f>
        <v>0</v>
      </c>
      <c r="F1693" s="232" t="str">
        <f>IF(ISBLANK('Order Form'!$M$12),"",'Order Form'!$M$12)</f>
        <v/>
      </c>
      <c r="G1693" s="232">
        <f t="shared" ca="1" si="117"/>
        <v>41887</v>
      </c>
      <c r="H1693" s="233">
        <f>'Order Form'!$M$13</f>
        <v>0</v>
      </c>
      <c r="I1693" s="236">
        <f>'Order Form'!E112</f>
        <v>12.5</v>
      </c>
      <c r="J1693" s="231">
        <f>'Order Form'!M112</f>
        <v>0</v>
      </c>
      <c r="K1693" s="231" t="str">
        <f t="shared" si="116"/>
        <v>F</v>
      </c>
      <c r="L1693" s="231">
        <f>IF('Pricing + Order Summary'!$O$13&gt;=8000,14,
IF('Pricing + Order Summary'!$O$13&gt;=5500,15,
IF('Pricing + Order Summary'!$O$13&gt;=4000,16,
IF('Pricing + Order Summary'!$O$13&gt;=2000,23,
IF('Pricing + Order Summary'!$O$13&gt;=750,21,
2)))))</f>
        <v>2</v>
      </c>
      <c r="M1693" s="231" t="str">
        <f>"SPS20115"&amp;"-"&amp;D1693&amp;"-"&amp;'Order Form'!$O$3&amp;"-4"</f>
        <v>SPS20115-0-1-4</v>
      </c>
    </row>
    <row r="1694" spans="1:13">
      <c r="A1694" s="234">
        <f>'Order Form'!A113</f>
        <v>100546</v>
      </c>
      <c r="B1694" s="234">
        <f t="shared" si="114"/>
        <v>100546</v>
      </c>
      <c r="C1694" s="235">
        <f t="shared" si="115"/>
        <v>100546</v>
      </c>
      <c r="D1694" s="231">
        <f>'Order Form'!$N$2</f>
        <v>0</v>
      </c>
      <c r="E1694" s="232">
        <f>'Order Form'!$M$11</f>
        <v>0</v>
      </c>
      <c r="F1694" s="232" t="str">
        <f>IF(ISBLANK('Order Form'!$M$12),"",'Order Form'!$M$12)</f>
        <v/>
      </c>
      <c r="G1694" s="232">
        <f t="shared" ca="1" si="117"/>
        <v>41887</v>
      </c>
      <c r="H1694" s="233">
        <f>'Order Form'!$M$13</f>
        <v>0</v>
      </c>
      <c r="I1694" s="236">
        <f>'Order Form'!E113</f>
        <v>12.5</v>
      </c>
      <c r="J1694" s="231">
        <f>'Order Form'!M113</f>
        <v>0</v>
      </c>
      <c r="K1694" s="231" t="str">
        <f t="shared" si="116"/>
        <v>F</v>
      </c>
      <c r="L1694" s="231">
        <f>IF('Pricing + Order Summary'!$O$13&gt;=8000,14,
IF('Pricing + Order Summary'!$O$13&gt;=5500,15,
IF('Pricing + Order Summary'!$O$13&gt;=4000,16,
IF('Pricing + Order Summary'!$O$13&gt;=2000,23,
IF('Pricing + Order Summary'!$O$13&gt;=750,21,
2)))))</f>
        <v>2</v>
      </c>
      <c r="M1694" s="231" t="str">
        <f>"SPS20115"&amp;"-"&amp;D1694&amp;"-"&amp;'Order Form'!$O$3&amp;"-4"</f>
        <v>SPS20115-0-1-4</v>
      </c>
    </row>
    <row r="1695" spans="1:13">
      <c r="A1695" s="234">
        <f>'Order Form'!A114</f>
        <v>100544</v>
      </c>
      <c r="B1695" s="234">
        <f t="shared" si="114"/>
        <v>100544</v>
      </c>
      <c r="C1695" s="235">
        <f t="shared" si="115"/>
        <v>100544</v>
      </c>
      <c r="D1695" s="231">
        <f>'Order Form'!$N$2</f>
        <v>0</v>
      </c>
      <c r="E1695" s="232">
        <f>'Order Form'!$M$11</f>
        <v>0</v>
      </c>
      <c r="F1695" s="232" t="str">
        <f>IF(ISBLANK('Order Form'!$M$12),"",'Order Form'!$M$12)</f>
        <v/>
      </c>
      <c r="G1695" s="232">
        <f t="shared" ca="1" si="117"/>
        <v>41887</v>
      </c>
      <c r="H1695" s="233">
        <f>'Order Form'!$M$13</f>
        <v>0</v>
      </c>
      <c r="I1695" s="236">
        <f>'Order Form'!E114</f>
        <v>12.5</v>
      </c>
      <c r="J1695" s="231">
        <f>'Order Form'!M114</f>
        <v>0</v>
      </c>
      <c r="K1695" s="231" t="str">
        <f t="shared" si="116"/>
        <v>F</v>
      </c>
      <c r="L1695" s="231">
        <f>IF('Pricing + Order Summary'!$O$13&gt;=8000,14,
IF('Pricing + Order Summary'!$O$13&gt;=5500,15,
IF('Pricing + Order Summary'!$O$13&gt;=4000,16,
IF('Pricing + Order Summary'!$O$13&gt;=2000,23,
IF('Pricing + Order Summary'!$O$13&gt;=750,21,
2)))))</f>
        <v>2</v>
      </c>
      <c r="M1695" s="231" t="str">
        <f>"SPS20115"&amp;"-"&amp;D1695&amp;"-"&amp;'Order Form'!$O$3&amp;"-4"</f>
        <v>SPS20115-0-1-4</v>
      </c>
    </row>
    <row r="1696" spans="1:13">
      <c r="A1696" s="234">
        <f>'Order Form'!A115</f>
        <v>107734</v>
      </c>
      <c r="B1696" s="234">
        <f t="shared" si="114"/>
        <v>107734</v>
      </c>
      <c r="C1696" s="235">
        <f t="shared" si="115"/>
        <v>107734</v>
      </c>
      <c r="D1696" s="231">
        <f>'Order Form'!$N$2</f>
        <v>0</v>
      </c>
      <c r="E1696" s="232">
        <f>'Order Form'!$M$11</f>
        <v>0</v>
      </c>
      <c r="F1696" s="232" t="str">
        <f>IF(ISBLANK('Order Form'!$M$12),"",'Order Form'!$M$12)</f>
        <v/>
      </c>
      <c r="G1696" s="232">
        <f t="shared" ca="1" si="117"/>
        <v>41887</v>
      </c>
      <c r="H1696" s="233">
        <f>'Order Form'!$M$13</f>
        <v>0</v>
      </c>
      <c r="I1696" s="236">
        <f>'Order Form'!E115</f>
        <v>12.5</v>
      </c>
      <c r="J1696" s="231">
        <f>'Order Form'!M115</f>
        <v>0</v>
      </c>
      <c r="K1696" s="231" t="str">
        <f t="shared" si="116"/>
        <v>F</v>
      </c>
      <c r="L1696" s="231">
        <f>IF('Pricing + Order Summary'!$O$13&gt;=8000,14,
IF('Pricing + Order Summary'!$O$13&gt;=5500,15,
IF('Pricing + Order Summary'!$O$13&gt;=4000,16,
IF('Pricing + Order Summary'!$O$13&gt;=2000,23,
IF('Pricing + Order Summary'!$O$13&gt;=750,21,
2)))))</f>
        <v>2</v>
      </c>
      <c r="M1696" s="231" t="str">
        <f>"SPS20115"&amp;"-"&amp;D1696&amp;"-"&amp;'Order Form'!$O$3&amp;"-4"</f>
        <v>SPS20115-0-1-4</v>
      </c>
    </row>
    <row r="1697" spans="1:13">
      <c r="A1697" s="234">
        <f>'Order Form'!A116</f>
        <v>108697</v>
      </c>
      <c r="B1697" s="234">
        <f t="shared" si="114"/>
        <v>108697</v>
      </c>
      <c r="C1697" s="235">
        <f t="shared" si="115"/>
        <v>108697</v>
      </c>
      <c r="D1697" s="231">
        <f>'Order Form'!$N$2</f>
        <v>0</v>
      </c>
      <c r="E1697" s="232">
        <f>'Order Form'!$M$11</f>
        <v>0</v>
      </c>
      <c r="F1697" s="232" t="str">
        <f>IF(ISBLANK('Order Form'!$M$12),"",'Order Form'!$M$12)</f>
        <v/>
      </c>
      <c r="G1697" s="232">
        <f t="shared" ca="1" si="117"/>
        <v>41887</v>
      </c>
      <c r="H1697" s="233">
        <f>'Order Form'!$M$13</f>
        <v>0</v>
      </c>
      <c r="I1697" s="236">
        <f>'Order Form'!E116</f>
        <v>12.5</v>
      </c>
      <c r="J1697" s="231">
        <f>'Order Form'!M116</f>
        <v>0</v>
      </c>
      <c r="K1697" s="231" t="str">
        <f t="shared" si="116"/>
        <v>F</v>
      </c>
      <c r="L1697" s="231">
        <f>IF('Pricing + Order Summary'!$O$13&gt;=8000,14,
IF('Pricing + Order Summary'!$O$13&gt;=5500,15,
IF('Pricing + Order Summary'!$O$13&gt;=4000,16,
IF('Pricing + Order Summary'!$O$13&gt;=2000,23,
IF('Pricing + Order Summary'!$O$13&gt;=750,21,
2)))))</f>
        <v>2</v>
      </c>
      <c r="M1697" s="231" t="str">
        <f>"SPS20115"&amp;"-"&amp;D1697&amp;"-"&amp;'Order Form'!$O$3&amp;"-4"</f>
        <v>SPS20115-0-1-4</v>
      </c>
    </row>
    <row r="1698" spans="1:13">
      <c r="A1698" s="234">
        <f>'Order Form'!A117</f>
        <v>100510</v>
      </c>
      <c r="B1698" s="234">
        <f t="shared" si="114"/>
        <v>100510</v>
      </c>
      <c r="C1698" s="235">
        <f t="shared" si="115"/>
        <v>100510</v>
      </c>
      <c r="D1698" s="231">
        <f>'Order Form'!$N$2</f>
        <v>0</v>
      </c>
      <c r="E1698" s="232">
        <f>'Order Form'!$M$11</f>
        <v>0</v>
      </c>
      <c r="F1698" s="232" t="str">
        <f>IF(ISBLANK('Order Form'!$M$12),"",'Order Form'!$M$12)</f>
        <v/>
      </c>
      <c r="G1698" s="232">
        <f t="shared" ca="1" si="117"/>
        <v>41887</v>
      </c>
      <c r="H1698" s="233">
        <f>'Order Form'!$M$13</f>
        <v>0</v>
      </c>
      <c r="I1698" s="236">
        <f>'Order Form'!E117</f>
        <v>12.5</v>
      </c>
      <c r="J1698" s="231">
        <f>'Order Form'!M117</f>
        <v>0</v>
      </c>
      <c r="K1698" s="231" t="str">
        <f t="shared" si="116"/>
        <v>F</v>
      </c>
      <c r="L1698" s="231">
        <f>IF('Pricing + Order Summary'!$O$13&gt;=8000,14,
IF('Pricing + Order Summary'!$O$13&gt;=5500,15,
IF('Pricing + Order Summary'!$O$13&gt;=4000,16,
IF('Pricing + Order Summary'!$O$13&gt;=2000,23,
IF('Pricing + Order Summary'!$O$13&gt;=750,21,
2)))))</f>
        <v>2</v>
      </c>
      <c r="M1698" s="231" t="str">
        <f>"SPS20115"&amp;"-"&amp;D1698&amp;"-"&amp;'Order Form'!$O$3&amp;"-4"</f>
        <v>SPS20115-0-1-4</v>
      </c>
    </row>
    <row r="1699" spans="1:13">
      <c r="A1699" s="234">
        <f>'Order Form'!A118</f>
        <v>108692</v>
      </c>
      <c r="B1699" s="234">
        <f t="shared" si="114"/>
        <v>108692</v>
      </c>
      <c r="C1699" s="235">
        <f t="shared" si="115"/>
        <v>108692</v>
      </c>
      <c r="D1699" s="231">
        <f>'Order Form'!$N$2</f>
        <v>0</v>
      </c>
      <c r="E1699" s="232">
        <f>'Order Form'!$M$11</f>
        <v>0</v>
      </c>
      <c r="F1699" s="232" t="str">
        <f>IF(ISBLANK('Order Form'!$M$12),"",'Order Form'!$M$12)</f>
        <v/>
      </c>
      <c r="G1699" s="232">
        <f t="shared" ca="1" si="117"/>
        <v>41887</v>
      </c>
      <c r="H1699" s="233">
        <f>'Order Form'!$M$13</f>
        <v>0</v>
      </c>
      <c r="I1699" s="236">
        <f>'Order Form'!E118</f>
        <v>12.5</v>
      </c>
      <c r="J1699" s="231">
        <f>'Order Form'!M118</f>
        <v>0</v>
      </c>
      <c r="K1699" s="231" t="str">
        <f t="shared" si="116"/>
        <v>F</v>
      </c>
      <c r="L1699" s="231">
        <f>IF('Pricing + Order Summary'!$O$13&gt;=8000,14,
IF('Pricing + Order Summary'!$O$13&gt;=5500,15,
IF('Pricing + Order Summary'!$O$13&gt;=4000,16,
IF('Pricing + Order Summary'!$O$13&gt;=2000,23,
IF('Pricing + Order Summary'!$O$13&gt;=750,21,
2)))))</f>
        <v>2</v>
      </c>
      <c r="M1699" s="231" t="str">
        <f>"SPS20115"&amp;"-"&amp;D1699&amp;"-"&amp;'Order Form'!$O$3&amp;"-4"</f>
        <v>SPS20115-0-1-4</v>
      </c>
    </row>
    <row r="1700" spans="1:13">
      <c r="A1700" s="234">
        <f>'Order Form'!A119</f>
        <v>108704</v>
      </c>
      <c r="B1700" s="234">
        <f t="shared" si="114"/>
        <v>108704</v>
      </c>
      <c r="C1700" s="235">
        <f t="shared" si="115"/>
        <v>108704</v>
      </c>
      <c r="D1700" s="231">
        <f>'Order Form'!$N$2</f>
        <v>0</v>
      </c>
      <c r="E1700" s="232">
        <f>'Order Form'!$M$11</f>
        <v>0</v>
      </c>
      <c r="F1700" s="232" t="str">
        <f>IF(ISBLANK('Order Form'!$M$12),"",'Order Form'!$M$12)</f>
        <v/>
      </c>
      <c r="G1700" s="232">
        <f t="shared" ca="1" si="117"/>
        <v>41887</v>
      </c>
      <c r="H1700" s="233">
        <f>'Order Form'!$M$13</f>
        <v>0</v>
      </c>
      <c r="I1700" s="236">
        <f>'Order Form'!E119</f>
        <v>12.5</v>
      </c>
      <c r="J1700" s="231">
        <f>'Order Form'!M119</f>
        <v>0</v>
      </c>
      <c r="K1700" s="231" t="str">
        <f t="shared" si="116"/>
        <v>F</v>
      </c>
      <c r="L1700" s="231">
        <f>IF('Pricing + Order Summary'!$O$13&gt;=8000,14,
IF('Pricing + Order Summary'!$O$13&gt;=5500,15,
IF('Pricing + Order Summary'!$O$13&gt;=4000,16,
IF('Pricing + Order Summary'!$O$13&gt;=2000,23,
IF('Pricing + Order Summary'!$O$13&gt;=750,21,
2)))))</f>
        <v>2</v>
      </c>
      <c r="M1700" s="231" t="str">
        <f>"SPS20115"&amp;"-"&amp;D1700&amp;"-"&amp;'Order Form'!$O$3&amp;"-4"</f>
        <v>SPS20115-0-1-4</v>
      </c>
    </row>
    <row r="1701" spans="1:13">
      <c r="A1701" s="234">
        <f>'Order Form'!A120</f>
        <v>107731</v>
      </c>
      <c r="B1701" s="234">
        <f t="shared" si="114"/>
        <v>107731</v>
      </c>
      <c r="C1701" s="235">
        <f t="shared" si="115"/>
        <v>107731</v>
      </c>
      <c r="D1701" s="231">
        <f>'Order Form'!$N$2</f>
        <v>0</v>
      </c>
      <c r="E1701" s="232">
        <f>'Order Form'!$M$11</f>
        <v>0</v>
      </c>
      <c r="F1701" s="232" t="str">
        <f>IF(ISBLANK('Order Form'!$M$12),"",'Order Form'!$M$12)</f>
        <v/>
      </c>
      <c r="G1701" s="232">
        <f t="shared" ca="1" si="117"/>
        <v>41887</v>
      </c>
      <c r="H1701" s="233">
        <f>'Order Form'!$M$13</f>
        <v>0</v>
      </c>
      <c r="I1701" s="236">
        <f>'Order Form'!E120</f>
        <v>12.5</v>
      </c>
      <c r="J1701" s="231">
        <f>'Order Form'!M120</f>
        <v>0</v>
      </c>
      <c r="K1701" s="231" t="str">
        <f t="shared" si="116"/>
        <v>F</v>
      </c>
      <c r="L1701" s="231">
        <f>IF('Pricing + Order Summary'!$O$13&gt;=8000,14,
IF('Pricing + Order Summary'!$O$13&gt;=5500,15,
IF('Pricing + Order Summary'!$O$13&gt;=4000,16,
IF('Pricing + Order Summary'!$O$13&gt;=2000,23,
IF('Pricing + Order Summary'!$O$13&gt;=750,21,
2)))))</f>
        <v>2</v>
      </c>
      <c r="M1701" s="231" t="str">
        <f>"SPS20115"&amp;"-"&amp;D1701&amp;"-"&amp;'Order Form'!$O$3&amp;"-4"</f>
        <v>SPS20115-0-1-4</v>
      </c>
    </row>
    <row r="1702" spans="1:13">
      <c r="A1702" s="234">
        <f>'Order Form'!A121</f>
        <v>100519</v>
      </c>
      <c r="B1702" s="234">
        <f t="shared" si="114"/>
        <v>100519</v>
      </c>
      <c r="C1702" s="235">
        <f t="shared" si="115"/>
        <v>100519</v>
      </c>
      <c r="D1702" s="231">
        <f>'Order Form'!$N$2</f>
        <v>0</v>
      </c>
      <c r="E1702" s="232">
        <f>'Order Form'!$M$11</f>
        <v>0</v>
      </c>
      <c r="F1702" s="232" t="str">
        <f>IF(ISBLANK('Order Form'!$M$12),"",'Order Form'!$M$12)</f>
        <v/>
      </c>
      <c r="G1702" s="232">
        <f t="shared" ca="1" si="117"/>
        <v>41887</v>
      </c>
      <c r="H1702" s="233">
        <f>'Order Form'!$M$13</f>
        <v>0</v>
      </c>
      <c r="I1702" s="236">
        <f>'Order Form'!E121</f>
        <v>12.5</v>
      </c>
      <c r="J1702" s="231">
        <f>'Order Form'!M121</f>
        <v>0</v>
      </c>
      <c r="K1702" s="231" t="str">
        <f t="shared" si="116"/>
        <v>F</v>
      </c>
      <c r="L1702" s="231">
        <f>IF('Pricing + Order Summary'!$O$13&gt;=8000,14,
IF('Pricing + Order Summary'!$O$13&gt;=5500,15,
IF('Pricing + Order Summary'!$O$13&gt;=4000,16,
IF('Pricing + Order Summary'!$O$13&gt;=2000,23,
IF('Pricing + Order Summary'!$O$13&gt;=750,21,
2)))))</f>
        <v>2</v>
      </c>
      <c r="M1702" s="231" t="str">
        <f>"SPS20115"&amp;"-"&amp;D1702&amp;"-"&amp;'Order Form'!$O$3&amp;"-4"</f>
        <v>SPS20115-0-1-4</v>
      </c>
    </row>
    <row r="1703" spans="1:13">
      <c r="A1703" s="234">
        <f>'Order Form'!A122</f>
        <v>108590</v>
      </c>
      <c r="B1703" s="234">
        <f t="shared" si="114"/>
        <v>108590</v>
      </c>
      <c r="C1703" s="235">
        <f t="shared" si="115"/>
        <v>108590</v>
      </c>
      <c r="D1703" s="231">
        <f>'Order Form'!$N$2</f>
        <v>0</v>
      </c>
      <c r="E1703" s="232">
        <f>'Order Form'!$M$11</f>
        <v>0</v>
      </c>
      <c r="F1703" s="232" t="str">
        <f>IF(ISBLANK('Order Form'!$M$12),"",'Order Form'!$M$12)</f>
        <v/>
      </c>
      <c r="G1703" s="232">
        <f t="shared" ca="1" si="117"/>
        <v>41887</v>
      </c>
      <c r="H1703" s="233">
        <f>'Order Form'!$M$13</f>
        <v>0</v>
      </c>
      <c r="I1703" s="236">
        <f>'Order Form'!E122</f>
        <v>12.5</v>
      </c>
      <c r="J1703" s="231">
        <f>'Order Form'!M122</f>
        <v>0</v>
      </c>
      <c r="K1703" s="231" t="str">
        <f t="shared" si="116"/>
        <v>F</v>
      </c>
      <c r="L1703" s="231">
        <f>IF('Pricing + Order Summary'!$O$13&gt;=8000,14,
IF('Pricing + Order Summary'!$O$13&gt;=5500,15,
IF('Pricing + Order Summary'!$O$13&gt;=4000,16,
IF('Pricing + Order Summary'!$O$13&gt;=2000,23,
IF('Pricing + Order Summary'!$O$13&gt;=750,21,
2)))))</f>
        <v>2</v>
      </c>
      <c r="M1703" s="231" t="str">
        <f>"SPS20115"&amp;"-"&amp;D1703&amp;"-"&amp;'Order Form'!$O$3&amp;"-4"</f>
        <v>SPS20115-0-1-4</v>
      </c>
    </row>
    <row r="1704" spans="1:13">
      <c r="A1704" s="234">
        <f>'Order Form'!A123</f>
        <v>108684</v>
      </c>
      <c r="B1704" s="234">
        <f t="shared" si="114"/>
        <v>108684</v>
      </c>
      <c r="C1704" s="235">
        <f t="shared" si="115"/>
        <v>108684</v>
      </c>
      <c r="D1704" s="231">
        <f>'Order Form'!$N$2</f>
        <v>0</v>
      </c>
      <c r="E1704" s="232">
        <f>'Order Form'!$M$11</f>
        <v>0</v>
      </c>
      <c r="F1704" s="232" t="str">
        <f>IF(ISBLANK('Order Form'!$M$12),"",'Order Form'!$M$12)</f>
        <v/>
      </c>
      <c r="G1704" s="232">
        <f t="shared" ca="1" si="117"/>
        <v>41887</v>
      </c>
      <c r="H1704" s="233">
        <f>'Order Form'!$M$13</f>
        <v>0</v>
      </c>
      <c r="I1704" s="236">
        <f>'Order Form'!E123</f>
        <v>12.5</v>
      </c>
      <c r="J1704" s="231">
        <f>'Order Form'!M123</f>
        <v>0</v>
      </c>
      <c r="K1704" s="231" t="str">
        <f t="shared" si="116"/>
        <v>F</v>
      </c>
      <c r="L1704" s="231">
        <f>IF('Pricing + Order Summary'!$O$13&gt;=8000,14,
IF('Pricing + Order Summary'!$O$13&gt;=5500,15,
IF('Pricing + Order Summary'!$O$13&gt;=4000,16,
IF('Pricing + Order Summary'!$O$13&gt;=2000,23,
IF('Pricing + Order Summary'!$O$13&gt;=750,21,
2)))))</f>
        <v>2</v>
      </c>
      <c r="M1704" s="231" t="str">
        <f>"SPS20115"&amp;"-"&amp;D1704&amp;"-"&amp;'Order Form'!$O$3&amp;"-4"</f>
        <v>SPS20115-0-1-4</v>
      </c>
    </row>
    <row r="1705" spans="1:13">
      <c r="A1705" s="234">
        <f>'Order Form'!A124</f>
        <v>108706</v>
      </c>
      <c r="B1705" s="234">
        <f t="shared" si="114"/>
        <v>108706</v>
      </c>
      <c r="C1705" s="235">
        <f t="shared" si="115"/>
        <v>108706</v>
      </c>
      <c r="D1705" s="231">
        <f>'Order Form'!$N$2</f>
        <v>0</v>
      </c>
      <c r="E1705" s="232">
        <f>'Order Form'!$M$11</f>
        <v>0</v>
      </c>
      <c r="F1705" s="232" t="str">
        <f>IF(ISBLANK('Order Form'!$M$12),"",'Order Form'!$M$12)</f>
        <v/>
      </c>
      <c r="G1705" s="232">
        <f t="shared" ca="1" si="117"/>
        <v>41887</v>
      </c>
      <c r="H1705" s="233">
        <f>'Order Form'!$M$13</f>
        <v>0</v>
      </c>
      <c r="I1705" s="236">
        <f>'Order Form'!E124</f>
        <v>12.5</v>
      </c>
      <c r="J1705" s="231">
        <f>'Order Form'!M124</f>
        <v>0</v>
      </c>
      <c r="K1705" s="231" t="str">
        <f t="shared" si="116"/>
        <v>F</v>
      </c>
      <c r="L1705" s="231">
        <f>IF('Pricing + Order Summary'!$O$13&gt;=8000,14,
IF('Pricing + Order Summary'!$O$13&gt;=5500,15,
IF('Pricing + Order Summary'!$O$13&gt;=4000,16,
IF('Pricing + Order Summary'!$O$13&gt;=2000,23,
IF('Pricing + Order Summary'!$O$13&gt;=750,21,
2)))))</f>
        <v>2</v>
      </c>
      <c r="M1705" s="231" t="str">
        <f>"SPS20115"&amp;"-"&amp;D1705&amp;"-"&amp;'Order Form'!$O$3&amp;"-4"</f>
        <v>SPS20115-0-1-4</v>
      </c>
    </row>
    <row r="1706" spans="1:13">
      <c r="A1706" s="234">
        <f>'Order Form'!A125</f>
        <v>100503</v>
      </c>
      <c r="B1706" s="234">
        <f t="shared" si="114"/>
        <v>100503</v>
      </c>
      <c r="C1706" s="235">
        <f t="shared" si="115"/>
        <v>100503</v>
      </c>
      <c r="D1706" s="231">
        <f>'Order Form'!$N$2</f>
        <v>0</v>
      </c>
      <c r="E1706" s="232">
        <f>'Order Form'!$M$11</f>
        <v>0</v>
      </c>
      <c r="F1706" s="232" t="str">
        <f>IF(ISBLANK('Order Form'!$M$12),"",'Order Form'!$M$12)</f>
        <v/>
      </c>
      <c r="G1706" s="232">
        <f t="shared" ca="1" si="117"/>
        <v>41887</v>
      </c>
      <c r="H1706" s="233">
        <f>'Order Form'!$M$13</f>
        <v>0</v>
      </c>
      <c r="I1706" s="236">
        <f>'Order Form'!E125</f>
        <v>12.5</v>
      </c>
      <c r="J1706" s="231">
        <f>'Order Form'!M125</f>
        <v>0</v>
      </c>
      <c r="K1706" s="231" t="str">
        <f t="shared" si="116"/>
        <v>F</v>
      </c>
      <c r="L1706" s="231">
        <f>IF('Pricing + Order Summary'!$O$13&gt;=8000,14,
IF('Pricing + Order Summary'!$O$13&gt;=5500,15,
IF('Pricing + Order Summary'!$O$13&gt;=4000,16,
IF('Pricing + Order Summary'!$O$13&gt;=2000,23,
IF('Pricing + Order Summary'!$O$13&gt;=750,21,
2)))))</f>
        <v>2</v>
      </c>
      <c r="M1706" s="231" t="str">
        <f>"SPS20115"&amp;"-"&amp;D1706&amp;"-"&amp;'Order Form'!$O$3&amp;"-4"</f>
        <v>SPS20115-0-1-4</v>
      </c>
    </row>
    <row r="1707" spans="1:13">
      <c r="A1707" s="234">
        <f>'Order Form'!A126</f>
        <v>108690</v>
      </c>
      <c r="B1707" s="234">
        <f t="shared" si="114"/>
        <v>108690</v>
      </c>
      <c r="C1707" s="235">
        <f t="shared" si="115"/>
        <v>108690</v>
      </c>
      <c r="D1707" s="231">
        <f>'Order Form'!$N$2</f>
        <v>0</v>
      </c>
      <c r="E1707" s="232">
        <f>'Order Form'!$M$11</f>
        <v>0</v>
      </c>
      <c r="F1707" s="232" t="str">
        <f>IF(ISBLANK('Order Form'!$M$12),"",'Order Form'!$M$12)</f>
        <v/>
      </c>
      <c r="G1707" s="232">
        <f t="shared" ca="1" si="117"/>
        <v>41887</v>
      </c>
      <c r="H1707" s="233">
        <f>'Order Form'!$M$13</f>
        <v>0</v>
      </c>
      <c r="I1707" s="236">
        <f>'Order Form'!E126</f>
        <v>12.5</v>
      </c>
      <c r="J1707" s="231">
        <f>'Order Form'!M126</f>
        <v>0</v>
      </c>
      <c r="K1707" s="231" t="str">
        <f t="shared" si="116"/>
        <v>F</v>
      </c>
      <c r="L1707" s="231">
        <f>IF('Pricing + Order Summary'!$O$13&gt;=8000,14,
IF('Pricing + Order Summary'!$O$13&gt;=5500,15,
IF('Pricing + Order Summary'!$O$13&gt;=4000,16,
IF('Pricing + Order Summary'!$O$13&gt;=2000,23,
IF('Pricing + Order Summary'!$O$13&gt;=750,21,
2)))))</f>
        <v>2</v>
      </c>
      <c r="M1707" s="231" t="str">
        <f>"SPS20115"&amp;"-"&amp;D1707&amp;"-"&amp;'Order Form'!$O$3&amp;"-4"</f>
        <v>SPS20115-0-1-4</v>
      </c>
    </row>
    <row r="1708" spans="1:13">
      <c r="A1708" s="234">
        <f>'Order Form'!A127</f>
        <v>100251</v>
      </c>
      <c r="B1708" s="234">
        <f t="shared" si="114"/>
        <v>100251</v>
      </c>
      <c r="C1708" s="235">
        <f t="shared" si="115"/>
        <v>100251</v>
      </c>
      <c r="D1708" s="231">
        <f>'Order Form'!$N$2</f>
        <v>0</v>
      </c>
      <c r="E1708" s="232">
        <f>'Order Form'!$M$11</f>
        <v>0</v>
      </c>
      <c r="F1708" s="232" t="str">
        <f>IF(ISBLANK('Order Form'!$M$12),"",'Order Form'!$M$12)</f>
        <v/>
      </c>
      <c r="G1708" s="232">
        <f t="shared" ca="1" si="117"/>
        <v>41887</v>
      </c>
      <c r="H1708" s="233">
        <f>'Order Form'!$M$13</f>
        <v>0</v>
      </c>
      <c r="I1708" s="236">
        <f>'Order Form'!E127</f>
        <v>12.5</v>
      </c>
      <c r="J1708" s="231">
        <f>'Order Form'!M127</f>
        <v>0</v>
      </c>
      <c r="K1708" s="231" t="str">
        <f t="shared" si="116"/>
        <v>F</v>
      </c>
      <c r="L1708" s="231">
        <f>IF('Pricing + Order Summary'!$O$13&gt;=8000,14,
IF('Pricing + Order Summary'!$O$13&gt;=5500,15,
IF('Pricing + Order Summary'!$O$13&gt;=4000,16,
IF('Pricing + Order Summary'!$O$13&gt;=2000,23,
IF('Pricing + Order Summary'!$O$13&gt;=750,21,
2)))))</f>
        <v>2</v>
      </c>
      <c r="M1708" s="231" t="str">
        <f>"SPS20115"&amp;"-"&amp;D1708&amp;"-"&amp;'Order Form'!$O$3&amp;"-4"</f>
        <v>SPS20115-0-1-4</v>
      </c>
    </row>
    <row r="1709" spans="1:13">
      <c r="A1709" s="234">
        <f>'Order Form'!A128</f>
        <v>107746</v>
      </c>
      <c r="B1709" s="234">
        <f t="shared" si="114"/>
        <v>107746</v>
      </c>
      <c r="C1709" s="235">
        <f t="shared" si="115"/>
        <v>107746</v>
      </c>
      <c r="D1709" s="231">
        <f>'Order Form'!$N$2</f>
        <v>0</v>
      </c>
      <c r="E1709" s="232">
        <f>'Order Form'!$M$11</f>
        <v>0</v>
      </c>
      <c r="F1709" s="232" t="str">
        <f>IF(ISBLANK('Order Form'!$M$12),"",'Order Form'!$M$12)</f>
        <v/>
      </c>
      <c r="G1709" s="232">
        <f t="shared" ca="1" si="117"/>
        <v>41887</v>
      </c>
      <c r="H1709" s="233">
        <f>'Order Form'!$M$13</f>
        <v>0</v>
      </c>
      <c r="I1709" s="236">
        <f>'Order Form'!E128</f>
        <v>12.5</v>
      </c>
      <c r="J1709" s="231">
        <f>'Order Form'!M128</f>
        <v>0</v>
      </c>
      <c r="K1709" s="231" t="str">
        <f t="shared" si="116"/>
        <v>F</v>
      </c>
      <c r="L1709" s="231">
        <f>IF('Pricing + Order Summary'!$O$13&gt;=8000,14,
IF('Pricing + Order Summary'!$O$13&gt;=5500,15,
IF('Pricing + Order Summary'!$O$13&gt;=4000,16,
IF('Pricing + Order Summary'!$O$13&gt;=2000,23,
IF('Pricing + Order Summary'!$O$13&gt;=750,21,
2)))))</f>
        <v>2</v>
      </c>
      <c r="M1709" s="231" t="str">
        <f>"SPS20115"&amp;"-"&amp;D1709&amp;"-"&amp;'Order Form'!$O$3&amp;"-4"</f>
        <v>SPS20115-0-1-4</v>
      </c>
    </row>
    <row r="1710" spans="1:13">
      <c r="A1710" s="234">
        <f>'Order Form'!A129</f>
        <v>107728</v>
      </c>
      <c r="B1710" s="234">
        <f t="shared" si="114"/>
        <v>107728</v>
      </c>
      <c r="C1710" s="235">
        <f t="shared" si="115"/>
        <v>107728</v>
      </c>
      <c r="D1710" s="231">
        <f>'Order Form'!$N$2</f>
        <v>0</v>
      </c>
      <c r="E1710" s="232">
        <f>'Order Form'!$M$11</f>
        <v>0</v>
      </c>
      <c r="F1710" s="232" t="str">
        <f>IF(ISBLANK('Order Form'!$M$12),"",'Order Form'!$M$12)</f>
        <v/>
      </c>
      <c r="G1710" s="232">
        <f t="shared" ca="1" si="117"/>
        <v>41887</v>
      </c>
      <c r="H1710" s="233">
        <f>'Order Form'!$M$13</f>
        <v>0</v>
      </c>
      <c r="I1710" s="236">
        <f>'Order Form'!E129</f>
        <v>12.5</v>
      </c>
      <c r="J1710" s="231">
        <f>'Order Form'!M129</f>
        <v>0</v>
      </c>
      <c r="K1710" s="231" t="str">
        <f t="shared" si="116"/>
        <v>F</v>
      </c>
      <c r="L1710" s="231">
        <f>IF('Pricing + Order Summary'!$O$13&gt;=8000,14,
IF('Pricing + Order Summary'!$O$13&gt;=5500,15,
IF('Pricing + Order Summary'!$O$13&gt;=4000,16,
IF('Pricing + Order Summary'!$O$13&gt;=2000,23,
IF('Pricing + Order Summary'!$O$13&gt;=750,21,
2)))))</f>
        <v>2</v>
      </c>
      <c r="M1710" s="231" t="str">
        <f>"SPS20115"&amp;"-"&amp;D1710&amp;"-"&amp;'Order Form'!$O$3&amp;"-4"</f>
        <v>SPS20115-0-1-4</v>
      </c>
    </row>
    <row r="1711" spans="1:13">
      <c r="A1711" s="234">
        <f>'Order Form'!A130</f>
        <v>100060</v>
      </c>
      <c r="B1711" s="234">
        <f t="shared" si="114"/>
        <v>100060</v>
      </c>
      <c r="C1711" s="235">
        <f t="shared" si="115"/>
        <v>100060</v>
      </c>
      <c r="D1711" s="231">
        <f>'Order Form'!$N$2</f>
        <v>0</v>
      </c>
      <c r="E1711" s="232">
        <f>'Order Form'!$M$11</f>
        <v>0</v>
      </c>
      <c r="F1711" s="232" t="str">
        <f>IF(ISBLANK('Order Form'!$M$12),"",'Order Form'!$M$12)</f>
        <v/>
      </c>
      <c r="G1711" s="232">
        <f t="shared" ca="1" si="117"/>
        <v>41887</v>
      </c>
      <c r="H1711" s="233">
        <f>'Order Form'!$M$13</f>
        <v>0</v>
      </c>
      <c r="I1711" s="236">
        <f>'Order Form'!E130</f>
        <v>12.5</v>
      </c>
      <c r="J1711" s="231">
        <f>'Order Form'!M130</f>
        <v>0</v>
      </c>
      <c r="K1711" s="231" t="str">
        <f t="shared" si="116"/>
        <v>F</v>
      </c>
      <c r="L1711" s="231">
        <f>IF('Pricing + Order Summary'!$O$13&gt;=8000,14,
IF('Pricing + Order Summary'!$O$13&gt;=5500,15,
IF('Pricing + Order Summary'!$O$13&gt;=4000,16,
IF('Pricing + Order Summary'!$O$13&gt;=2000,23,
IF('Pricing + Order Summary'!$O$13&gt;=750,21,
2)))))</f>
        <v>2</v>
      </c>
      <c r="M1711" s="231" t="str">
        <f>"SPS20115"&amp;"-"&amp;D1711&amp;"-"&amp;'Order Form'!$O$3&amp;"-4"</f>
        <v>SPS20115-0-1-4</v>
      </c>
    </row>
    <row r="1712" spans="1:13">
      <c r="A1712" s="234">
        <f>'Order Form'!A131</f>
        <v>108589</v>
      </c>
      <c r="B1712" s="234">
        <f t="shared" si="114"/>
        <v>108589</v>
      </c>
      <c r="C1712" s="235">
        <f t="shared" si="115"/>
        <v>108589</v>
      </c>
      <c r="D1712" s="231">
        <f>'Order Form'!$N$2</f>
        <v>0</v>
      </c>
      <c r="E1712" s="232">
        <f>'Order Form'!$M$11</f>
        <v>0</v>
      </c>
      <c r="F1712" s="232" t="str">
        <f>IF(ISBLANK('Order Form'!$M$12),"",'Order Form'!$M$12)</f>
        <v/>
      </c>
      <c r="G1712" s="232">
        <f t="shared" ca="1" si="117"/>
        <v>41887</v>
      </c>
      <c r="H1712" s="233">
        <f>'Order Form'!$M$13</f>
        <v>0</v>
      </c>
      <c r="I1712" s="236">
        <f>'Order Form'!E131</f>
        <v>12.5</v>
      </c>
      <c r="J1712" s="231">
        <f>'Order Form'!M131</f>
        <v>0</v>
      </c>
      <c r="K1712" s="231" t="str">
        <f t="shared" si="116"/>
        <v>F</v>
      </c>
      <c r="L1712" s="231">
        <f>IF('Pricing + Order Summary'!$O$13&gt;=8000,14,
IF('Pricing + Order Summary'!$O$13&gt;=5500,15,
IF('Pricing + Order Summary'!$O$13&gt;=4000,16,
IF('Pricing + Order Summary'!$O$13&gt;=2000,23,
IF('Pricing + Order Summary'!$O$13&gt;=750,21,
2)))))</f>
        <v>2</v>
      </c>
      <c r="M1712" s="231" t="str">
        <f>"SPS20115"&amp;"-"&amp;D1712&amp;"-"&amp;'Order Form'!$O$3&amp;"-4"</f>
        <v>SPS20115-0-1-4</v>
      </c>
    </row>
    <row r="1713" spans="1:13">
      <c r="A1713" s="234">
        <f>'Order Form'!A132</f>
        <v>107745</v>
      </c>
      <c r="B1713" s="234">
        <f t="shared" si="114"/>
        <v>107745</v>
      </c>
      <c r="C1713" s="235">
        <f t="shared" si="115"/>
        <v>107745</v>
      </c>
      <c r="D1713" s="231">
        <f>'Order Form'!$N$2</f>
        <v>0</v>
      </c>
      <c r="E1713" s="232">
        <f>'Order Form'!$M$11</f>
        <v>0</v>
      </c>
      <c r="F1713" s="232" t="str">
        <f>IF(ISBLANK('Order Form'!$M$12),"",'Order Form'!$M$12)</f>
        <v/>
      </c>
      <c r="G1713" s="232">
        <f t="shared" ca="1" si="117"/>
        <v>41887</v>
      </c>
      <c r="H1713" s="233">
        <f>'Order Form'!$M$13</f>
        <v>0</v>
      </c>
      <c r="I1713" s="236">
        <f>'Order Form'!E132</f>
        <v>12.5</v>
      </c>
      <c r="J1713" s="231">
        <f>'Order Form'!M132</f>
        <v>0</v>
      </c>
      <c r="K1713" s="231" t="str">
        <f t="shared" si="116"/>
        <v>F</v>
      </c>
      <c r="L1713" s="231">
        <f>IF('Pricing + Order Summary'!$O$13&gt;=8000,14,
IF('Pricing + Order Summary'!$O$13&gt;=5500,15,
IF('Pricing + Order Summary'!$O$13&gt;=4000,16,
IF('Pricing + Order Summary'!$O$13&gt;=2000,23,
IF('Pricing + Order Summary'!$O$13&gt;=750,21,
2)))))</f>
        <v>2</v>
      </c>
      <c r="M1713" s="231" t="str">
        <f>"SPS20115"&amp;"-"&amp;D1713&amp;"-"&amp;'Order Form'!$O$3&amp;"-4"</f>
        <v>SPS20115-0-1-4</v>
      </c>
    </row>
    <row r="1714" spans="1:13">
      <c r="A1714" s="234">
        <f>'Order Form'!A133</f>
        <v>108709</v>
      </c>
      <c r="B1714" s="234">
        <f t="shared" si="114"/>
        <v>108709</v>
      </c>
      <c r="C1714" s="235">
        <f t="shared" si="115"/>
        <v>108709</v>
      </c>
      <c r="D1714" s="231">
        <f>'Order Form'!$N$2</f>
        <v>0</v>
      </c>
      <c r="E1714" s="232">
        <f>'Order Form'!$M$11</f>
        <v>0</v>
      </c>
      <c r="F1714" s="232" t="str">
        <f>IF(ISBLANK('Order Form'!$M$12),"",'Order Form'!$M$12)</f>
        <v/>
      </c>
      <c r="G1714" s="232">
        <f t="shared" ca="1" si="117"/>
        <v>41887</v>
      </c>
      <c r="H1714" s="233">
        <f>'Order Form'!$M$13</f>
        <v>0</v>
      </c>
      <c r="I1714" s="236">
        <f>'Order Form'!E133</f>
        <v>12.5</v>
      </c>
      <c r="J1714" s="231">
        <f>'Order Form'!M133</f>
        <v>0</v>
      </c>
      <c r="K1714" s="231" t="str">
        <f t="shared" si="116"/>
        <v>F</v>
      </c>
      <c r="L1714" s="231">
        <f>IF('Pricing + Order Summary'!$O$13&gt;=8000,14,
IF('Pricing + Order Summary'!$O$13&gt;=5500,15,
IF('Pricing + Order Summary'!$O$13&gt;=4000,16,
IF('Pricing + Order Summary'!$O$13&gt;=2000,23,
IF('Pricing + Order Summary'!$O$13&gt;=750,21,
2)))))</f>
        <v>2</v>
      </c>
      <c r="M1714" s="231" t="str">
        <f>"SPS20115"&amp;"-"&amp;D1714&amp;"-"&amp;'Order Form'!$O$3&amp;"-4"</f>
        <v>SPS20115-0-1-4</v>
      </c>
    </row>
    <row r="1715" spans="1:13">
      <c r="A1715" s="234">
        <f>'Order Form'!A134</f>
        <v>108693</v>
      </c>
      <c r="B1715" s="234">
        <f t="shared" si="114"/>
        <v>108693</v>
      </c>
      <c r="C1715" s="235">
        <f t="shared" si="115"/>
        <v>108693</v>
      </c>
      <c r="D1715" s="231">
        <f>'Order Form'!$N$2</f>
        <v>0</v>
      </c>
      <c r="E1715" s="232">
        <f>'Order Form'!$M$11</f>
        <v>0</v>
      </c>
      <c r="F1715" s="232" t="str">
        <f>IF(ISBLANK('Order Form'!$M$12),"",'Order Form'!$M$12)</f>
        <v/>
      </c>
      <c r="G1715" s="232">
        <f t="shared" ca="1" si="117"/>
        <v>41887</v>
      </c>
      <c r="H1715" s="233">
        <f>'Order Form'!$M$13</f>
        <v>0</v>
      </c>
      <c r="I1715" s="236">
        <f>'Order Form'!E134</f>
        <v>12.5</v>
      </c>
      <c r="J1715" s="231">
        <f>'Order Form'!M134</f>
        <v>0</v>
      </c>
      <c r="K1715" s="231" t="str">
        <f t="shared" si="116"/>
        <v>F</v>
      </c>
      <c r="L1715" s="231">
        <f>IF('Pricing + Order Summary'!$O$13&gt;=8000,14,
IF('Pricing + Order Summary'!$O$13&gt;=5500,15,
IF('Pricing + Order Summary'!$O$13&gt;=4000,16,
IF('Pricing + Order Summary'!$O$13&gt;=2000,23,
IF('Pricing + Order Summary'!$O$13&gt;=750,21,
2)))))</f>
        <v>2</v>
      </c>
      <c r="M1715" s="231" t="str">
        <f>"SPS20115"&amp;"-"&amp;D1715&amp;"-"&amp;'Order Form'!$O$3&amp;"-4"</f>
        <v>SPS20115-0-1-4</v>
      </c>
    </row>
    <row r="1716" spans="1:13">
      <c r="A1716" s="234">
        <f>'Order Form'!A135</f>
        <v>108694</v>
      </c>
      <c r="B1716" s="234">
        <f t="shared" si="114"/>
        <v>108694</v>
      </c>
      <c r="C1716" s="235">
        <f t="shared" si="115"/>
        <v>108694</v>
      </c>
      <c r="D1716" s="231">
        <f>'Order Form'!$N$2</f>
        <v>0</v>
      </c>
      <c r="E1716" s="232">
        <f>'Order Form'!$M$11</f>
        <v>0</v>
      </c>
      <c r="F1716" s="232" t="str">
        <f>IF(ISBLANK('Order Form'!$M$12),"",'Order Form'!$M$12)</f>
        <v/>
      </c>
      <c r="G1716" s="232">
        <f t="shared" ca="1" si="117"/>
        <v>41887</v>
      </c>
      <c r="H1716" s="233">
        <f>'Order Form'!$M$13</f>
        <v>0</v>
      </c>
      <c r="I1716" s="236">
        <f>'Order Form'!E135</f>
        <v>12.5</v>
      </c>
      <c r="J1716" s="231">
        <f>'Order Form'!M135</f>
        <v>0</v>
      </c>
      <c r="K1716" s="231" t="str">
        <f t="shared" si="116"/>
        <v>F</v>
      </c>
      <c r="L1716" s="231">
        <f>IF('Pricing + Order Summary'!$O$13&gt;=8000,14,
IF('Pricing + Order Summary'!$O$13&gt;=5500,15,
IF('Pricing + Order Summary'!$O$13&gt;=4000,16,
IF('Pricing + Order Summary'!$O$13&gt;=2000,23,
IF('Pricing + Order Summary'!$O$13&gt;=750,21,
2)))))</f>
        <v>2</v>
      </c>
      <c r="M1716" s="231" t="str">
        <f>"SPS20115"&amp;"-"&amp;D1716&amp;"-"&amp;'Order Form'!$O$3&amp;"-4"</f>
        <v>SPS20115-0-1-4</v>
      </c>
    </row>
    <row r="1717" spans="1:13">
      <c r="A1717" s="234">
        <f>'Order Form'!A136</f>
        <v>100069</v>
      </c>
      <c r="B1717" s="234">
        <f t="shared" si="114"/>
        <v>100069</v>
      </c>
      <c r="C1717" s="235">
        <f t="shared" si="115"/>
        <v>100069</v>
      </c>
      <c r="D1717" s="231">
        <f>'Order Form'!$N$2</f>
        <v>0</v>
      </c>
      <c r="E1717" s="232">
        <f>'Order Form'!$M$11</f>
        <v>0</v>
      </c>
      <c r="F1717" s="232" t="str">
        <f>IF(ISBLANK('Order Form'!$M$12),"",'Order Form'!$M$12)</f>
        <v/>
      </c>
      <c r="G1717" s="232">
        <f t="shared" ca="1" si="117"/>
        <v>41887</v>
      </c>
      <c r="H1717" s="233">
        <f>'Order Form'!$M$13</f>
        <v>0</v>
      </c>
      <c r="I1717" s="236">
        <f>'Order Form'!E136</f>
        <v>12.5</v>
      </c>
      <c r="J1717" s="231">
        <f>'Order Form'!M136</f>
        <v>0</v>
      </c>
      <c r="K1717" s="231" t="str">
        <f t="shared" si="116"/>
        <v>F</v>
      </c>
      <c r="L1717" s="231">
        <f>IF('Pricing + Order Summary'!$O$13&gt;=8000,14,
IF('Pricing + Order Summary'!$O$13&gt;=5500,15,
IF('Pricing + Order Summary'!$O$13&gt;=4000,16,
IF('Pricing + Order Summary'!$O$13&gt;=2000,23,
IF('Pricing + Order Summary'!$O$13&gt;=750,21,
2)))))</f>
        <v>2</v>
      </c>
      <c r="M1717" s="231" t="str">
        <f>"SPS20115"&amp;"-"&amp;D1717&amp;"-"&amp;'Order Form'!$O$3&amp;"-4"</f>
        <v>SPS20115-0-1-4</v>
      </c>
    </row>
    <row r="1718" spans="1:13">
      <c r="A1718" s="234">
        <f>'Order Form'!A137</f>
        <v>108695</v>
      </c>
      <c r="B1718" s="234">
        <f t="shared" si="114"/>
        <v>108695</v>
      </c>
      <c r="C1718" s="235">
        <f t="shared" si="115"/>
        <v>108695</v>
      </c>
      <c r="D1718" s="231">
        <f>'Order Form'!$N$2</f>
        <v>0</v>
      </c>
      <c r="E1718" s="232">
        <f>'Order Form'!$M$11</f>
        <v>0</v>
      </c>
      <c r="F1718" s="232" t="str">
        <f>IF(ISBLANK('Order Form'!$M$12),"",'Order Form'!$M$12)</f>
        <v/>
      </c>
      <c r="G1718" s="232">
        <f t="shared" ca="1" si="117"/>
        <v>41887</v>
      </c>
      <c r="H1718" s="233">
        <f>'Order Form'!$M$13</f>
        <v>0</v>
      </c>
      <c r="I1718" s="236">
        <f>'Order Form'!E137</f>
        <v>12.5</v>
      </c>
      <c r="J1718" s="231">
        <f>'Order Form'!M137</f>
        <v>0</v>
      </c>
      <c r="K1718" s="231" t="str">
        <f t="shared" si="116"/>
        <v>F</v>
      </c>
      <c r="L1718" s="231">
        <f>IF('Pricing + Order Summary'!$O$13&gt;=8000,14,
IF('Pricing + Order Summary'!$O$13&gt;=5500,15,
IF('Pricing + Order Summary'!$O$13&gt;=4000,16,
IF('Pricing + Order Summary'!$O$13&gt;=2000,23,
IF('Pricing + Order Summary'!$O$13&gt;=750,21,
2)))))</f>
        <v>2</v>
      </c>
      <c r="M1718" s="231" t="str">
        <f>"SPS20115"&amp;"-"&amp;D1718&amp;"-"&amp;'Order Form'!$O$3&amp;"-4"</f>
        <v>SPS20115-0-1-4</v>
      </c>
    </row>
    <row r="1719" spans="1:13">
      <c r="A1719" s="234">
        <f>'Order Form'!A138</f>
        <v>108575</v>
      </c>
      <c r="B1719" s="234">
        <f t="shared" si="114"/>
        <v>108575</v>
      </c>
      <c r="C1719" s="235">
        <f t="shared" si="115"/>
        <v>108575</v>
      </c>
      <c r="D1719" s="231">
        <f>'Order Form'!$N$2</f>
        <v>0</v>
      </c>
      <c r="E1719" s="232">
        <f>'Order Form'!$M$11</f>
        <v>0</v>
      </c>
      <c r="F1719" s="232" t="str">
        <f>IF(ISBLANK('Order Form'!$M$12),"",'Order Form'!$M$12)</f>
        <v/>
      </c>
      <c r="G1719" s="232">
        <f t="shared" ca="1" si="117"/>
        <v>41887</v>
      </c>
      <c r="H1719" s="233">
        <f>'Order Form'!$M$13</f>
        <v>0</v>
      </c>
      <c r="I1719" s="236">
        <f>'Order Form'!E138</f>
        <v>12.5</v>
      </c>
      <c r="J1719" s="231">
        <f>'Order Form'!M138</f>
        <v>0</v>
      </c>
      <c r="K1719" s="231" t="str">
        <f t="shared" si="116"/>
        <v>F</v>
      </c>
      <c r="L1719" s="231">
        <f>IF('Pricing + Order Summary'!$O$13&gt;=8000,14,
IF('Pricing + Order Summary'!$O$13&gt;=5500,15,
IF('Pricing + Order Summary'!$O$13&gt;=4000,16,
IF('Pricing + Order Summary'!$O$13&gt;=2000,23,
IF('Pricing + Order Summary'!$O$13&gt;=750,21,
2)))))</f>
        <v>2</v>
      </c>
      <c r="M1719" s="231" t="str">
        <f>"SPS20115"&amp;"-"&amp;D1719&amp;"-"&amp;'Order Form'!$O$3&amp;"-4"</f>
        <v>SPS20115-0-1-4</v>
      </c>
    </row>
    <row r="1720" spans="1:13">
      <c r="A1720" s="234">
        <f>'Order Form'!A139</f>
        <v>108701</v>
      </c>
      <c r="B1720" s="234">
        <f t="shared" si="114"/>
        <v>108701</v>
      </c>
      <c r="C1720" s="235">
        <f t="shared" si="115"/>
        <v>108701</v>
      </c>
      <c r="D1720" s="231">
        <f>'Order Form'!$N$2</f>
        <v>0</v>
      </c>
      <c r="E1720" s="232">
        <f>'Order Form'!$M$11</f>
        <v>0</v>
      </c>
      <c r="F1720" s="232" t="str">
        <f>IF(ISBLANK('Order Form'!$M$12),"",'Order Form'!$M$12)</f>
        <v/>
      </c>
      <c r="G1720" s="232">
        <f t="shared" ca="1" si="117"/>
        <v>41887</v>
      </c>
      <c r="H1720" s="233">
        <f>'Order Form'!$M$13</f>
        <v>0</v>
      </c>
      <c r="I1720" s="236">
        <f>'Order Form'!E139</f>
        <v>12.5</v>
      </c>
      <c r="J1720" s="231">
        <f>'Order Form'!M139</f>
        <v>0</v>
      </c>
      <c r="K1720" s="231" t="str">
        <f t="shared" si="116"/>
        <v>F</v>
      </c>
      <c r="L1720" s="231">
        <f>IF('Pricing + Order Summary'!$O$13&gt;=8000,14,
IF('Pricing + Order Summary'!$O$13&gt;=5500,15,
IF('Pricing + Order Summary'!$O$13&gt;=4000,16,
IF('Pricing + Order Summary'!$O$13&gt;=2000,23,
IF('Pricing + Order Summary'!$O$13&gt;=750,21,
2)))))</f>
        <v>2</v>
      </c>
      <c r="M1720" s="231" t="str">
        <f>"SPS20115"&amp;"-"&amp;D1720&amp;"-"&amp;'Order Form'!$O$3&amp;"-4"</f>
        <v>SPS20115-0-1-4</v>
      </c>
    </row>
    <row r="1721" spans="1:13">
      <c r="A1721" s="234">
        <f>'Order Form'!A140</f>
        <v>108702</v>
      </c>
      <c r="B1721" s="234">
        <f t="shared" si="114"/>
        <v>108702</v>
      </c>
      <c r="C1721" s="235">
        <f t="shared" si="115"/>
        <v>108702</v>
      </c>
      <c r="D1721" s="231">
        <f>'Order Form'!$N$2</f>
        <v>0</v>
      </c>
      <c r="E1721" s="232">
        <f>'Order Form'!$M$11</f>
        <v>0</v>
      </c>
      <c r="F1721" s="232" t="str">
        <f>IF(ISBLANK('Order Form'!$M$12),"",'Order Form'!$M$12)</f>
        <v/>
      </c>
      <c r="G1721" s="232">
        <f t="shared" ca="1" si="117"/>
        <v>41887</v>
      </c>
      <c r="H1721" s="233">
        <f>'Order Form'!$M$13</f>
        <v>0</v>
      </c>
      <c r="I1721" s="236">
        <f>'Order Form'!E140</f>
        <v>12.5</v>
      </c>
      <c r="J1721" s="231">
        <f>'Order Form'!M140</f>
        <v>0</v>
      </c>
      <c r="K1721" s="231" t="str">
        <f t="shared" si="116"/>
        <v>F</v>
      </c>
      <c r="L1721" s="231">
        <f>IF('Pricing + Order Summary'!$O$13&gt;=8000,14,
IF('Pricing + Order Summary'!$O$13&gt;=5500,15,
IF('Pricing + Order Summary'!$O$13&gt;=4000,16,
IF('Pricing + Order Summary'!$O$13&gt;=2000,23,
IF('Pricing + Order Summary'!$O$13&gt;=750,21,
2)))))</f>
        <v>2</v>
      </c>
      <c r="M1721" s="231" t="str">
        <f>"SPS20115"&amp;"-"&amp;D1721&amp;"-"&amp;'Order Form'!$O$3&amp;"-4"</f>
        <v>SPS20115-0-1-4</v>
      </c>
    </row>
    <row r="1722" spans="1:13">
      <c r="A1722" s="234">
        <f>'Order Form'!A141</f>
        <v>107727</v>
      </c>
      <c r="B1722" s="234">
        <f t="shared" si="114"/>
        <v>107727</v>
      </c>
      <c r="C1722" s="235">
        <f t="shared" si="115"/>
        <v>107727</v>
      </c>
      <c r="D1722" s="231">
        <f>'Order Form'!$N$2</f>
        <v>0</v>
      </c>
      <c r="E1722" s="232">
        <f>'Order Form'!$M$11</f>
        <v>0</v>
      </c>
      <c r="F1722" s="232" t="str">
        <f>IF(ISBLANK('Order Form'!$M$12),"",'Order Form'!$M$12)</f>
        <v/>
      </c>
      <c r="G1722" s="232">
        <f t="shared" ca="1" si="117"/>
        <v>41887</v>
      </c>
      <c r="H1722" s="233">
        <f>'Order Form'!$M$13</f>
        <v>0</v>
      </c>
      <c r="I1722" s="236">
        <f>'Order Form'!E141</f>
        <v>12.5</v>
      </c>
      <c r="J1722" s="231">
        <f>'Order Form'!M141</f>
        <v>0</v>
      </c>
      <c r="K1722" s="231" t="str">
        <f t="shared" si="116"/>
        <v>F</v>
      </c>
      <c r="L1722" s="231">
        <f>IF('Pricing + Order Summary'!$O$13&gt;=8000,14,
IF('Pricing + Order Summary'!$O$13&gt;=5500,15,
IF('Pricing + Order Summary'!$O$13&gt;=4000,16,
IF('Pricing + Order Summary'!$O$13&gt;=2000,23,
IF('Pricing + Order Summary'!$O$13&gt;=750,21,
2)))))</f>
        <v>2</v>
      </c>
      <c r="M1722" s="231" t="str">
        <f>"SPS20115"&amp;"-"&amp;D1722&amp;"-"&amp;'Order Form'!$O$3&amp;"-4"</f>
        <v>SPS20115-0-1-4</v>
      </c>
    </row>
    <row r="1723" spans="1:13">
      <c r="A1723" s="234">
        <f>'Order Form'!A142</f>
        <v>107725</v>
      </c>
      <c r="B1723" s="234">
        <f t="shared" si="114"/>
        <v>107725</v>
      </c>
      <c r="C1723" s="235">
        <f t="shared" si="115"/>
        <v>107725</v>
      </c>
      <c r="D1723" s="231">
        <f>'Order Form'!$N$2</f>
        <v>0</v>
      </c>
      <c r="E1723" s="232">
        <f>'Order Form'!$M$11</f>
        <v>0</v>
      </c>
      <c r="F1723" s="232" t="str">
        <f>IF(ISBLANK('Order Form'!$M$12),"",'Order Form'!$M$12)</f>
        <v/>
      </c>
      <c r="G1723" s="232">
        <f t="shared" ca="1" si="117"/>
        <v>41887</v>
      </c>
      <c r="H1723" s="233">
        <f>'Order Form'!$M$13</f>
        <v>0</v>
      </c>
      <c r="I1723" s="236">
        <f>'Order Form'!E142</f>
        <v>12.5</v>
      </c>
      <c r="J1723" s="231">
        <f>'Order Form'!M142</f>
        <v>0</v>
      </c>
      <c r="K1723" s="231" t="str">
        <f t="shared" si="116"/>
        <v>F</v>
      </c>
      <c r="L1723" s="231">
        <f>IF('Pricing + Order Summary'!$O$13&gt;=8000,14,
IF('Pricing + Order Summary'!$O$13&gt;=5500,15,
IF('Pricing + Order Summary'!$O$13&gt;=4000,16,
IF('Pricing + Order Summary'!$O$13&gt;=2000,23,
IF('Pricing + Order Summary'!$O$13&gt;=750,21,
2)))))</f>
        <v>2</v>
      </c>
      <c r="M1723" s="231" t="str">
        <f>"SPS20115"&amp;"-"&amp;D1723&amp;"-"&amp;'Order Form'!$O$3&amp;"-4"</f>
        <v>SPS20115-0-1-4</v>
      </c>
    </row>
    <row r="1724" spans="1:13">
      <c r="A1724" s="234">
        <f>'Order Form'!A143</f>
        <v>107726</v>
      </c>
      <c r="B1724" s="234">
        <f t="shared" si="114"/>
        <v>107726</v>
      </c>
      <c r="C1724" s="235">
        <f t="shared" si="115"/>
        <v>107726</v>
      </c>
      <c r="D1724" s="231">
        <f>'Order Form'!$N$2</f>
        <v>0</v>
      </c>
      <c r="E1724" s="232">
        <f>'Order Form'!$M$11</f>
        <v>0</v>
      </c>
      <c r="F1724" s="232" t="str">
        <f>IF(ISBLANK('Order Form'!$M$12),"",'Order Form'!$M$12)</f>
        <v/>
      </c>
      <c r="G1724" s="232">
        <f t="shared" ca="1" si="117"/>
        <v>41887</v>
      </c>
      <c r="H1724" s="233">
        <f>'Order Form'!$M$13</f>
        <v>0</v>
      </c>
      <c r="I1724" s="236">
        <f>'Order Form'!E143</f>
        <v>12.5</v>
      </c>
      <c r="J1724" s="231">
        <f>'Order Form'!M143</f>
        <v>0</v>
      </c>
      <c r="K1724" s="231" t="str">
        <f t="shared" si="116"/>
        <v>F</v>
      </c>
      <c r="L1724" s="231">
        <f>IF('Pricing + Order Summary'!$O$13&gt;=8000,14,
IF('Pricing + Order Summary'!$O$13&gt;=5500,15,
IF('Pricing + Order Summary'!$O$13&gt;=4000,16,
IF('Pricing + Order Summary'!$O$13&gt;=2000,23,
IF('Pricing + Order Summary'!$O$13&gt;=750,21,
2)))))</f>
        <v>2</v>
      </c>
      <c r="M1724" s="231" t="str">
        <f>"SPS20115"&amp;"-"&amp;D1724&amp;"-"&amp;'Order Form'!$O$3&amp;"-4"</f>
        <v>SPS20115-0-1-4</v>
      </c>
    </row>
    <row r="1725" spans="1:13">
      <c r="A1725" s="234">
        <f>'Order Form'!A144</f>
        <v>100216</v>
      </c>
      <c r="B1725" s="234">
        <f t="shared" si="114"/>
        <v>100216</v>
      </c>
      <c r="C1725" s="235">
        <f t="shared" si="115"/>
        <v>100216</v>
      </c>
      <c r="D1725" s="231">
        <f>'Order Form'!$N$2</f>
        <v>0</v>
      </c>
      <c r="E1725" s="232">
        <f>'Order Form'!$M$11</f>
        <v>0</v>
      </c>
      <c r="F1725" s="232" t="str">
        <f>IF(ISBLANK('Order Form'!$M$12),"",'Order Form'!$M$12)</f>
        <v/>
      </c>
      <c r="G1725" s="232">
        <f t="shared" ca="1" si="117"/>
        <v>41887</v>
      </c>
      <c r="H1725" s="233">
        <f>'Order Form'!$M$13</f>
        <v>0</v>
      </c>
      <c r="I1725" s="236">
        <f>'Order Form'!E144</f>
        <v>12.5</v>
      </c>
      <c r="J1725" s="231">
        <f>'Order Form'!M144</f>
        <v>0</v>
      </c>
      <c r="K1725" s="231" t="str">
        <f t="shared" si="116"/>
        <v>F</v>
      </c>
      <c r="L1725" s="231">
        <f>IF('Pricing + Order Summary'!$O$13&gt;=8000,14,
IF('Pricing + Order Summary'!$O$13&gt;=5500,15,
IF('Pricing + Order Summary'!$O$13&gt;=4000,16,
IF('Pricing + Order Summary'!$O$13&gt;=2000,23,
IF('Pricing + Order Summary'!$O$13&gt;=750,21,
2)))))</f>
        <v>2</v>
      </c>
      <c r="M1725" s="231" t="str">
        <f>"SPS20115"&amp;"-"&amp;D1725&amp;"-"&amp;'Order Form'!$O$3&amp;"-4"</f>
        <v>SPS20115-0-1-4</v>
      </c>
    </row>
    <row r="1726" spans="1:13">
      <c r="A1726" s="234">
        <f>'Order Form'!A145</f>
        <v>100219</v>
      </c>
      <c r="B1726" s="234">
        <f t="shared" si="114"/>
        <v>100219</v>
      </c>
      <c r="C1726" s="235">
        <f t="shared" si="115"/>
        <v>100219</v>
      </c>
      <c r="D1726" s="231">
        <f>'Order Form'!$N$2</f>
        <v>0</v>
      </c>
      <c r="E1726" s="232">
        <f>'Order Form'!$M$11</f>
        <v>0</v>
      </c>
      <c r="F1726" s="232" t="str">
        <f>IF(ISBLANK('Order Form'!$M$12),"",'Order Form'!$M$12)</f>
        <v/>
      </c>
      <c r="G1726" s="232">
        <f t="shared" ca="1" si="117"/>
        <v>41887</v>
      </c>
      <c r="H1726" s="233">
        <f>'Order Form'!$M$13</f>
        <v>0</v>
      </c>
      <c r="I1726" s="236">
        <f>'Order Form'!E145</f>
        <v>12.5</v>
      </c>
      <c r="J1726" s="231">
        <f>'Order Form'!M145</f>
        <v>0</v>
      </c>
      <c r="K1726" s="231" t="str">
        <f t="shared" si="116"/>
        <v>F</v>
      </c>
      <c r="L1726" s="231">
        <f>IF('Pricing + Order Summary'!$O$13&gt;=8000,14,
IF('Pricing + Order Summary'!$O$13&gt;=5500,15,
IF('Pricing + Order Summary'!$O$13&gt;=4000,16,
IF('Pricing + Order Summary'!$O$13&gt;=2000,23,
IF('Pricing + Order Summary'!$O$13&gt;=750,21,
2)))))</f>
        <v>2</v>
      </c>
      <c r="M1726" s="231" t="str">
        <f>"SPS20115"&amp;"-"&amp;D1726&amp;"-"&amp;'Order Form'!$O$3&amp;"-4"</f>
        <v>SPS20115-0-1-4</v>
      </c>
    </row>
    <row r="1727" spans="1:13">
      <c r="A1727" s="234">
        <f>'Order Form'!A146</f>
        <v>100500</v>
      </c>
      <c r="B1727" s="234">
        <f t="shared" ref="B1727:B1790" si="118">A1727</f>
        <v>100500</v>
      </c>
      <c r="C1727" s="235">
        <f t="shared" ref="C1727:C1790" si="119">IF(B1727=0,A1727,B1727)</f>
        <v>100500</v>
      </c>
      <c r="D1727" s="231">
        <f>'Order Form'!$N$2</f>
        <v>0</v>
      </c>
      <c r="E1727" s="232">
        <f>'Order Form'!$M$11</f>
        <v>0</v>
      </c>
      <c r="F1727" s="232" t="str">
        <f>IF(ISBLANK('Order Form'!$M$12),"",'Order Form'!$M$12)</f>
        <v/>
      </c>
      <c r="G1727" s="232">
        <f t="shared" ca="1" si="117"/>
        <v>41887</v>
      </c>
      <c r="H1727" s="233">
        <f>'Order Form'!$M$13</f>
        <v>0</v>
      </c>
      <c r="I1727" s="236">
        <f>'Order Form'!E146</f>
        <v>12.5</v>
      </c>
      <c r="J1727" s="231">
        <f>'Order Form'!M146</f>
        <v>0</v>
      </c>
      <c r="K1727" s="231" t="str">
        <f t="shared" ref="K1727:K1790" si="120">IF(J1727=0,"F","T")</f>
        <v>F</v>
      </c>
      <c r="L1727" s="231">
        <f>IF('Pricing + Order Summary'!$O$13&gt;=8000,14,
IF('Pricing + Order Summary'!$O$13&gt;=5500,15,
IF('Pricing + Order Summary'!$O$13&gt;=4000,16,
IF('Pricing + Order Summary'!$O$13&gt;=2000,23,
IF('Pricing + Order Summary'!$O$13&gt;=750,21,
2)))))</f>
        <v>2</v>
      </c>
      <c r="M1727" s="231" t="str">
        <f>"SPS20115"&amp;"-"&amp;D1727&amp;"-"&amp;'Order Form'!$O$3&amp;"-4"</f>
        <v>SPS20115-0-1-4</v>
      </c>
    </row>
    <row r="1728" spans="1:13">
      <c r="A1728" s="234">
        <f>'Order Form'!A147</f>
        <v>100235</v>
      </c>
      <c r="B1728" s="234">
        <f t="shared" si="118"/>
        <v>100235</v>
      </c>
      <c r="C1728" s="235">
        <f t="shared" si="119"/>
        <v>100235</v>
      </c>
      <c r="D1728" s="231">
        <f>'Order Form'!$N$2</f>
        <v>0</v>
      </c>
      <c r="E1728" s="232">
        <f>'Order Form'!$M$11</f>
        <v>0</v>
      </c>
      <c r="F1728" s="232" t="str">
        <f>IF(ISBLANK('Order Form'!$M$12),"",'Order Form'!$M$12)</f>
        <v/>
      </c>
      <c r="G1728" s="232">
        <f t="shared" ca="1" si="117"/>
        <v>41887</v>
      </c>
      <c r="H1728" s="233">
        <f>'Order Form'!$M$13</f>
        <v>0</v>
      </c>
      <c r="I1728" s="236">
        <f>'Order Form'!E147</f>
        <v>12.5</v>
      </c>
      <c r="J1728" s="231">
        <f>'Order Form'!M147</f>
        <v>0</v>
      </c>
      <c r="K1728" s="231" t="str">
        <f t="shared" si="120"/>
        <v>F</v>
      </c>
      <c r="L1728" s="231">
        <f>IF('Pricing + Order Summary'!$O$13&gt;=8000,14,
IF('Pricing + Order Summary'!$O$13&gt;=5500,15,
IF('Pricing + Order Summary'!$O$13&gt;=4000,16,
IF('Pricing + Order Summary'!$O$13&gt;=2000,23,
IF('Pricing + Order Summary'!$O$13&gt;=750,21,
2)))))</f>
        <v>2</v>
      </c>
      <c r="M1728" s="231" t="str">
        <f>"SPS20115"&amp;"-"&amp;D1728&amp;"-"&amp;'Order Form'!$O$3&amp;"-4"</f>
        <v>SPS20115-0-1-4</v>
      </c>
    </row>
    <row r="1729" spans="1:13">
      <c r="A1729" s="234">
        <f>'Order Form'!A148</f>
        <v>100238</v>
      </c>
      <c r="B1729" s="234">
        <f t="shared" si="118"/>
        <v>100238</v>
      </c>
      <c r="C1729" s="235">
        <f t="shared" si="119"/>
        <v>100238</v>
      </c>
      <c r="D1729" s="231">
        <f>'Order Form'!$N$2</f>
        <v>0</v>
      </c>
      <c r="E1729" s="232">
        <f>'Order Form'!$M$11</f>
        <v>0</v>
      </c>
      <c r="F1729" s="232" t="str">
        <f>IF(ISBLANK('Order Form'!$M$12),"",'Order Form'!$M$12)</f>
        <v/>
      </c>
      <c r="G1729" s="232">
        <f t="shared" ref="G1729:G1792" ca="1" si="121">TODAY()</f>
        <v>41887</v>
      </c>
      <c r="H1729" s="233">
        <f>'Order Form'!$M$13</f>
        <v>0</v>
      </c>
      <c r="I1729" s="236">
        <f>'Order Form'!E148</f>
        <v>12.5</v>
      </c>
      <c r="J1729" s="231">
        <f>'Order Form'!M148</f>
        <v>0</v>
      </c>
      <c r="K1729" s="231" t="str">
        <f t="shared" si="120"/>
        <v>F</v>
      </c>
      <c r="L1729" s="231">
        <f>IF('Pricing + Order Summary'!$O$13&gt;=8000,14,
IF('Pricing + Order Summary'!$O$13&gt;=5500,15,
IF('Pricing + Order Summary'!$O$13&gt;=4000,16,
IF('Pricing + Order Summary'!$O$13&gt;=2000,23,
IF('Pricing + Order Summary'!$O$13&gt;=750,21,
2)))))</f>
        <v>2</v>
      </c>
      <c r="M1729" s="231" t="str">
        <f>"SPS20115"&amp;"-"&amp;D1729&amp;"-"&amp;'Order Form'!$O$3&amp;"-4"</f>
        <v>SPS20115-0-1-4</v>
      </c>
    </row>
    <row r="1730" spans="1:13">
      <c r="A1730" s="234">
        <f>'Order Form'!A149</f>
        <v>107730</v>
      </c>
      <c r="B1730" s="234">
        <f t="shared" si="118"/>
        <v>107730</v>
      </c>
      <c r="C1730" s="235">
        <f t="shared" si="119"/>
        <v>107730</v>
      </c>
      <c r="D1730" s="231">
        <f>'Order Form'!$N$2</f>
        <v>0</v>
      </c>
      <c r="E1730" s="232">
        <f>'Order Form'!$M$11</f>
        <v>0</v>
      </c>
      <c r="F1730" s="232" t="str">
        <f>IF(ISBLANK('Order Form'!$M$12),"",'Order Form'!$M$12)</f>
        <v/>
      </c>
      <c r="G1730" s="232">
        <f t="shared" ca="1" si="121"/>
        <v>41887</v>
      </c>
      <c r="H1730" s="233">
        <f>'Order Form'!$M$13</f>
        <v>0</v>
      </c>
      <c r="I1730" s="236">
        <f>'Order Form'!E149</f>
        <v>12.5</v>
      </c>
      <c r="J1730" s="231">
        <f>'Order Form'!M149</f>
        <v>0</v>
      </c>
      <c r="K1730" s="231" t="str">
        <f t="shared" si="120"/>
        <v>F</v>
      </c>
      <c r="L1730" s="231">
        <f>IF('Pricing + Order Summary'!$O$13&gt;=8000,14,
IF('Pricing + Order Summary'!$O$13&gt;=5500,15,
IF('Pricing + Order Summary'!$O$13&gt;=4000,16,
IF('Pricing + Order Summary'!$O$13&gt;=2000,23,
IF('Pricing + Order Summary'!$O$13&gt;=750,21,
2)))))</f>
        <v>2</v>
      </c>
      <c r="M1730" s="231" t="str">
        <f>"SPS20115"&amp;"-"&amp;D1730&amp;"-"&amp;'Order Form'!$O$3&amp;"-4"</f>
        <v>SPS20115-0-1-4</v>
      </c>
    </row>
    <row r="1731" spans="1:13">
      <c r="A1731" s="234">
        <f>'Order Form'!A150</f>
        <v>100254</v>
      </c>
      <c r="B1731" s="234">
        <f t="shared" si="118"/>
        <v>100254</v>
      </c>
      <c r="C1731" s="235">
        <f t="shared" si="119"/>
        <v>100254</v>
      </c>
      <c r="D1731" s="231">
        <f>'Order Form'!$N$2</f>
        <v>0</v>
      </c>
      <c r="E1731" s="232">
        <f>'Order Form'!$M$11</f>
        <v>0</v>
      </c>
      <c r="F1731" s="232" t="str">
        <f>IF(ISBLANK('Order Form'!$M$12),"",'Order Form'!$M$12)</f>
        <v/>
      </c>
      <c r="G1731" s="232">
        <f t="shared" ca="1" si="121"/>
        <v>41887</v>
      </c>
      <c r="H1731" s="233">
        <f>'Order Form'!$M$13</f>
        <v>0</v>
      </c>
      <c r="I1731" s="236">
        <f>'Order Form'!E150</f>
        <v>12.5</v>
      </c>
      <c r="J1731" s="231">
        <f>'Order Form'!M150</f>
        <v>0</v>
      </c>
      <c r="K1731" s="231" t="str">
        <f t="shared" si="120"/>
        <v>F</v>
      </c>
      <c r="L1731" s="231">
        <f>IF('Pricing + Order Summary'!$O$13&gt;=8000,14,
IF('Pricing + Order Summary'!$O$13&gt;=5500,15,
IF('Pricing + Order Summary'!$O$13&gt;=4000,16,
IF('Pricing + Order Summary'!$O$13&gt;=2000,23,
IF('Pricing + Order Summary'!$O$13&gt;=750,21,
2)))))</f>
        <v>2</v>
      </c>
      <c r="M1731" s="231" t="str">
        <f>"SPS20115"&amp;"-"&amp;D1731&amp;"-"&amp;'Order Form'!$O$3&amp;"-4"</f>
        <v>SPS20115-0-1-4</v>
      </c>
    </row>
    <row r="1732" spans="1:13">
      <c r="A1732" s="234">
        <f>'Order Form'!A151</f>
        <v>100236</v>
      </c>
      <c r="B1732" s="234">
        <f t="shared" si="118"/>
        <v>100236</v>
      </c>
      <c r="C1732" s="235">
        <f t="shared" si="119"/>
        <v>100236</v>
      </c>
      <c r="D1732" s="231">
        <f>'Order Form'!$N$2</f>
        <v>0</v>
      </c>
      <c r="E1732" s="232">
        <f>'Order Form'!$M$11</f>
        <v>0</v>
      </c>
      <c r="F1732" s="232" t="str">
        <f>IF(ISBLANK('Order Form'!$M$12),"",'Order Form'!$M$12)</f>
        <v/>
      </c>
      <c r="G1732" s="232">
        <f t="shared" ca="1" si="121"/>
        <v>41887</v>
      </c>
      <c r="H1732" s="233">
        <f>'Order Form'!$M$13</f>
        <v>0</v>
      </c>
      <c r="I1732" s="236">
        <f>'Order Form'!E151</f>
        <v>12.5</v>
      </c>
      <c r="J1732" s="231">
        <f>'Order Form'!M151</f>
        <v>0</v>
      </c>
      <c r="K1732" s="231" t="str">
        <f t="shared" si="120"/>
        <v>F</v>
      </c>
      <c r="L1732" s="231">
        <f>IF('Pricing + Order Summary'!$O$13&gt;=8000,14,
IF('Pricing + Order Summary'!$O$13&gt;=5500,15,
IF('Pricing + Order Summary'!$O$13&gt;=4000,16,
IF('Pricing + Order Summary'!$O$13&gt;=2000,23,
IF('Pricing + Order Summary'!$O$13&gt;=750,21,
2)))))</f>
        <v>2</v>
      </c>
      <c r="M1732" s="231" t="str">
        <f>"SPS20115"&amp;"-"&amp;D1732&amp;"-"&amp;'Order Form'!$O$3&amp;"-4"</f>
        <v>SPS20115-0-1-4</v>
      </c>
    </row>
    <row r="1733" spans="1:13">
      <c r="A1733" s="234">
        <f>'Order Form'!A152</f>
        <v>108700</v>
      </c>
      <c r="B1733" s="234">
        <f t="shared" si="118"/>
        <v>108700</v>
      </c>
      <c r="C1733" s="235">
        <f t="shared" si="119"/>
        <v>108700</v>
      </c>
      <c r="D1733" s="231">
        <f>'Order Form'!$N$2</f>
        <v>0</v>
      </c>
      <c r="E1733" s="232">
        <f>'Order Form'!$M$11</f>
        <v>0</v>
      </c>
      <c r="F1733" s="232" t="str">
        <f>IF(ISBLANK('Order Form'!$M$12),"",'Order Form'!$M$12)</f>
        <v/>
      </c>
      <c r="G1733" s="232">
        <f t="shared" ca="1" si="121"/>
        <v>41887</v>
      </c>
      <c r="H1733" s="233">
        <f>'Order Form'!$M$13</f>
        <v>0</v>
      </c>
      <c r="I1733" s="236">
        <f>'Order Form'!E152</f>
        <v>12.5</v>
      </c>
      <c r="J1733" s="231">
        <f>'Order Form'!M152</f>
        <v>0</v>
      </c>
      <c r="K1733" s="231" t="str">
        <f t="shared" si="120"/>
        <v>F</v>
      </c>
      <c r="L1733" s="231">
        <f>IF('Pricing + Order Summary'!$O$13&gt;=8000,14,
IF('Pricing + Order Summary'!$O$13&gt;=5500,15,
IF('Pricing + Order Summary'!$O$13&gt;=4000,16,
IF('Pricing + Order Summary'!$O$13&gt;=2000,23,
IF('Pricing + Order Summary'!$O$13&gt;=750,21,
2)))))</f>
        <v>2</v>
      </c>
      <c r="M1733" s="231" t="str">
        <f>"SPS20115"&amp;"-"&amp;D1733&amp;"-"&amp;'Order Form'!$O$3&amp;"-4"</f>
        <v>SPS20115-0-1-4</v>
      </c>
    </row>
    <row r="1734" spans="1:13">
      <c r="A1734" s="234">
        <f>'Order Form'!A153</f>
        <v>108699</v>
      </c>
      <c r="B1734" s="234">
        <f t="shared" si="118"/>
        <v>108699</v>
      </c>
      <c r="C1734" s="235">
        <f t="shared" si="119"/>
        <v>108699</v>
      </c>
      <c r="D1734" s="231">
        <f>'Order Form'!$N$2</f>
        <v>0</v>
      </c>
      <c r="E1734" s="232">
        <f>'Order Form'!$M$11</f>
        <v>0</v>
      </c>
      <c r="F1734" s="232" t="str">
        <f>IF(ISBLANK('Order Form'!$M$12),"",'Order Form'!$M$12)</f>
        <v/>
      </c>
      <c r="G1734" s="232">
        <f t="shared" ca="1" si="121"/>
        <v>41887</v>
      </c>
      <c r="H1734" s="233">
        <f>'Order Form'!$M$13</f>
        <v>0</v>
      </c>
      <c r="I1734" s="236">
        <f>'Order Form'!E153</f>
        <v>12.5</v>
      </c>
      <c r="J1734" s="231">
        <f>'Order Form'!M153</f>
        <v>0</v>
      </c>
      <c r="K1734" s="231" t="str">
        <f t="shared" si="120"/>
        <v>F</v>
      </c>
      <c r="L1734" s="231">
        <f>IF('Pricing + Order Summary'!$O$13&gt;=8000,14,
IF('Pricing + Order Summary'!$O$13&gt;=5500,15,
IF('Pricing + Order Summary'!$O$13&gt;=4000,16,
IF('Pricing + Order Summary'!$O$13&gt;=2000,23,
IF('Pricing + Order Summary'!$O$13&gt;=750,21,
2)))))</f>
        <v>2</v>
      </c>
      <c r="M1734" s="231" t="str">
        <f>"SPS20115"&amp;"-"&amp;D1734&amp;"-"&amp;'Order Form'!$O$3&amp;"-4"</f>
        <v>SPS20115-0-1-4</v>
      </c>
    </row>
    <row r="1735" spans="1:13">
      <c r="A1735" s="234">
        <f>'Order Form'!A154</f>
        <v>100513</v>
      </c>
      <c r="B1735" s="234">
        <f t="shared" si="118"/>
        <v>100513</v>
      </c>
      <c r="C1735" s="235">
        <f t="shared" si="119"/>
        <v>100513</v>
      </c>
      <c r="D1735" s="231">
        <f>'Order Form'!$N$2</f>
        <v>0</v>
      </c>
      <c r="E1735" s="232">
        <f>'Order Form'!$M$11</f>
        <v>0</v>
      </c>
      <c r="F1735" s="232" t="str">
        <f>IF(ISBLANK('Order Form'!$M$12),"",'Order Form'!$M$12)</f>
        <v/>
      </c>
      <c r="G1735" s="232">
        <f t="shared" ca="1" si="121"/>
        <v>41887</v>
      </c>
      <c r="H1735" s="233">
        <f>'Order Form'!$M$13</f>
        <v>0</v>
      </c>
      <c r="I1735" s="236">
        <f>'Order Form'!E154</f>
        <v>12.5</v>
      </c>
      <c r="J1735" s="231">
        <f>'Order Form'!M154</f>
        <v>0</v>
      </c>
      <c r="K1735" s="231" t="str">
        <f t="shared" si="120"/>
        <v>F</v>
      </c>
      <c r="L1735" s="231">
        <f>IF('Pricing + Order Summary'!$O$13&gt;=8000,14,
IF('Pricing + Order Summary'!$O$13&gt;=5500,15,
IF('Pricing + Order Summary'!$O$13&gt;=4000,16,
IF('Pricing + Order Summary'!$O$13&gt;=2000,23,
IF('Pricing + Order Summary'!$O$13&gt;=750,21,
2)))))</f>
        <v>2</v>
      </c>
      <c r="M1735" s="231" t="str">
        <f>"SPS20115"&amp;"-"&amp;D1735&amp;"-"&amp;'Order Form'!$O$3&amp;"-4"</f>
        <v>SPS20115-0-1-4</v>
      </c>
    </row>
    <row r="1736" spans="1:13">
      <c r="A1736" s="234">
        <f>'Order Form'!A155</f>
        <v>105830</v>
      </c>
      <c r="B1736" s="234">
        <f t="shared" si="118"/>
        <v>105830</v>
      </c>
      <c r="C1736" s="235">
        <f t="shared" si="119"/>
        <v>105830</v>
      </c>
      <c r="D1736" s="231">
        <f>'Order Form'!$N$2</f>
        <v>0</v>
      </c>
      <c r="E1736" s="232">
        <f>'Order Form'!$M$11</f>
        <v>0</v>
      </c>
      <c r="F1736" s="232" t="str">
        <f>IF(ISBLANK('Order Form'!$M$12),"",'Order Form'!$M$12)</f>
        <v/>
      </c>
      <c r="G1736" s="232">
        <f t="shared" ca="1" si="121"/>
        <v>41887</v>
      </c>
      <c r="H1736" s="233">
        <f>'Order Form'!$M$13</f>
        <v>0</v>
      </c>
      <c r="I1736" s="236">
        <f>'Order Form'!E155</f>
        <v>12.5</v>
      </c>
      <c r="J1736" s="231">
        <f>'Order Form'!M155</f>
        <v>0</v>
      </c>
      <c r="K1736" s="231" t="str">
        <f t="shared" si="120"/>
        <v>F</v>
      </c>
      <c r="L1736" s="231">
        <f>IF('Pricing + Order Summary'!$O$13&gt;=8000,14,
IF('Pricing + Order Summary'!$O$13&gt;=5500,15,
IF('Pricing + Order Summary'!$O$13&gt;=4000,16,
IF('Pricing + Order Summary'!$O$13&gt;=2000,23,
IF('Pricing + Order Summary'!$O$13&gt;=750,21,
2)))))</f>
        <v>2</v>
      </c>
      <c r="M1736" s="231" t="str">
        <f>"SPS20115"&amp;"-"&amp;D1736&amp;"-"&amp;'Order Form'!$O$3&amp;"-4"</f>
        <v>SPS20115-0-1-4</v>
      </c>
    </row>
    <row r="1737" spans="1:13">
      <c r="A1737" s="234">
        <f>'Order Form'!A156</f>
        <v>100220</v>
      </c>
      <c r="B1737" s="234">
        <f t="shared" si="118"/>
        <v>100220</v>
      </c>
      <c r="C1737" s="235">
        <f t="shared" si="119"/>
        <v>100220</v>
      </c>
      <c r="D1737" s="231">
        <f>'Order Form'!$N$2</f>
        <v>0</v>
      </c>
      <c r="E1737" s="232">
        <f>'Order Form'!$M$11</f>
        <v>0</v>
      </c>
      <c r="F1737" s="232" t="str">
        <f>IF(ISBLANK('Order Form'!$M$12),"",'Order Form'!$M$12)</f>
        <v/>
      </c>
      <c r="G1737" s="232">
        <f t="shared" ca="1" si="121"/>
        <v>41887</v>
      </c>
      <c r="H1737" s="233">
        <f>'Order Form'!$M$13</f>
        <v>0</v>
      </c>
      <c r="I1737" s="236">
        <f>'Order Form'!E156</f>
        <v>12.5</v>
      </c>
      <c r="J1737" s="231">
        <f>'Order Form'!M156</f>
        <v>0</v>
      </c>
      <c r="K1737" s="231" t="str">
        <f t="shared" si="120"/>
        <v>F</v>
      </c>
      <c r="L1737" s="231">
        <f>IF('Pricing + Order Summary'!$O$13&gt;=8000,14,
IF('Pricing + Order Summary'!$O$13&gt;=5500,15,
IF('Pricing + Order Summary'!$O$13&gt;=4000,16,
IF('Pricing + Order Summary'!$O$13&gt;=2000,23,
IF('Pricing + Order Summary'!$O$13&gt;=750,21,
2)))))</f>
        <v>2</v>
      </c>
      <c r="M1737" s="231" t="str">
        <f>"SPS20115"&amp;"-"&amp;D1737&amp;"-"&amp;'Order Form'!$O$3&amp;"-4"</f>
        <v>SPS20115-0-1-4</v>
      </c>
    </row>
    <row r="1738" spans="1:13">
      <c r="A1738" s="234">
        <f>'Order Form'!A157</f>
        <v>100221</v>
      </c>
      <c r="B1738" s="234">
        <f t="shared" si="118"/>
        <v>100221</v>
      </c>
      <c r="C1738" s="235">
        <f t="shared" si="119"/>
        <v>100221</v>
      </c>
      <c r="D1738" s="231">
        <f>'Order Form'!$N$2</f>
        <v>0</v>
      </c>
      <c r="E1738" s="232">
        <f>'Order Form'!$M$11</f>
        <v>0</v>
      </c>
      <c r="F1738" s="232" t="str">
        <f>IF(ISBLANK('Order Form'!$M$12),"",'Order Form'!$M$12)</f>
        <v/>
      </c>
      <c r="G1738" s="232">
        <f t="shared" ca="1" si="121"/>
        <v>41887</v>
      </c>
      <c r="H1738" s="233">
        <f>'Order Form'!$M$13</f>
        <v>0</v>
      </c>
      <c r="I1738" s="236">
        <f>'Order Form'!E157</f>
        <v>12.5</v>
      </c>
      <c r="J1738" s="231">
        <f>'Order Form'!M157</f>
        <v>0</v>
      </c>
      <c r="K1738" s="231" t="str">
        <f t="shared" si="120"/>
        <v>F</v>
      </c>
      <c r="L1738" s="231">
        <f>IF('Pricing + Order Summary'!$O$13&gt;=8000,14,
IF('Pricing + Order Summary'!$O$13&gt;=5500,15,
IF('Pricing + Order Summary'!$O$13&gt;=4000,16,
IF('Pricing + Order Summary'!$O$13&gt;=2000,23,
IF('Pricing + Order Summary'!$O$13&gt;=750,21,
2)))))</f>
        <v>2</v>
      </c>
      <c r="M1738" s="231" t="str">
        <f>"SPS20115"&amp;"-"&amp;D1738&amp;"-"&amp;'Order Form'!$O$3&amp;"-4"</f>
        <v>SPS20115-0-1-4</v>
      </c>
    </row>
    <row r="1739" spans="1:13">
      <c r="A1739" s="234">
        <f>'Order Form'!A158</f>
        <v>105815</v>
      </c>
      <c r="B1739" s="234">
        <f t="shared" si="118"/>
        <v>105815</v>
      </c>
      <c r="C1739" s="235">
        <f t="shared" si="119"/>
        <v>105815</v>
      </c>
      <c r="D1739" s="231">
        <f>'Order Form'!$N$2</f>
        <v>0</v>
      </c>
      <c r="E1739" s="232">
        <f>'Order Form'!$M$11</f>
        <v>0</v>
      </c>
      <c r="F1739" s="232" t="str">
        <f>IF(ISBLANK('Order Form'!$M$12),"",'Order Form'!$M$12)</f>
        <v/>
      </c>
      <c r="G1739" s="232">
        <f t="shared" ca="1" si="121"/>
        <v>41887</v>
      </c>
      <c r="H1739" s="233">
        <f>'Order Form'!$M$13</f>
        <v>0</v>
      </c>
      <c r="I1739" s="236">
        <f>'Order Form'!E158</f>
        <v>12.5</v>
      </c>
      <c r="J1739" s="231">
        <f>'Order Form'!M158</f>
        <v>0</v>
      </c>
      <c r="K1739" s="231" t="str">
        <f t="shared" si="120"/>
        <v>F</v>
      </c>
      <c r="L1739" s="231">
        <f>IF('Pricing + Order Summary'!$O$13&gt;=8000,14,
IF('Pricing + Order Summary'!$O$13&gt;=5500,15,
IF('Pricing + Order Summary'!$O$13&gt;=4000,16,
IF('Pricing + Order Summary'!$O$13&gt;=2000,23,
IF('Pricing + Order Summary'!$O$13&gt;=750,21,
2)))))</f>
        <v>2</v>
      </c>
      <c r="M1739" s="231" t="str">
        <f>"SPS20115"&amp;"-"&amp;D1739&amp;"-"&amp;'Order Form'!$O$3&amp;"-4"</f>
        <v>SPS20115-0-1-4</v>
      </c>
    </row>
    <row r="1740" spans="1:13">
      <c r="A1740" s="234">
        <f>'Order Form'!A159</f>
        <v>107713</v>
      </c>
      <c r="B1740" s="234">
        <f t="shared" si="118"/>
        <v>107713</v>
      </c>
      <c r="C1740" s="235">
        <f t="shared" si="119"/>
        <v>107713</v>
      </c>
      <c r="D1740" s="231">
        <f>'Order Form'!$N$2</f>
        <v>0</v>
      </c>
      <c r="E1740" s="232">
        <f>'Order Form'!$M$11</f>
        <v>0</v>
      </c>
      <c r="F1740" s="232" t="str">
        <f>IF(ISBLANK('Order Form'!$M$12),"",'Order Form'!$M$12)</f>
        <v/>
      </c>
      <c r="G1740" s="232">
        <f t="shared" ca="1" si="121"/>
        <v>41887</v>
      </c>
      <c r="H1740" s="233">
        <f>'Order Form'!$M$13</f>
        <v>0</v>
      </c>
      <c r="I1740" s="236">
        <f>'Order Form'!E159</f>
        <v>12.5</v>
      </c>
      <c r="J1740" s="231">
        <f>'Order Form'!M159</f>
        <v>0</v>
      </c>
      <c r="K1740" s="231" t="str">
        <f t="shared" si="120"/>
        <v>F</v>
      </c>
      <c r="L1740" s="231">
        <f>IF('Pricing + Order Summary'!$O$13&gt;=8000,14,
IF('Pricing + Order Summary'!$O$13&gt;=5500,15,
IF('Pricing + Order Summary'!$O$13&gt;=4000,16,
IF('Pricing + Order Summary'!$O$13&gt;=2000,23,
IF('Pricing + Order Summary'!$O$13&gt;=750,21,
2)))))</f>
        <v>2</v>
      </c>
      <c r="M1740" s="231" t="str">
        <f>"SPS20115"&amp;"-"&amp;D1740&amp;"-"&amp;'Order Form'!$O$3&amp;"-4"</f>
        <v>SPS20115-0-1-4</v>
      </c>
    </row>
    <row r="1741" spans="1:13">
      <c r="A1741" s="234">
        <f>'Order Form'!A160</f>
        <v>100501</v>
      </c>
      <c r="B1741" s="234">
        <f t="shared" si="118"/>
        <v>100501</v>
      </c>
      <c r="C1741" s="235">
        <f t="shared" si="119"/>
        <v>100501</v>
      </c>
      <c r="D1741" s="231">
        <f>'Order Form'!$N$2</f>
        <v>0</v>
      </c>
      <c r="E1741" s="232">
        <f>'Order Form'!$M$11</f>
        <v>0</v>
      </c>
      <c r="F1741" s="232" t="str">
        <f>IF(ISBLANK('Order Form'!$M$12),"",'Order Form'!$M$12)</f>
        <v/>
      </c>
      <c r="G1741" s="232">
        <f t="shared" ca="1" si="121"/>
        <v>41887</v>
      </c>
      <c r="H1741" s="233">
        <f>'Order Form'!$M$13</f>
        <v>0</v>
      </c>
      <c r="I1741" s="236">
        <f>'Order Form'!E160</f>
        <v>12.5</v>
      </c>
      <c r="J1741" s="231">
        <f>'Order Form'!M160</f>
        <v>0</v>
      </c>
      <c r="K1741" s="231" t="str">
        <f t="shared" si="120"/>
        <v>F</v>
      </c>
      <c r="L1741" s="231">
        <f>IF('Pricing + Order Summary'!$O$13&gt;=8000,14,
IF('Pricing + Order Summary'!$O$13&gt;=5500,15,
IF('Pricing + Order Summary'!$O$13&gt;=4000,16,
IF('Pricing + Order Summary'!$O$13&gt;=2000,23,
IF('Pricing + Order Summary'!$O$13&gt;=750,21,
2)))))</f>
        <v>2</v>
      </c>
      <c r="M1741" s="231" t="str">
        <f>"SPS20115"&amp;"-"&amp;D1741&amp;"-"&amp;'Order Form'!$O$3&amp;"-4"</f>
        <v>SPS20115-0-1-4</v>
      </c>
    </row>
    <row r="1742" spans="1:13">
      <c r="A1742" s="234">
        <f>'Order Form'!A161</f>
        <v>100253</v>
      </c>
      <c r="B1742" s="234">
        <f t="shared" si="118"/>
        <v>100253</v>
      </c>
      <c r="C1742" s="235">
        <f t="shared" si="119"/>
        <v>100253</v>
      </c>
      <c r="D1742" s="231">
        <f>'Order Form'!$N$2</f>
        <v>0</v>
      </c>
      <c r="E1742" s="232">
        <f>'Order Form'!$M$11</f>
        <v>0</v>
      </c>
      <c r="F1742" s="232" t="str">
        <f>IF(ISBLANK('Order Form'!$M$12),"",'Order Form'!$M$12)</f>
        <v/>
      </c>
      <c r="G1742" s="232">
        <f t="shared" ca="1" si="121"/>
        <v>41887</v>
      </c>
      <c r="H1742" s="233">
        <f>'Order Form'!$M$13</f>
        <v>0</v>
      </c>
      <c r="I1742" s="236">
        <f>'Order Form'!E161</f>
        <v>12.5</v>
      </c>
      <c r="J1742" s="231">
        <f>'Order Form'!M161</f>
        <v>0</v>
      </c>
      <c r="K1742" s="231" t="str">
        <f t="shared" si="120"/>
        <v>F</v>
      </c>
      <c r="L1742" s="231">
        <f>IF('Pricing + Order Summary'!$O$13&gt;=8000,14,
IF('Pricing + Order Summary'!$O$13&gt;=5500,15,
IF('Pricing + Order Summary'!$O$13&gt;=4000,16,
IF('Pricing + Order Summary'!$O$13&gt;=2000,23,
IF('Pricing + Order Summary'!$O$13&gt;=750,21,
2)))))</f>
        <v>2</v>
      </c>
      <c r="M1742" s="231" t="str">
        <f>"SPS20115"&amp;"-"&amp;D1742&amp;"-"&amp;'Order Form'!$O$3&amp;"-4"</f>
        <v>SPS20115-0-1-4</v>
      </c>
    </row>
    <row r="1743" spans="1:13">
      <c r="A1743" s="234">
        <f>'Order Form'!A162</f>
        <v>108689</v>
      </c>
      <c r="B1743" s="234">
        <f t="shared" si="118"/>
        <v>108689</v>
      </c>
      <c r="C1743" s="235">
        <f t="shared" si="119"/>
        <v>108689</v>
      </c>
      <c r="D1743" s="231">
        <f>'Order Form'!$N$2</f>
        <v>0</v>
      </c>
      <c r="E1743" s="232">
        <f>'Order Form'!$M$11</f>
        <v>0</v>
      </c>
      <c r="F1743" s="232" t="str">
        <f>IF(ISBLANK('Order Form'!$M$12),"",'Order Form'!$M$12)</f>
        <v/>
      </c>
      <c r="G1743" s="232">
        <f t="shared" ca="1" si="121"/>
        <v>41887</v>
      </c>
      <c r="H1743" s="233">
        <f>'Order Form'!$M$13</f>
        <v>0</v>
      </c>
      <c r="I1743" s="236">
        <f>'Order Form'!E162</f>
        <v>12.5</v>
      </c>
      <c r="J1743" s="231">
        <f>'Order Form'!M162</f>
        <v>0</v>
      </c>
      <c r="K1743" s="231" t="str">
        <f t="shared" si="120"/>
        <v>F</v>
      </c>
      <c r="L1743" s="231">
        <f>IF('Pricing + Order Summary'!$O$13&gt;=8000,14,
IF('Pricing + Order Summary'!$O$13&gt;=5500,15,
IF('Pricing + Order Summary'!$O$13&gt;=4000,16,
IF('Pricing + Order Summary'!$O$13&gt;=2000,23,
IF('Pricing + Order Summary'!$O$13&gt;=750,21,
2)))))</f>
        <v>2</v>
      </c>
      <c r="M1743" s="231" t="str">
        <f>"SPS20115"&amp;"-"&amp;D1743&amp;"-"&amp;'Order Form'!$O$3&amp;"-4"</f>
        <v>SPS20115-0-1-4</v>
      </c>
    </row>
    <row r="1744" spans="1:13">
      <c r="A1744" s="234">
        <f>'Order Form'!A163</f>
        <v>108687</v>
      </c>
      <c r="B1744" s="234">
        <f t="shared" si="118"/>
        <v>108687</v>
      </c>
      <c r="C1744" s="235">
        <f t="shared" si="119"/>
        <v>108687</v>
      </c>
      <c r="D1744" s="231">
        <f>'Order Form'!$N$2</f>
        <v>0</v>
      </c>
      <c r="E1744" s="232">
        <f>'Order Form'!$M$11</f>
        <v>0</v>
      </c>
      <c r="F1744" s="232" t="str">
        <f>IF(ISBLANK('Order Form'!$M$12),"",'Order Form'!$M$12)</f>
        <v/>
      </c>
      <c r="G1744" s="232">
        <f t="shared" ca="1" si="121"/>
        <v>41887</v>
      </c>
      <c r="H1744" s="233">
        <f>'Order Form'!$M$13</f>
        <v>0</v>
      </c>
      <c r="I1744" s="236">
        <f>'Order Form'!E163</f>
        <v>12.5</v>
      </c>
      <c r="J1744" s="231">
        <f>'Order Form'!M163</f>
        <v>0</v>
      </c>
      <c r="K1744" s="231" t="str">
        <f t="shared" si="120"/>
        <v>F</v>
      </c>
      <c r="L1744" s="231">
        <f>IF('Pricing + Order Summary'!$O$13&gt;=8000,14,
IF('Pricing + Order Summary'!$O$13&gt;=5500,15,
IF('Pricing + Order Summary'!$O$13&gt;=4000,16,
IF('Pricing + Order Summary'!$O$13&gt;=2000,23,
IF('Pricing + Order Summary'!$O$13&gt;=750,21,
2)))))</f>
        <v>2</v>
      </c>
      <c r="M1744" s="231" t="str">
        <f>"SPS20115"&amp;"-"&amp;D1744&amp;"-"&amp;'Order Form'!$O$3&amp;"-4"</f>
        <v>SPS20115-0-1-4</v>
      </c>
    </row>
    <row r="1745" spans="1:13">
      <c r="A1745" s="234">
        <f>'Order Form'!A164</f>
        <v>100094</v>
      </c>
      <c r="B1745" s="234">
        <f t="shared" si="118"/>
        <v>100094</v>
      </c>
      <c r="C1745" s="235">
        <f t="shared" si="119"/>
        <v>100094</v>
      </c>
      <c r="D1745" s="231">
        <f>'Order Form'!$N$2</f>
        <v>0</v>
      </c>
      <c r="E1745" s="232">
        <f>'Order Form'!$M$11</f>
        <v>0</v>
      </c>
      <c r="F1745" s="232" t="str">
        <f>IF(ISBLANK('Order Form'!$M$12),"",'Order Form'!$M$12)</f>
        <v/>
      </c>
      <c r="G1745" s="232">
        <f t="shared" ca="1" si="121"/>
        <v>41887</v>
      </c>
      <c r="H1745" s="233">
        <f>'Order Form'!$M$13</f>
        <v>0</v>
      </c>
      <c r="I1745" s="236">
        <f>'Order Form'!E164</f>
        <v>12.5</v>
      </c>
      <c r="J1745" s="231">
        <f>'Order Form'!M164</f>
        <v>0</v>
      </c>
      <c r="K1745" s="231" t="str">
        <f t="shared" si="120"/>
        <v>F</v>
      </c>
      <c r="L1745" s="231">
        <f>IF('Pricing + Order Summary'!$O$13&gt;=8000,14,
IF('Pricing + Order Summary'!$O$13&gt;=5500,15,
IF('Pricing + Order Summary'!$O$13&gt;=4000,16,
IF('Pricing + Order Summary'!$O$13&gt;=2000,23,
IF('Pricing + Order Summary'!$O$13&gt;=750,21,
2)))))</f>
        <v>2</v>
      </c>
      <c r="M1745" s="231" t="str">
        <f>"SPS20115"&amp;"-"&amp;D1745&amp;"-"&amp;'Order Form'!$O$3&amp;"-4"</f>
        <v>SPS20115-0-1-4</v>
      </c>
    </row>
    <row r="1746" spans="1:13">
      <c r="A1746" s="234">
        <f>'Order Form'!A165</f>
        <v>105831</v>
      </c>
      <c r="B1746" s="234">
        <f t="shared" si="118"/>
        <v>105831</v>
      </c>
      <c r="C1746" s="235">
        <f t="shared" si="119"/>
        <v>105831</v>
      </c>
      <c r="D1746" s="231">
        <f>'Order Form'!$N$2</f>
        <v>0</v>
      </c>
      <c r="E1746" s="232">
        <f>'Order Form'!$M$11</f>
        <v>0</v>
      </c>
      <c r="F1746" s="232" t="str">
        <f>IF(ISBLANK('Order Form'!$M$12),"",'Order Form'!$M$12)</f>
        <v/>
      </c>
      <c r="G1746" s="232">
        <f t="shared" ca="1" si="121"/>
        <v>41887</v>
      </c>
      <c r="H1746" s="233">
        <f>'Order Form'!$M$13</f>
        <v>0</v>
      </c>
      <c r="I1746" s="236">
        <f>'Order Form'!E165</f>
        <v>12.5</v>
      </c>
      <c r="J1746" s="231">
        <f>'Order Form'!M165</f>
        <v>0</v>
      </c>
      <c r="K1746" s="231" t="str">
        <f t="shared" si="120"/>
        <v>F</v>
      </c>
      <c r="L1746" s="231">
        <f>IF('Pricing + Order Summary'!$O$13&gt;=8000,14,
IF('Pricing + Order Summary'!$O$13&gt;=5500,15,
IF('Pricing + Order Summary'!$O$13&gt;=4000,16,
IF('Pricing + Order Summary'!$O$13&gt;=2000,23,
IF('Pricing + Order Summary'!$O$13&gt;=750,21,
2)))))</f>
        <v>2</v>
      </c>
      <c r="M1746" s="231" t="str">
        <f>"SPS20115"&amp;"-"&amp;D1746&amp;"-"&amp;'Order Form'!$O$3&amp;"-4"</f>
        <v>SPS20115-0-1-4</v>
      </c>
    </row>
    <row r="1747" spans="1:13">
      <c r="A1747" s="234">
        <f>'Order Form'!A166</f>
        <v>100502</v>
      </c>
      <c r="B1747" s="234">
        <f t="shared" si="118"/>
        <v>100502</v>
      </c>
      <c r="C1747" s="235">
        <f t="shared" si="119"/>
        <v>100502</v>
      </c>
      <c r="D1747" s="231">
        <f>'Order Form'!$N$2</f>
        <v>0</v>
      </c>
      <c r="E1747" s="232">
        <f>'Order Form'!$M$11</f>
        <v>0</v>
      </c>
      <c r="F1747" s="232" t="str">
        <f>IF(ISBLANK('Order Form'!$M$12),"",'Order Form'!$M$12)</f>
        <v/>
      </c>
      <c r="G1747" s="232">
        <f t="shared" ca="1" si="121"/>
        <v>41887</v>
      </c>
      <c r="H1747" s="233">
        <f>'Order Form'!$M$13</f>
        <v>0</v>
      </c>
      <c r="I1747" s="236">
        <f>'Order Form'!E166</f>
        <v>12.5</v>
      </c>
      <c r="J1747" s="231">
        <f>'Order Form'!M166</f>
        <v>0</v>
      </c>
      <c r="K1747" s="231" t="str">
        <f t="shared" si="120"/>
        <v>F</v>
      </c>
      <c r="L1747" s="231">
        <f>IF('Pricing + Order Summary'!$O$13&gt;=8000,14,
IF('Pricing + Order Summary'!$O$13&gt;=5500,15,
IF('Pricing + Order Summary'!$O$13&gt;=4000,16,
IF('Pricing + Order Summary'!$O$13&gt;=2000,23,
IF('Pricing + Order Summary'!$O$13&gt;=750,21,
2)))))</f>
        <v>2</v>
      </c>
      <c r="M1747" s="231" t="str">
        <f>"SPS20115"&amp;"-"&amp;D1747&amp;"-"&amp;'Order Form'!$O$3&amp;"-4"</f>
        <v>SPS20115-0-1-4</v>
      </c>
    </row>
    <row r="1748" spans="1:13">
      <c r="A1748" s="234">
        <f>'Order Form'!A167</f>
        <v>108703</v>
      </c>
      <c r="B1748" s="234">
        <f t="shared" si="118"/>
        <v>108703</v>
      </c>
      <c r="C1748" s="235">
        <f t="shared" si="119"/>
        <v>108703</v>
      </c>
      <c r="D1748" s="231">
        <f>'Order Form'!$N$2</f>
        <v>0</v>
      </c>
      <c r="E1748" s="232">
        <f>'Order Form'!$M$11</f>
        <v>0</v>
      </c>
      <c r="F1748" s="232" t="str">
        <f>IF(ISBLANK('Order Form'!$M$12),"",'Order Form'!$M$12)</f>
        <v/>
      </c>
      <c r="G1748" s="232">
        <f t="shared" ca="1" si="121"/>
        <v>41887</v>
      </c>
      <c r="H1748" s="233">
        <f>'Order Form'!$M$13</f>
        <v>0</v>
      </c>
      <c r="I1748" s="236">
        <f>'Order Form'!E167</f>
        <v>12.5</v>
      </c>
      <c r="J1748" s="231">
        <f>'Order Form'!M167</f>
        <v>0</v>
      </c>
      <c r="K1748" s="231" t="str">
        <f t="shared" si="120"/>
        <v>F</v>
      </c>
      <c r="L1748" s="231">
        <f>IF('Pricing + Order Summary'!$O$13&gt;=8000,14,
IF('Pricing + Order Summary'!$O$13&gt;=5500,15,
IF('Pricing + Order Summary'!$O$13&gt;=4000,16,
IF('Pricing + Order Summary'!$O$13&gt;=2000,23,
IF('Pricing + Order Summary'!$O$13&gt;=750,21,
2)))))</f>
        <v>2</v>
      </c>
      <c r="M1748" s="231" t="str">
        <f>"SPS20115"&amp;"-"&amp;D1748&amp;"-"&amp;'Order Form'!$O$3&amp;"-4"</f>
        <v>SPS20115-0-1-4</v>
      </c>
    </row>
    <row r="1749" spans="1:13">
      <c r="A1749" s="234">
        <f>'Order Form'!A168</f>
        <v>100247</v>
      </c>
      <c r="B1749" s="234">
        <f t="shared" si="118"/>
        <v>100247</v>
      </c>
      <c r="C1749" s="235">
        <f t="shared" si="119"/>
        <v>100247</v>
      </c>
      <c r="D1749" s="231">
        <f>'Order Form'!$N$2</f>
        <v>0</v>
      </c>
      <c r="E1749" s="232">
        <f>'Order Form'!$M$11</f>
        <v>0</v>
      </c>
      <c r="F1749" s="232" t="str">
        <f>IF(ISBLANK('Order Form'!$M$12),"",'Order Form'!$M$12)</f>
        <v/>
      </c>
      <c r="G1749" s="232">
        <f t="shared" ca="1" si="121"/>
        <v>41887</v>
      </c>
      <c r="H1749" s="233">
        <f>'Order Form'!$M$13</f>
        <v>0</v>
      </c>
      <c r="I1749" s="236">
        <f>'Order Form'!E168</f>
        <v>12.5</v>
      </c>
      <c r="J1749" s="231">
        <f>'Order Form'!M168</f>
        <v>0</v>
      </c>
      <c r="K1749" s="231" t="str">
        <f t="shared" si="120"/>
        <v>F</v>
      </c>
      <c r="L1749" s="231">
        <f>IF('Pricing + Order Summary'!$O$13&gt;=8000,14,
IF('Pricing + Order Summary'!$O$13&gt;=5500,15,
IF('Pricing + Order Summary'!$O$13&gt;=4000,16,
IF('Pricing + Order Summary'!$O$13&gt;=2000,23,
IF('Pricing + Order Summary'!$O$13&gt;=750,21,
2)))))</f>
        <v>2</v>
      </c>
      <c r="M1749" s="231" t="str">
        <f>"SPS20115"&amp;"-"&amp;D1749&amp;"-"&amp;'Order Form'!$O$3&amp;"-4"</f>
        <v>SPS20115-0-1-4</v>
      </c>
    </row>
    <row r="1750" spans="1:13">
      <c r="A1750" s="234">
        <f>'Order Form'!A169</f>
        <v>108756</v>
      </c>
      <c r="B1750" s="234">
        <f t="shared" si="118"/>
        <v>108756</v>
      </c>
      <c r="C1750" s="235">
        <f t="shared" si="119"/>
        <v>108756</v>
      </c>
      <c r="D1750" s="231">
        <f>'Order Form'!$N$2</f>
        <v>0</v>
      </c>
      <c r="E1750" s="232">
        <f>'Order Form'!$M$11</f>
        <v>0</v>
      </c>
      <c r="F1750" s="232" t="str">
        <f>IF(ISBLANK('Order Form'!$M$12),"",'Order Form'!$M$12)</f>
        <v/>
      </c>
      <c r="G1750" s="232">
        <f t="shared" ca="1" si="121"/>
        <v>41887</v>
      </c>
      <c r="H1750" s="233">
        <f>'Order Form'!$M$13</f>
        <v>0</v>
      </c>
      <c r="I1750" s="236">
        <f>'Order Form'!E169</f>
        <v>12.5</v>
      </c>
      <c r="J1750" s="231">
        <f>'Order Form'!M169</f>
        <v>0</v>
      </c>
      <c r="K1750" s="231" t="str">
        <f t="shared" si="120"/>
        <v>F</v>
      </c>
      <c r="L1750" s="231">
        <f>IF('Pricing + Order Summary'!$O$13&gt;=8000,14,
IF('Pricing + Order Summary'!$O$13&gt;=5500,15,
IF('Pricing + Order Summary'!$O$13&gt;=4000,16,
IF('Pricing + Order Summary'!$O$13&gt;=2000,23,
IF('Pricing + Order Summary'!$O$13&gt;=750,21,
2)))))</f>
        <v>2</v>
      </c>
      <c r="M1750" s="231" t="str">
        <f>"SPS20115"&amp;"-"&amp;D1750&amp;"-"&amp;'Order Form'!$O$3&amp;"-4"</f>
        <v>SPS20115-0-1-4</v>
      </c>
    </row>
    <row r="1751" spans="1:13">
      <c r="A1751" s="234">
        <f>'Order Form'!A170</f>
        <v>108688</v>
      </c>
      <c r="B1751" s="234">
        <f t="shared" si="118"/>
        <v>108688</v>
      </c>
      <c r="C1751" s="235">
        <f t="shared" si="119"/>
        <v>108688</v>
      </c>
      <c r="D1751" s="231">
        <f>'Order Form'!$N$2</f>
        <v>0</v>
      </c>
      <c r="E1751" s="232">
        <f>'Order Form'!$M$11</f>
        <v>0</v>
      </c>
      <c r="F1751" s="232" t="str">
        <f>IF(ISBLANK('Order Form'!$M$12),"",'Order Form'!$M$12)</f>
        <v/>
      </c>
      <c r="G1751" s="232">
        <f t="shared" ca="1" si="121"/>
        <v>41887</v>
      </c>
      <c r="H1751" s="233">
        <f>'Order Form'!$M$13</f>
        <v>0</v>
      </c>
      <c r="I1751" s="236">
        <f>'Order Form'!E170</f>
        <v>12.5</v>
      </c>
      <c r="J1751" s="231">
        <f>'Order Form'!M170</f>
        <v>0</v>
      </c>
      <c r="K1751" s="231" t="str">
        <f t="shared" si="120"/>
        <v>F</v>
      </c>
      <c r="L1751" s="231">
        <f>IF('Pricing + Order Summary'!$O$13&gt;=8000,14,
IF('Pricing + Order Summary'!$O$13&gt;=5500,15,
IF('Pricing + Order Summary'!$O$13&gt;=4000,16,
IF('Pricing + Order Summary'!$O$13&gt;=2000,23,
IF('Pricing + Order Summary'!$O$13&gt;=750,21,
2)))))</f>
        <v>2</v>
      </c>
      <c r="M1751" s="231" t="str">
        <f>"SPS20115"&amp;"-"&amp;D1751&amp;"-"&amp;'Order Form'!$O$3&amp;"-4"</f>
        <v>SPS20115-0-1-4</v>
      </c>
    </row>
    <row r="1752" spans="1:13">
      <c r="A1752" s="234">
        <f>'Order Form'!A171</f>
        <v>100507</v>
      </c>
      <c r="B1752" s="234">
        <f t="shared" si="118"/>
        <v>100507</v>
      </c>
      <c r="C1752" s="235">
        <f t="shared" si="119"/>
        <v>100507</v>
      </c>
      <c r="D1752" s="231">
        <f>'Order Form'!$N$2</f>
        <v>0</v>
      </c>
      <c r="E1752" s="232">
        <f>'Order Form'!$M$11</f>
        <v>0</v>
      </c>
      <c r="F1752" s="232" t="str">
        <f>IF(ISBLANK('Order Form'!$M$12),"",'Order Form'!$M$12)</f>
        <v/>
      </c>
      <c r="G1752" s="232">
        <f t="shared" ca="1" si="121"/>
        <v>41887</v>
      </c>
      <c r="H1752" s="233">
        <f>'Order Form'!$M$13</f>
        <v>0</v>
      </c>
      <c r="I1752" s="236">
        <f>'Order Form'!E171</f>
        <v>12.5</v>
      </c>
      <c r="J1752" s="231">
        <f>'Order Form'!M171</f>
        <v>0</v>
      </c>
      <c r="K1752" s="231" t="str">
        <f t="shared" si="120"/>
        <v>F</v>
      </c>
      <c r="L1752" s="231">
        <f>IF('Pricing + Order Summary'!$O$13&gt;=8000,14,
IF('Pricing + Order Summary'!$O$13&gt;=5500,15,
IF('Pricing + Order Summary'!$O$13&gt;=4000,16,
IF('Pricing + Order Summary'!$O$13&gt;=2000,23,
IF('Pricing + Order Summary'!$O$13&gt;=750,21,
2)))))</f>
        <v>2</v>
      </c>
      <c r="M1752" s="231" t="str">
        <f>"SPS20115"&amp;"-"&amp;D1752&amp;"-"&amp;'Order Form'!$O$3&amp;"-4"</f>
        <v>SPS20115-0-1-4</v>
      </c>
    </row>
    <row r="1753" spans="1:13">
      <c r="A1753" s="234">
        <f>'Order Form'!A172</f>
        <v>100521</v>
      </c>
      <c r="B1753" s="234">
        <f t="shared" si="118"/>
        <v>100521</v>
      </c>
      <c r="C1753" s="235">
        <f t="shared" si="119"/>
        <v>100521</v>
      </c>
      <c r="D1753" s="231">
        <f>'Order Form'!$N$2</f>
        <v>0</v>
      </c>
      <c r="E1753" s="232">
        <f>'Order Form'!$M$11</f>
        <v>0</v>
      </c>
      <c r="F1753" s="232" t="str">
        <f>IF(ISBLANK('Order Form'!$M$12),"",'Order Form'!$M$12)</f>
        <v/>
      </c>
      <c r="G1753" s="232">
        <f t="shared" ca="1" si="121"/>
        <v>41887</v>
      </c>
      <c r="H1753" s="233">
        <f>'Order Form'!$M$13</f>
        <v>0</v>
      </c>
      <c r="I1753" s="236">
        <f>'Order Form'!E172</f>
        <v>12.5</v>
      </c>
      <c r="J1753" s="231">
        <f>'Order Form'!M172</f>
        <v>0</v>
      </c>
      <c r="K1753" s="231" t="str">
        <f t="shared" si="120"/>
        <v>F</v>
      </c>
      <c r="L1753" s="231">
        <f>IF('Pricing + Order Summary'!$O$13&gt;=8000,14,
IF('Pricing + Order Summary'!$O$13&gt;=5500,15,
IF('Pricing + Order Summary'!$O$13&gt;=4000,16,
IF('Pricing + Order Summary'!$O$13&gt;=2000,23,
IF('Pricing + Order Summary'!$O$13&gt;=750,21,
2)))))</f>
        <v>2</v>
      </c>
      <c r="M1753" s="231" t="str">
        <f>"SPS20115"&amp;"-"&amp;D1753&amp;"-"&amp;'Order Form'!$O$3&amp;"-4"</f>
        <v>SPS20115-0-1-4</v>
      </c>
    </row>
    <row r="1754" spans="1:13">
      <c r="A1754" s="234">
        <f>'Order Form'!A173</f>
        <v>107739</v>
      </c>
      <c r="B1754" s="234">
        <f t="shared" si="118"/>
        <v>107739</v>
      </c>
      <c r="C1754" s="235">
        <f t="shared" si="119"/>
        <v>107739</v>
      </c>
      <c r="D1754" s="231">
        <f>'Order Form'!$N$2</f>
        <v>0</v>
      </c>
      <c r="E1754" s="232">
        <f>'Order Form'!$M$11</f>
        <v>0</v>
      </c>
      <c r="F1754" s="232" t="str">
        <f>IF(ISBLANK('Order Form'!$M$12),"",'Order Form'!$M$12)</f>
        <v/>
      </c>
      <c r="G1754" s="232">
        <f t="shared" ca="1" si="121"/>
        <v>41887</v>
      </c>
      <c r="H1754" s="233">
        <f>'Order Form'!$M$13</f>
        <v>0</v>
      </c>
      <c r="I1754" s="236">
        <f>'Order Form'!E173</f>
        <v>12.5</v>
      </c>
      <c r="J1754" s="231">
        <f>'Order Form'!M173</f>
        <v>0</v>
      </c>
      <c r="K1754" s="231" t="str">
        <f t="shared" si="120"/>
        <v>F</v>
      </c>
      <c r="L1754" s="231">
        <f>IF('Pricing + Order Summary'!$O$13&gt;=8000,14,
IF('Pricing + Order Summary'!$O$13&gt;=5500,15,
IF('Pricing + Order Summary'!$O$13&gt;=4000,16,
IF('Pricing + Order Summary'!$O$13&gt;=2000,23,
IF('Pricing + Order Summary'!$O$13&gt;=750,21,
2)))))</f>
        <v>2</v>
      </c>
      <c r="M1754" s="231" t="str">
        <f>"SPS20115"&amp;"-"&amp;D1754&amp;"-"&amp;'Order Form'!$O$3&amp;"-4"</f>
        <v>SPS20115-0-1-4</v>
      </c>
    </row>
    <row r="1755" spans="1:13">
      <c r="A1755" s="234">
        <f>'Order Form'!A174</f>
        <v>107738</v>
      </c>
      <c r="B1755" s="234">
        <f t="shared" si="118"/>
        <v>107738</v>
      </c>
      <c r="C1755" s="235">
        <f t="shared" si="119"/>
        <v>107738</v>
      </c>
      <c r="D1755" s="231">
        <f>'Order Form'!$N$2</f>
        <v>0</v>
      </c>
      <c r="E1755" s="232">
        <f>'Order Form'!$M$11</f>
        <v>0</v>
      </c>
      <c r="F1755" s="232" t="str">
        <f>IF(ISBLANK('Order Form'!$M$12),"",'Order Form'!$M$12)</f>
        <v/>
      </c>
      <c r="G1755" s="232">
        <f t="shared" ca="1" si="121"/>
        <v>41887</v>
      </c>
      <c r="H1755" s="233">
        <f>'Order Form'!$M$13</f>
        <v>0</v>
      </c>
      <c r="I1755" s="236">
        <f>'Order Form'!E174</f>
        <v>12.5</v>
      </c>
      <c r="J1755" s="231">
        <f>'Order Form'!M174</f>
        <v>0</v>
      </c>
      <c r="K1755" s="231" t="str">
        <f t="shared" si="120"/>
        <v>F</v>
      </c>
      <c r="L1755" s="231">
        <f>IF('Pricing + Order Summary'!$O$13&gt;=8000,14,
IF('Pricing + Order Summary'!$O$13&gt;=5500,15,
IF('Pricing + Order Summary'!$O$13&gt;=4000,16,
IF('Pricing + Order Summary'!$O$13&gt;=2000,23,
IF('Pricing + Order Summary'!$O$13&gt;=750,21,
2)))))</f>
        <v>2</v>
      </c>
      <c r="M1755" s="231" t="str">
        <f>"SPS20115"&amp;"-"&amp;D1755&amp;"-"&amp;'Order Form'!$O$3&amp;"-4"</f>
        <v>SPS20115-0-1-4</v>
      </c>
    </row>
    <row r="1756" spans="1:13">
      <c r="A1756" s="234">
        <f>'Order Form'!A175</f>
        <v>100250</v>
      </c>
      <c r="B1756" s="234">
        <f t="shared" si="118"/>
        <v>100250</v>
      </c>
      <c r="C1756" s="235">
        <f t="shared" si="119"/>
        <v>100250</v>
      </c>
      <c r="D1756" s="231">
        <f>'Order Form'!$N$2</f>
        <v>0</v>
      </c>
      <c r="E1756" s="232">
        <f>'Order Form'!$M$11</f>
        <v>0</v>
      </c>
      <c r="F1756" s="232" t="str">
        <f>IF(ISBLANK('Order Form'!$M$12),"",'Order Form'!$M$12)</f>
        <v/>
      </c>
      <c r="G1756" s="232">
        <f t="shared" ca="1" si="121"/>
        <v>41887</v>
      </c>
      <c r="H1756" s="233">
        <f>'Order Form'!$M$13</f>
        <v>0</v>
      </c>
      <c r="I1756" s="236">
        <f>'Order Form'!E175</f>
        <v>12.5</v>
      </c>
      <c r="J1756" s="231">
        <f>'Order Form'!M175</f>
        <v>0</v>
      </c>
      <c r="K1756" s="231" t="str">
        <f t="shared" si="120"/>
        <v>F</v>
      </c>
      <c r="L1756" s="231">
        <f>IF('Pricing + Order Summary'!$O$13&gt;=8000,14,
IF('Pricing + Order Summary'!$O$13&gt;=5500,15,
IF('Pricing + Order Summary'!$O$13&gt;=4000,16,
IF('Pricing + Order Summary'!$O$13&gt;=2000,23,
IF('Pricing + Order Summary'!$O$13&gt;=750,21,
2)))))</f>
        <v>2</v>
      </c>
      <c r="M1756" s="231" t="str">
        <f>"SPS20115"&amp;"-"&amp;D1756&amp;"-"&amp;'Order Form'!$O$3&amp;"-4"</f>
        <v>SPS20115-0-1-4</v>
      </c>
    </row>
    <row r="1757" spans="1:13">
      <c r="A1757" s="234">
        <f>'Order Form'!A176</f>
        <v>105870</v>
      </c>
      <c r="B1757" s="234">
        <f t="shared" si="118"/>
        <v>105870</v>
      </c>
      <c r="C1757" s="235">
        <f t="shared" si="119"/>
        <v>105870</v>
      </c>
      <c r="D1757" s="231">
        <f>'Order Form'!$N$2</f>
        <v>0</v>
      </c>
      <c r="E1757" s="232">
        <f>'Order Form'!$M$11</f>
        <v>0</v>
      </c>
      <c r="F1757" s="232" t="str">
        <f>IF(ISBLANK('Order Form'!$M$12),"",'Order Form'!$M$12)</f>
        <v/>
      </c>
      <c r="G1757" s="232">
        <f t="shared" ca="1" si="121"/>
        <v>41887</v>
      </c>
      <c r="H1757" s="233">
        <f>'Order Form'!$M$13</f>
        <v>0</v>
      </c>
      <c r="I1757" s="236">
        <f>'Order Form'!E176</f>
        <v>12.5</v>
      </c>
      <c r="J1757" s="231">
        <f>'Order Form'!M176</f>
        <v>0</v>
      </c>
      <c r="K1757" s="231" t="str">
        <f t="shared" si="120"/>
        <v>F</v>
      </c>
      <c r="L1757" s="231">
        <f>IF('Pricing + Order Summary'!$O$13&gt;=8000,14,
IF('Pricing + Order Summary'!$O$13&gt;=5500,15,
IF('Pricing + Order Summary'!$O$13&gt;=4000,16,
IF('Pricing + Order Summary'!$O$13&gt;=2000,23,
IF('Pricing + Order Summary'!$O$13&gt;=750,21,
2)))))</f>
        <v>2</v>
      </c>
      <c r="M1757" s="231" t="str">
        <f>"SPS20115"&amp;"-"&amp;D1757&amp;"-"&amp;'Order Form'!$O$3&amp;"-4"</f>
        <v>SPS20115-0-1-4</v>
      </c>
    </row>
    <row r="1758" spans="1:13">
      <c r="A1758" s="234">
        <f>'Order Form'!A177</f>
        <v>100508</v>
      </c>
      <c r="B1758" s="234">
        <f t="shared" si="118"/>
        <v>100508</v>
      </c>
      <c r="C1758" s="235">
        <f t="shared" si="119"/>
        <v>100508</v>
      </c>
      <c r="D1758" s="231">
        <f>'Order Form'!$N$2</f>
        <v>0</v>
      </c>
      <c r="E1758" s="232">
        <f>'Order Form'!$M$11</f>
        <v>0</v>
      </c>
      <c r="F1758" s="232" t="str">
        <f>IF(ISBLANK('Order Form'!$M$12),"",'Order Form'!$M$12)</f>
        <v/>
      </c>
      <c r="G1758" s="232">
        <f t="shared" ca="1" si="121"/>
        <v>41887</v>
      </c>
      <c r="H1758" s="233">
        <f>'Order Form'!$M$13</f>
        <v>0</v>
      </c>
      <c r="I1758" s="236">
        <f>'Order Form'!E177</f>
        <v>12.5</v>
      </c>
      <c r="J1758" s="231">
        <f>'Order Form'!M177</f>
        <v>0</v>
      </c>
      <c r="K1758" s="231" t="str">
        <f t="shared" si="120"/>
        <v>F</v>
      </c>
      <c r="L1758" s="231">
        <f>IF('Pricing + Order Summary'!$O$13&gt;=8000,14,
IF('Pricing + Order Summary'!$O$13&gt;=5500,15,
IF('Pricing + Order Summary'!$O$13&gt;=4000,16,
IF('Pricing + Order Summary'!$O$13&gt;=2000,23,
IF('Pricing + Order Summary'!$O$13&gt;=750,21,
2)))))</f>
        <v>2</v>
      </c>
      <c r="M1758" s="231" t="str">
        <f>"SPS20115"&amp;"-"&amp;D1758&amp;"-"&amp;'Order Form'!$O$3&amp;"-4"</f>
        <v>SPS20115-0-1-4</v>
      </c>
    </row>
    <row r="1759" spans="1:13">
      <c r="A1759" s="234">
        <f>'Order Form'!A178</f>
        <v>100633</v>
      </c>
      <c r="B1759" s="234">
        <f t="shared" si="118"/>
        <v>100633</v>
      </c>
      <c r="C1759" s="235">
        <f t="shared" si="119"/>
        <v>100633</v>
      </c>
      <c r="D1759" s="231">
        <f>'Order Form'!$N$2</f>
        <v>0</v>
      </c>
      <c r="E1759" s="232">
        <f>'Order Form'!$M$11</f>
        <v>0</v>
      </c>
      <c r="F1759" s="232" t="str">
        <f>IF(ISBLANK('Order Form'!$M$12),"",'Order Form'!$M$12)</f>
        <v/>
      </c>
      <c r="G1759" s="232">
        <f t="shared" ca="1" si="121"/>
        <v>41887</v>
      </c>
      <c r="H1759" s="233">
        <f>'Order Form'!$M$13</f>
        <v>0</v>
      </c>
      <c r="I1759" s="236">
        <f>'Order Form'!E178</f>
        <v>14.5</v>
      </c>
      <c r="J1759" s="231">
        <f>'Order Form'!M178</f>
        <v>0</v>
      </c>
      <c r="K1759" s="231" t="str">
        <f t="shared" si="120"/>
        <v>F</v>
      </c>
      <c r="L1759" s="231">
        <f>IF('Pricing + Order Summary'!$O$13&gt;=8000,14,
IF('Pricing + Order Summary'!$O$13&gt;=5500,15,
IF('Pricing + Order Summary'!$O$13&gt;=4000,16,
IF('Pricing + Order Summary'!$O$13&gt;=2000,23,
IF('Pricing + Order Summary'!$O$13&gt;=750,21,
2)))))</f>
        <v>2</v>
      </c>
      <c r="M1759" s="231" t="str">
        <f>"SPS20115"&amp;"-"&amp;D1759&amp;"-"&amp;'Order Form'!$O$3&amp;"-4"</f>
        <v>SPS20115-0-1-4</v>
      </c>
    </row>
    <row r="1760" spans="1:13">
      <c r="A1760" s="234">
        <f>'Order Form'!A179</f>
        <v>107660</v>
      </c>
      <c r="B1760" s="234">
        <f t="shared" si="118"/>
        <v>107660</v>
      </c>
      <c r="C1760" s="235">
        <f t="shared" si="119"/>
        <v>107660</v>
      </c>
      <c r="D1760" s="231">
        <f>'Order Form'!$N$2</f>
        <v>0</v>
      </c>
      <c r="E1760" s="232">
        <f>'Order Form'!$M$11</f>
        <v>0</v>
      </c>
      <c r="F1760" s="232" t="str">
        <f>IF(ISBLANK('Order Form'!$M$12),"",'Order Form'!$M$12)</f>
        <v/>
      </c>
      <c r="G1760" s="232">
        <f t="shared" ca="1" si="121"/>
        <v>41887</v>
      </c>
      <c r="H1760" s="233">
        <f>'Order Form'!$M$13</f>
        <v>0</v>
      </c>
      <c r="I1760" s="236">
        <f>'Order Form'!E179</f>
        <v>14.5</v>
      </c>
      <c r="J1760" s="231">
        <f>'Order Form'!M179</f>
        <v>0</v>
      </c>
      <c r="K1760" s="231" t="str">
        <f t="shared" si="120"/>
        <v>F</v>
      </c>
      <c r="L1760" s="231">
        <f>IF('Pricing + Order Summary'!$O$13&gt;=8000,14,
IF('Pricing + Order Summary'!$O$13&gt;=5500,15,
IF('Pricing + Order Summary'!$O$13&gt;=4000,16,
IF('Pricing + Order Summary'!$O$13&gt;=2000,23,
IF('Pricing + Order Summary'!$O$13&gt;=750,21,
2)))))</f>
        <v>2</v>
      </c>
      <c r="M1760" s="231" t="str">
        <f>"SPS20115"&amp;"-"&amp;D1760&amp;"-"&amp;'Order Form'!$O$3&amp;"-4"</f>
        <v>SPS20115-0-1-4</v>
      </c>
    </row>
    <row r="1761" spans="1:13">
      <c r="A1761" s="234">
        <f>'Order Form'!A180</f>
        <v>108710</v>
      </c>
      <c r="B1761" s="234">
        <f t="shared" si="118"/>
        <v>108710</v>
      </c>
      <c r="C1761" s="235">
        <f t="shared" si="119"/>
        <v>108710</v>
      </c>
      <c r="D1761" s="231">
        <f>'Order Form'!$N$2</f>
        <v>0</v>
      </c>
      <c r="E1761" s="232">
        <f>'Order Form'!$M$11</f>
        <v>0</v>
      </c>
      <c r="F1761" s="232" t="str">
        <f>IF(ISBLANK('Order Form'!$M$12),"",'Order Form'!$M$12)</f>
        <v/>
      </c>
      <c r="G1761" s="232">
        <f t="shared" ca="1" si="121"/>
        <v>41887</v>
      </c>
      <c r="H1761" s="233">
        <f>'Order Form'!$M$13</f>
        <v>0</v>
      </c>
      <c r="I1761" s="236">
        <f>'Order Form'!E180</f>
        <v>14.5</v>
      </c>
      <c r="J1761" s="231">
        <f>'Order Form'!M180</f>
        <v>0</v>
      </c>
      <c r="K1761" s="231" t="str">
        <f t="shared" si="120"/>
        <v>F</v>
      </c>
      <c r="L1761" s="231">
        <f>IF('Pricing + Order Summary'!$O$13&gt;=8000,14,
IF('Pricing + Order Summary'!$O$13&gt;=5500,15,
IF('Pricing + Order Summary'!$O$13&gt;=4000,16,
IF('Pricing + Order Summary'!$O$13&gt;=2000,23,
IF('Pricing + Order Summary'!$O$13&gt;=750,21,
2)))))</f>
        <v>2</v>
      </c>
      <c r="M1761" s="231" t="str">
        <f>"SPS20115"&amp;"-"&amp;D1761&amp;"-"&amp;'Order Form'!$O$3&amp;"-4"</f>
        <v>SPS20115-0-1-4</v>
      </c>
    </row>
    <row r="1762" spans="1:13">
      <c r="A1762" s="234">
        <f>'Order Form'!A181</f>
        <v>108649</v>
      </c>
      <c r="B1762" s="234">
        <f t="shared" si="118"/>
        <v>108649</v>
      </c>
      <c r="C1762" s="235">
        <f t="shared" si="119"/>
        <v>108649</v>
      </c>
      <c r="D1762" s="231">
        <f>'Order Form'!$N$2</f>
        <v>0</v>
      </c>
      <c r="E1762" s="232">
        <f>'Order Form'!$M$11</f>
        <v>0</v>
      </c>
      <c r="F1762" s="232" t="str">
        <f>IF(ISBLANK('Order Form'!$M$12),"",'Order Form'!$M$12)</f>
        <v/>
      </c>
      <c r="G1762" s="232">
        <f t="shared" ca="1" si="121"/>
        <v>41887</v>
      </c>
      <c r="H1762" s="233">
        <f>'Order Form'!$M$13</f>
        <v>0</v>
      </c>
      <c r="I1762" s="236">
        <f>'Order Form'!E181</f>
        <v>14.5</v>
      </c>
      <c r="J1762" s="231">
        <f>'Order Form'!M181</f>
        <v>0</v>
      </c>
      <c r="K1762" s="231" t="str">
        <f t="shared" si="120"/>
        <v>F</v>
      </c>
      <c r="L1762" s="231">
        <f>IF('Pricing + Order Summary'!$O$13&gt;=8000,14,
IF('Pricing + Order Summary'!$O$13&gt;=5500,15,
IF('Pricing + Order Summary'!$O$13&gt;=4000,16,
IF('Pricing + Order Summary'!$O$13&gt;=2000,23,
IF('Pricing + Order Summary'!$O$13&gt;=750,21,
2)))))</f>
        <v>2</v>
      </c>
      <c r="M1762" s="231" t="str">
        <f>"SPS20115"&amp;"-"&amp;D1762&amp;"-"&amp;'Order Form'!$O$3&amp;"-4"</f>
        <v>SPS20115-0-1-4</v>
      </c>
    </row>
    <row r="1763" spans="1:13">
      <c r="A1763" s="234">
        <f>'Order Form'!A182</f>
        <v>108650</v>
      </c>
      <c r="B1763" s="234">
        <f t="shared" si="118"/>
        <v>108650</v>
      </c>
      <c r="C1763" s="235">
        <f t="shared" si="119"/>
        <v>108650</v>
      </c>
      <c r="D1763" s="231">
        <f>'Order Form'!$N$2</f>
        <v>0</v>
      </c>
      <c r="E1763" s="232">
        <f>'Order Form'!$M$11</f>
        <v>0</v>
      </c>
      <c r="F1763" s="232" t="str">
        <f>IF(ISBLANK('Order Form'!$M$12),"",'Order Form'!$M$12)</f>
        <v/>
      </c>
      <c r="G1763" s="232">
        <f t="shared" ca="1" si="121"/>
        <v>41887</v>
      </c>
      <c r="H1763" s="233">
        <f>'Order Form'!$M$13</f>
        <v>0</v>
      </c>
      <c r="I1763" s="236">
        <f>'Order Form'!E182</f>
        <v>14.5</v>
      </c>
      <c r="J1763" s="231">
        <f>'Order Form'!M182</f>
        <v>0</v>
      </c>
      <c r="K1763" s="231" t="str">
        <f t="shared" si="120"/>
        <v>F</v>
      </c>
      <c r="L1763" s="231">
        <f>IF('Pricing + Order Summary'!$O$13&gt;=8000,14,
IF('Pricing + Order Summary'!$O$13&gt;=5500,15,
IF('Pricing + Order Summary'!$O$13&gt;=4000,16,
IF('Pricing + Order Summary'!$O$13&gt;=2000,23,
IF('Pricing + Order Summary'!$O$13&gt;=750,21,
2)))))</f>
        <v>2</v>
      </c>
      <c r="M1763" s="231" t="str">
        <f>"SPS20115"&amp;"-"&amp;D1763&amp;"-"&amp;'Order Form'!$O$3&amp;"-4"</f>
        <v>SPS20115-0-1-4</v>
      </c>
    </row>
    <row r="1764" spans="1:13">
      <c r="A1764" s="234">
        <f>'Order Form'!A183</f>
        <v>100002</v>
      </c>
      <c r="B1764" s="234">
        <f t="shared" si="118"/>
        <v>100002</v>
      </c>
      <c r="C1764" s="235">
        <f t="shared" si="119"/>
        <v>100002</v>
      </c>
      <c r="D1764" s="231">
        <f>'Order Form'!$N$2</f>
        <v>0</v>
      </c>
      <c r="E1764" s="232">
        <f>'Order Form'!$M$11</f>
        <v>0</v>
      </c>
      <c r="F1764" s="232" t="str">
        <f>IF(ISBLANK('Order Form'!$M$12),"",'Order Form'!$M$12)</f>
        <v/>
      </c>
      <c r="G1764" s="232">
        <f t="shared" ca="1" si="121"/>
        <v>41887</v>
      </c>
      <c r="H1764" s="233">
        <f>'Order Form'!$M$13</f>
        <v>0</v>
      </c>
      <c r="I1764" s="236">
        <f>'Order Form'!E183</f>
        <v>14.5</v>
      </c>
      <c r="J1764" s="231">
        <f>'Order Form'!M183</f>
        <v>0</v>
      </c>
      <c r="K1764" s="231" t="str">
        <f t="shared" si="120"/>
        <v>F</v>
      </c>
      <c r="L1764" s="231">
        <f>IF('Pricing + Order Summary'!$O$13&gt;=8000,14,
IF('Pricing + Order Summary'!$O$13&gt;=5500,15,
IF('Pricing + Order Summary'!$O$13&gt;=4000,16,
IF('Pricing + Order Summary'!$O$13&gt;=2000,23,
IF('Pricing + Order Summary'!$O$13&gt;=750,21,
2)))))</f>
        <v>2</v>
      </c>
      <c r="M1764" s="231" t="str">
        <f>"SPS20115"&amp;"-"&amp;D1764&amp;"-"&amp;'Order Form'!$O$3&amp;"-4"</f>
        <v>SPS20115-0-1-4</v>
      </c>
    </row>
    <row r="1765" spans="1:13">
      <c r="A1765" s="234">
        <f>'Order Form'!A184</f>
        <v>108651</v>
      </c>
      <c r="B1765" s="234">
        <f t="shared" si="118"/>
        <v>108651</v>
      </c>
      <c r="C1765" s="235">
        <f t="shared" si="119"/>
        <v>108651</v>
      </c>
      <c r="D1765" s="231">
        <f>'Order Form'!$N$2</f>
        <v>0</v>
      </c>
      <c r="E1765" s="232">
        <f>'Order Form'!$M$11</f>
        <v>0</v>
      </c>
      <c r="F1765" s="232" t="str">
        <f>IF(ISBLANK('Order Form'!$M$12),"",'Order Form'!$M$12)</f>
        <v/>
      </c>
      <c r="G1765" s="232">
        <f t="shared" ca="1" si="121"/>
        <v>41887</v>
      </c>
      <c r="H1765" s="233">
        <f>'Order Form'!$M$13</f>
        <v>0</v>
      </c>
      <c r="I1765" s="236">
        <f>'Order Form'!E184</f>
        <v>14.5</v>
      </c>
      <c r="J1765" s="231">
        <f>'Order Form'!M184</f>
        <v>0</v>
      </c>
      <c r="K1765" s="231" t="str">
        <f t="shared" si="120"/>
        <v>F</v>
      </c>
      <c r="L1765" s="231">
        <f>IF('Pricing + Order Summary'!$O$13&gt;=8000,14,
IF('Pricing + Order Summary'!$O$13&gt;=5500,15,
IF('Pricing + Order Summary'!$O$13&gt;=4000,16,
IF('Pricing + Order Summary'!$O$13&gt;=2000,23,
IF('Pricing + Order Summary'!$O$13&gt;=750,21,
2)))))</f>
        <v>2</v>
      </c>
      <c r="M1765" s="231" t="str">
        <f>"SPS20115"&amp;"-"&amp;D1765&amp;"-"&amp;'Order Form'!$O$3&amp;"-4"</f>
        <v>SPS20115-0-1-4</v>
      </c>
    </row>
    <row r="1766" spans="1:13">
      <c r="A1766" s="234">
        <f>'Order Form'!A185</f>
        <v>108652</v>
      </c>
      <c r="B1766" s="234">
        <f t="shared" si="118"/>
        <v>108652</v>
      </c>
      <c r="C1766" s="235">
        <f t="shared" si="119"/>
        <v>108652</v>
      </c>
      <c r="D1766" s="231">
        <f>'Order Form'!$N$2</f>
        <v>0</v>
      </c>
      <c r="E1766" s="232">
        <f>'Order Form'!$M$11</f>
        <v>0</v>
      </c>
      <c r="F1766" s="232" t="str">
        <f>IF(ISBLANK('Order Form'!$M$12),"",'Order Form'!$M$12)</f>
        <v/>
      </c>
      <c r="G1766" s="232">
        <f t="shared" ca="1" si="121"/>
        <v>41887</v>
      </c>
      <c r="H1766" s="233">
        <f>'Order Form'!$M$13</f>
        <v>0</v>
      </c>
      <c r="I1766" s="236">
        <f>'Order Form'!E185</f>
        <v>14.5</v>
      </c>
      <c r="J1766" s="231">
        <f>'Order Form'!M185</f>
        <v>0</v>
      </c>
      <c r="K1766" s="231" t="str">
        <f t="shared" si="120"/>
        <v>F</v>
      </c>
      <c r="L1766" s="231">
        <f>IF('Pricing + Order Summary'!$O$13&gt;=8000,14,
IF('Pricing + Order Summary'!$O$13&gt;=5500,15,
IF('Pricing + Order Summary'!$O$13&gt;=4000,16,
IF('Pricing + Order Summary'!$O$13&gt;=2000,23,
IF('Pricing + Order Summary'!$O$13&gt;=750,21,
2)))))</f>
        <v>2</v>
      </c>
      <c r="M1766" s="231" t="str">
        <f>"SPS20115"&amp;"-"&amp;D1766&amp;"-"&amp;'Order Form'!$O$3&amp;"-4"</f>
        <v>SPS20115-0-1-4</v>
      </c>
    </row>
    <row r="1767" spans="1:13">
      <c r="A1767" s="234">
        <f>'Order Form'!A186</f>
        <v>107666</v>
      </c>
      <c r="B1767" s="234">
        <f t="shared" si="118"/>
        <v>107666</v>
      </c>
      <c r="C1767" s="235">
        <f t="shared" si="119"/>
        <v>107666</v>
      </c>
      <c r="D1767" s="231">
        <f>'Order Form'!$N$2</f>
        <v>0</v>
      </c>
      <c r="E1767" s="232">
        <f>'Order Form'!$M$11</f>
        <v>0</v>
      </c>
      <c r="F1767" s="232" t="str">
        <f>IF(ISBLANK('Order Form'!$M$12),"",'Order Form'!$M$12)</f>
        <v/>
      </c>
      <c r="G1767" s="232">
        <f t="shared" ca="1" si="121"/>
        <v>41887</v>
      </c>
      <c r="H1767" s="233">
        <f>'Order Form'!$M$13</f>
        <v>0</v>
      </c>
      <c r="I1767" s="236">
        <f>'Order Form'!E186</f>
        <v>12.5</v>
      </c>
      <c r="J1767" s="231">
        <f>'Order Form'!M186</f>
        <v>0</v>
      </c>
      <c r="K1767" s="231" t="str">
        <f t="shared" si="120"/>
        <v>F</v>
      </c>
      <c r="L1767" s="231">
        <f>IF('Pricing + Order Summary'!$O$13&gt;=8000,14,
IF('Pricing + Order Summary'!$O$13&gt;=5500,15,
IF('Pricing + Order Summary'!$O$13&gt;=4000,16,
IF('Pricing + Order Summary'!$O$13&gt;=2000,23,
IF('Pricing + Order Summary'!$O$13&gt;=750,21,
2)))))</f>
        <v>2</v>
      </c>
      <c r="M1767" s="231" t="str">
        <f>"SPS20115"&amp;"-"&amp;D1767&amp;"-"&amp;'Order Form'!$O$3&amp;"-4"</f>
        <v>SPS20115-0-1-4</v>
      </c>
    </row>
    <row r="1768" spans="1:13">
      <c r="A1768" s="234">
        <f>'Order Form'!A187</f>
        <v>107663</v>
      </c>
      <c r="B1768" s="234">
        <f t="shared" si="118"/>
        <v>107663</v>
      </c>
      <c r="C1768" s="235">
        <f t="shared" si="119"/>
        <v>107663</v>
      </c>
      <c r="D1768" s="231">
        <f>'Order Form'!$N$2</f>
        <v>0</v>
      </c>
      <c r="E1768" s="232">
        <f>'Order Form'!$M$11</f>
        <v>0</v>
      </c>
      <c r="F1768" s="232" t="str">
        <f>IF(ISBLANK('Order Form'!$M$12),"",'Order Form'!$M$12)</f>
        <v/>
      </c>
      <c r="G1768" s="232">
        <f t="shared" ca="1" si="121"/>
        <v>41887</v>
      </c>
      <c r="H1768" s="233">
        <f>'Order Form'!$M$13</f>
        <v>0</v>
      </c>
      <c r="I1768" s="236">
        <f>'Order Form'!E187</f>
        <v>12.5</v>
      </c>
      <c r="J1768" s="231">
        <f>'Order Form'!M187</f>
        <v>0</v>
      </c>
      <c r="K1768" s="231" t="str">
        <f t="shared" si="120"/>
        <v>F</v>
      </c>
      <c r="L1768" s="231">
        <f>IF('Pricing + Order Summary'!$O$13&gt;=8000,14,
IF('Pricing + Order Summary'!$O$13&gt;=5500,15,
IF('Pricing + Order Summary'!$O$13&gt;=4000,16,
IF('Pricing + Order Summary'!$O$13&gt;=2000,23,
IF('Pricing + Order Summary'!$O$13&gt;=750,21,
2)))))</f>
        <v>2</v>
      </c>
      <c r="M1768" s="231" t="str">
        <f>"SPS20115"&amp;"-"&amp;D1768&amp;"-"&amp;'Order Form'!$O$3&amp;"-4"</f>
        <v>SPS20115-0-1-4</v>
      </c>
    </row>
    <row r="1769" spans="1:13">
      <c r="A1769" s="234">
        <f>'Order Form'!A188</f>
        <v>108655</v>
      </c>
      <c r="B1769" s="234">
        <f t="shared" si="118"/>
        <v>108655</v>
      </c>
      <c r="C1769" s="235">
        <f t="shared" si="119"/>
        <v>108655</v>
      </c>
      <c r="D1769" s="231">
        <f>'Order Form'!$N$2</f>
        <v>0</v>
      </c>
      <c r="E1769" s="232">
        <f>'Order Form'!$M$11</f>
        <v>0</v>
      </c>
      <c r="F1769" s="232" t="str">
        <f>IF(ISBLANK('Order Form'!$M$12),"",'Order Form'!$M$12)</f>
        <v/>
      </c>
      <c r="G1769" s="232">
        <f t="shared" ca="1" si="121"/>
        <v>41887</v>
      </c>
      <c r="H1769" s="233">
        <f>'Order Form'!$M$13</f>
        <v>0</v>
      </c>
      <c r="I1769" s="236">
        <f>'Order Form'!E188</f>
        <v>12.5</v>
      </c>
      <c r="J1769" s="231">
        <f>'Order Form'!M188</f>
        <v>0</v>
      </c>
      <c r="K1769" s="231" t="str">
        <f t="shared" si="120"/>
        <v>F</v>
      </c>
      <c r="L1769" s="231">
        <f>IF('Pricing + Order Summary'!$O$13&gt;=8000,14,
IF('Pricing + Order Summary'!$O$13&gt;=5500,15,
IF('Pricing + Order Summary'!$O$13&gt;=4000,16,
IF('Pricing + Order Summary'!$O$13&gt;=2000,23,
IF('Pricing + Order Summary'!$O$13&gt;=750,21,
2)))))</f>
        <v>2</v>
      </c>
      <c r="M1769" s="231" t="str">
        <f>"SPS20115"&amp;"-"&amp;D1769&amp;"-"&amp;'Order Form'!$O$3&amp;"-4"</f>
        <v>SPS20115-0-1-4</v>
      </c>
    </row>
    <row r="1770" spans="1:13">
      <c r="A1770" s="234">
        <f>'Order Form'!A189</f>
        <v>108654</v>
      </c>
      <c r="B1770" s="234">
        <f t="shared" si="118"/>
        <v>108654</v>
      </c>
      <c r="C1770" s="235">
        <f t="shared" si="119"/>
        <v>108654</v>
      </c>
      <c r="D1770" s="231">
        <f>'Order Form'!$N$2</f>
        <v>0</v>
      </c>
      <c r="E1770" s="232">
        <f>'Order Form'!$M$11</f>
        <v>0</v>
      </c>
      <c r="F1770" s="232" t="str">
        <f>IF(ISBLANK('Order Form'!$M$12),"",'Order Form'!$M$12)</f>
        <v/>
      </c>
      <c r="G1770" s="232">
        <f t="shared" ca="1" si="121"/>
        <v>41887</v>
      </c>
      <c r="H1770" s="233">
        <f>'Order Form'!$M$13</f>
        <v>0</v>
      </c>
      <c r="I1770" s="236">
        <f>'Order Form'!E189</f>
        <v>12.5</v>
      </c>
      <c r="J1770" s="231">
        <f>'Order Form'!M189</f>
        <v>0</v>
      </c>
      <c r="K1770" s="231" t="str">
        <f t="shared" si="120"/>
        <v>F</v>
      </c>
      <c r="L1770" s="231">
        <f>IF('Pricing + Order Summary'!$O$13&gt;=8000,14,
IF('Pricing + Order Summary'!$O$13&gt;=5500,15,
IF('Pricing + Order Summary'!$O$13&gt;=4000,16,
IF('Pricing + Order Summary'!$O$13&gt;=2000,23,
IF('Pricing + Order Summary'!$O$13&gt;=750,21,
2)))))</f>
        <v>2</v>
      </c>
      <c r="M1770" s="231" t="str">
        <f>"SPS20115"&amp;"-"&amp;D1770&amp;"-"&amp;'Order Form'!$O$3&amp;"-4"</f>
        <v>SPS20115-0-1-4</v>
      </c>
    </row>
    <row r="1771" spans="1:13">
      <c r="A1771" s="234">
        <f>'Order Form'!A190</f>
        <v>108653</v>
      </c>
      <c r="B1771" s="234">
        <f t="shared" si="118"/>
        <v>108653</v>
      </c>
      <c r="C1771" s="235">
        <f t="shared" si="119"/>
        <v>108653</v>
      </c>
      <c r="D1771" s="231">
        <f>'Order Form'!$N$2</f>
        <v>0</v>
      </c>
      <c r="E1771" s="232">
        <f>'Order Form'!$M$11</f>
        <v>0</v>
      </c>
      <c r="F1771" s="232" t="str">
        <f>IF(ISBLANK('Order Form'!$M$12),"",'Order Form'!$M$12)</f>
        <v/>
      </c>
      <c r="G1771" s="232">
        <f t="shared" ca="1" si="121"/>
        <v>41887</v>
      </c>
      <c r="H1771" s="233">
        <f>'Order Form'!$M$13</f>
        <v>0</v>
      </c>
      <c r="I1771" s="236">
        <f>'Order Form'!E190</f>
        <v>12.5</v>
      </c>
      <c r="J1771" s="231">
        <f>'Order Form'!M190</f>
        <v>0</v>
      </c>
      <c r="K1771" s="231" t="str">
        <f t="shared" si="120"/>
        <v>F</v>
      </c>
      <c r="L1771" s="231">
        <f>IF('Pricing + Order Summary'!$O$13&gt;=8000,14,
IF('Pricing + Order Summary'!$O$13&gt;=5500,15,
IF('Pricing + Order Summary'!$O$13&gt;=4000,16,
IF('Pricing + Order Summary'!$O$13&gt;=2000,23,
IF('Pricing + Order Summary'!$O$13&gt;=750,21,
2)))))</f>
        <v>2</v>
      </c>
      <c r="M1771" s="231" t="str">
        <f>"SPS20115"&amp;"-"&amp;D1771&amp;"-"&amp;'Order Form'!$O$3&amp;"-4"</f>
        <v>SPS20115-0-1-4</v>
      </c>
    </row>
    <row r="1772" spans="1:13">
      <c r="A1772" s="234">
        <f>'Order Form'!A191</f>
        <v>107665</v>
      </c>
      <c r="B1772" s="234">
        <f t="shared" si="118"/>
        <v>107665</v>
      </c>
      <c r="C1772" s="235">
        <f t="shared" si="119"/>
        <v>107665</v>
      </c>
      <c r="D1772" s="231">
        <f>'Order Form'!$N$2</f>
        <v>0</v>
      </c>
      <c r="E1772" s="232">
        <f>'Order Form'!$M$11</f>
        <v>0</v>
      </c>
      <c r="F1772" s="232" t="str">
        <f>IF(ISBLANK('Order Form'!$M$12),"",'Order Form'!$M$12)</f>
        <v/>
      </c>
      <c r="G1772" s="232">
        <f t="shared" ca="1" si="121"/>
        <v>41887</v>
      </c>
      <c r="H1772" s="233">
        <f>'Order Form'!$M$13</f>
        <v>0</v>
      </c>
      <c r="I1772" s="236">
        <f>'Order Form'!E191</f>
        <v>12.5</v>
      </c>
      <c r="J1772" s="231">
        <f>'Order Form'!M191</f>
        <v>0</v>
      </c>
      <c r="K1772" s="231" t="str">
        <f t="shared" si="120"/>
        <v>F</v>
      </c>
      <c r="L1772" s="231">
        <f>IF('Pricing + Order Summary'!$O$13&gt;=8000,14,
IF('Pricing + Order Summary'!$O$13&gt;=5500,15,
IF('Pricing + Order Summary'!$O$13&gt;=4000,16,
IF('Pricing + Order Summary'!$O$13&gt;=2000,23,
IF('Pricing + Order Summary'!$O$13&gt;=750,21,
2)))))</f>
        <v>2</v>
      </c>
      <c r="M1772" s="231" t="str">
        <f>"SPS20115"&amp;"-"&amp;D1772&amp;"-"&amp;'Order Form'!$O$3&amp;"-4"</f>
        <v>SPS20115-0-1-4</v>
      </c>
    </row>
    <row r="1773" spans="1:13">
      <c r="A1773" s="234">
        <f>'Order Form'!A192</f>
        <v>107662</v>
      </c>
      <c r="B1773" s="234">
        <f t="shared" si="118"/>
        <v>107662</v>
      </c>
      <c r="C1773" s="235">
        <f t="shared" si="119"/>
        <v>107662</v>
      </c>
      <c r="D1773" s="231">
        <f>'Order Form'!$N$2</f>
        <v>0</v>
      </c>
      <c r="E1773" s="232">
        <f>'Order Form'!$M$11</f>
        <v>0</v>
      </c>
      <c r="F1773" s="232" t="str">
        <f>IF(ISBLANK('Order Form'!$M$12),"",'Order Form'!$M$12)</f>
        <v/>
      </c>
      <c r="G1773" s="232">
        <f t="shared" ca="1" si="121"/>
        <v>41887</v>
      </c>
      <c r="H1773" s="233">
        <f>'Order Form'!$M$13</f>
        <v>0</v>
      </c>
      <c r="I1773" s="236">
        <f>'Order Form'!E192</f>
        <v>12.5</v>
      </c>
      <c r="J1773" s="231">
        <f>'Order Form'!M192</f>
        <v>0</v>
      </c>
      <c r="K1773" s="231" t="str">
        <f t="shared" si="120"/>
        <v>F</v>
      </c>
      <c r="L1773" s="231">
        <f>IF('Pricing + Order Summary'!$O$13&gt;=8000,14,
IF('Pricing + Order Summary'!$O$13&gt;=5500,15,
IF('Pricing + Order Summary'!$O$13&gt;=4000,16,
IF('Pricing + Order Summary'!$O$13&gt;=2000,23,
IF('Pricing + Order Summary'!$O$13&gt;=750,21,
2)))))</f>
        <v>2</v>
      </c>
      <c r="M1773" s="231" t="str">
        <f>"SPS20115"&amp;"-"&amp;D1773&amp;"-"&amp;'Order Form'!$O$3&amp;"-4"</f>
        <v>SPS20115-0-1-4</v>
      </c>
    </row>
    <row r="1774" spans="1:13">
      <c r="A1774" s="234">
        <f>'Order Form'!A193</f>
        <v>108662</v>
      </c>
      <c r="B1774" s="234">
        <f t="shared" si="118"/>
        <v>108662</v>
      </c>
      <c r="C1774" s="235">
        <f t="shared" si="119"/>
        <v>108662</v>
      </c>
      <c r="D1774" s="231">
        <f>'Order Form'!$N$2</f>
        <v>0</v>
      </c>
      <c r="E1774" s="232">
        <f>'Order Form'!$M$11</f>
        <v>0</v>
      </c>
      <c r="F1774" s="232" t="str">
        <f>IF(ISBLANK('Order Form'!$M$12),"",'Order Form'!$M$12)</f>
        <v/>
      </c>
      <c r="G1774" s="232">
        <f t="shared" ca="1" si="121"/>
        <v>41887</v>
      </c>
      <c r="H1774" s="233">
        <f>'Order Form'!$M$13</f>
        <v>0</v>
      </c>
      <c r="I1774" s="236">
        <f>'Order Form'!E193</f>
        <v>7.5</v>
      </c>
      <c r="J1774" s="231">
        <f>'Order Form'!M193</f>
        <v>0</v>
      </c>
      <c r="K1774" s="231" t="str">
        <f t="shared" si="120"/>
        <v>F</v>
      </c>
      <c r="L1774" s="231">
        <f>IF('Pricing + Order Summary'!$O$13&gt;=8000,14,
IF('Pricing + Order Summary'!$O$13&gt;=5500,15,
IF('Pricing + Order Summary'!$O$13&gt;=4000,16,
IF('Pricing + Order Summary'!$O$13&gt;=2000,23,
IF('Pricing + Order Summary'!$O$13&gt;=750,21,
2)))))</f>
        <v>2</v>
      </c>
      <c r="M1774" s="231" t="str">
        <f>"SPS20115"&amp;"-"&amp;D1774&amp;"-"&amp;'Order Form'!$O$3&amp;"-4"</f>
        <v>SPS20115-0-1-4</v>
      </c>
    </row>
    <row r="1775" spans="1:13">
      <c r="A1775" s="234">
        <f>'Order Form'!A194</f>
        <v>108660</v>
      </c>
      <c r="B1775" s="234">
        <f t="shared" si="118"/>
        <v>108660</v>
      </c>
      <c r="C1775" s="235">
        <f t="shared" si="119"/>
        <v>108660</v>
      </c>
      <c r="D1775" s="231">
        <f>'Order Form'!$N$2</f>
        <v>0</v>
      </c>
      <c r="E1775" s="232">
        <f>'Order Form'!$M$11</f>
        <v>0</v>
      </c>
      <c r="F1775" s="232" t="str">
        <f>IF(ISBLANK('Order Form'!$M$12),"",'Order Form'!$M$12)</f>
        <v/>
      </c>
      <c r="G1775" s="232">
        <f t="shared" ca="1" si="121"/>
        <v>41887</v>
      </c>
      <c r="H1775" s="233">
        <f>'Order Form'!$M$13</f>
        <v>0</v>
      </c>
      <c r="I1775" s="236">
        <f>'Order Form'!E194</f>
        <v>7.5</v>
      </c>
      <c r="J1775" s="231">
        <f>'Order Form'!M194</f>
        <v>0</v>
      </c>
      <c r="K1775" s="231" t="str">
        <f t="shared" si="120"/>
        <v>F</v>
      </c>
      <c r="L1775" s="231">
        <f>IF('Pricing + Order Summary'!$O$13&gt;=8000,14,
IF('Pricing + Order Summary'!$O$13&gt;=5500,15,
IF('Pricing + Order Summary'!$O$13&gt;=4000,16,
IF('Pricing + Order Summary'!$O$13&gt;=2000,23,
IF('Pricing + Order Summary'!$O$13&gt;=750,21,
2)))))</f>
        <v>2</v>
      </c>
      <c r="M1775" s="231" t="str">
        <f>"SPS20115"&amp;"-"&amp;D1775&amp;"-"&amp;'Order Form'!$O$3&amp;"-4"</f>
        <v>SPS20115-0-1-4</v>
      </c>
    </row>
    <row r="1776" spans="1:13">
      <c r="A1776" s="234">
        <f>'Order Form'!A195</f>
        <v>108663</v>
      </c>
      <c r="B1776" s="234">
        <f t="shared" si="118"/>
        <v>108663</v>
      </c>
      <c r="C1776" s="235">
        <f t="shared" si="119"/>
        <v>108663</v>
      </c>
      <c r="D1776" s="231">
        <f>'Order Form'!$N$2</f>
        <v>0</v>
      </c>
      <c r="E1776" s="232">
        <f>'Order Form'!$M$11</f>
        <v>0</v>
      </c>
      <c r="F1776" s="232" t="str">
        <f>IF(ISBLANK('Order Form'!$M$12),"",'Order Form'!$M$12)</f>
        <v/>
      </c>
      <c r="G1776" s="232">
        <f t="shared" ca="1" si="121"/>
        <v>41887</v>
      </c>
      <c r="H1776" s="233">
        <f>'Order Form'!$M$13</f>
        <v>0</v>
      </c>
      <c r="I1776" s="236">
        <f>'Order Form'!E195</f>
        <v>7.5</v>
      </c>
      <c r="J1776" s="231">
        <f>'Order Form'!M195</f>
        <v>0</v>
      </c>
      <c r="K1776" s="231" t="str">
        <f t="shared" si="120"/>
        <v>F</v>
      </c>
      <c r="L1776" s="231">
        <f>IF('Pricing + Order Summary'!$O$13&gt;=8000,14,
IF('Pricing + Order Summary'!$O$13&gt;=5500,15,
IF('Pricing + Order Summary'!$O$13&gt;=4000,16,
IF('Pricing + Order Summary'!$O$13&gt;=2000,23,
IF('Pricing + Order Summary'!$O$13&gt;=750,21,
2)))))</f>
        <v>2</v>
      </c>
      <c r="M1776" s="231" t="str">
        <f>"SPS20115"&amp;"-"&amp;D1776&amp;"-"&amp;'Order Form'!$O$3&amp;"-4"</f>
        <v>SPS20115-0-1-4</v>
      </c>
    </row>
    <row r="1777" spans="1:13">
      <c r="A1777" s="234">
        <f>'Order Form'!A196</f>
        <v>108664</v>
      </c>
      <c r="B1777" s="234">
        <f t="shared" si="118"/>
        <v>108664</v>
      </c>
      <c r="C1777" s="235">
        <f t="shared" si="119"/>
        <v>108664</v>
      </c>
      <c r="D1777" s="231">
        <f>'Order Form'!$N$2</f>
        <v>0</v>
      </c>
      <c r="E1777" s="232">
        <f>'Order Form'!$M$11</f>
        <v>0</v>
      </c>
      <c r="F1777" s="232" t="str">
        <f>IF(ISBLANK('Order Form'!$M$12),"",'Order Form'!$M$12)</f>
        <v/>
      </c>
      <c r="G1777" s="232">
        <f t="shared" ca="1" si="121"/>
        <v>41887</v>
      </c>
      <c r="H1777" s="233">
        <f>'Order Form'!$M$13</f>
        <v>0</v>
      </c>
      <c r="I1777" s="236">
        <f>'Order Form'!E196</f>
        <v>7.5</v>
      </c>
      <c r="J1777" s="231">
        <f>'Order Form'!M196</f>
        <v>0</v>
      </c>
      <c r="K1777" s="231" t="str">
        <f t="shared" si="120"/>
        <v>F</v>
      </c>
      <c r="L1777" s="231">
        <f>IF('Pricing + Order Summary'!$O$13&gt;=8000,14,
IF('Pricing + Order Summary'!$O$13&gt;=5500,15,
IF('Pricing + Order Summary'!$O$13&gt;=4000,16,
IF('Pricing + Order Summary'!$O$13&gt;=2000,23,
IF('Pricing + Order Summary'!$O$13&gt;=750,21,
2)))))</f>
        <v>2</v>
      </c>
      <c r="M1777" s="231" t="str">
        <f>"SPS20115"&amp;"-"&amp;D1777&amp;"-"&amp;'Order Form'!$O$3&amp;"-4"</f>
        <v>SPS20115-0-1-4</v>
      </c>
    </row>
    <row r="1778" spans="1:13">
      <c r="A1778" s="234">
        <f>'Order Form'!A197</f>
        <v>108666</v>
      </c>
      <c r="B1778" s="234">
        <f t="shared" si="118"/>
        <v>108666</v>
      </c>
      <c r="C1778" s="235">
        <f t="shared" si="119"/>
        <v>108666</v>
      </c>
      <c r="D1778" s="231">
        <f>'Order Form'!$N$2</f>
        <v>0</v>
      </c>
      <c r="E1778" s="232">
        <f>'Order Form'!$M$11</f>
        <v>0</v>
      </c>
      <c r="F1778" s="232" t="str">
        <f>IF(ISBLANK('Order Form'!$M$12),"",'Order Form'!$M$12)</f>
        <v/>
      </c>
      <c r="G1778" s="232">
        <f t="shared" ca="1" si="121"/>
        <v>41887</v>
      </c>
      <c r="H1778" s="233">
        <f>'Order Form'!$M$13</f>
        <v>0</v>
      </c>
      <c r="I1778" s="236">
        <f>'Order Form'!E197</f>
        <v>7.5</v>
      </c>
      <c r="J1778" s="231">
        <f>'Order Form'!M197</f>
        <v>0</v>
      </c>
      <c r="K1778" s="231" t="str">
        <f t="shared" si="120"/>
        <v>F</v>
      </c>
      <c r="L1778" s="231">
        <f>IF('Pricing + Order Summary'!$O$13&gt;=8000,14,
IF('Pricing + Order Summary'!$O$13&gt;=5500,15,
IF('Pricing + Order Summary'!$O$13&gt;=4000,16,
IF('Pricing + Order Summary'!$O$13&gt;=2000,23,
IF('Pricing + Order Summary'!$O$13&gt;=750,21,
2)))))</f>
        <v>2</v>
      </c>
      <c r="M1778" s="231" t="str">
        <f>"SPS20115"&amp;"-"&amp;D1778&amp;"-"&amp;'Order Form'!$O$3&amp;"-4"</f>
        <v>SPS20115-0-1-4</v>
      </c>
    </row>
    <row r="1779" spans="1:13">
      <c r="A1779" s="234">
        <f>'Order Form'!A198</f>
        <v>100225</v>
      </c>
      <c r="B1779" s="234">
        <f t="shared" si="118"/>
        <v>100225</v>
      </c>
      <c r="C1779" s="235">
        <f t="shared" si="119"/>
        <v>100225</v>
      </c>
      <c r="D1779" s="231">
        <f>'Order Form'!$N$2</f>
        <v>0</v>
      </c>
      <c r="E1779" s="232">
        <f>'Order Form'!$M$11</f>
        <v>0</v>
      </c>
      <c r="F1779" s="232" t="str">
        <f>IF(ISBLANK('Order Form'!$M$12),"",'Order Form'!$M$12)</f>
        <v/>
      </c>
      <c r="G1779" s="232">
        <f t="shared" ca="1" si="121"/>
        <v>41887</v>
      </c>
      <c r="H1779" s="233">
        <f>'Order Form'!$M$13</f>
        <v>0</v>
      </c>
      <c r="I1779" s="236">
        <f>'Order Form'!E198</f>
        <v>7.5</v>
      </c>
      <c r="J1779" s="231">
        <f>'Order Form'!M198</f>
        <v>0</v>
      </c>
      <c r="K1779" s="231" t="str">
        <f t="shared" si="120"/>
        <v>F</v>
      </c>
      <c r="L1779" s="231">
        <f>IF('Pricing + Order Summary'!$O$13&gt;=8000,14,
IF('Pricing + Order Summary'!$O$13&gt;=5500,15,
IF('Pricing + Order Summary'!$O$13&gt;=4000,16,
IF('Pricing + Order Summary'!$O$13&gt;=2000,23,
IF('Pricing + Order Summary'!$O$13&gt;=750,21,
2)))))</f>
        <v>2</v>
      </c>
      <c r="M1779" s="231" t="str">
        <f>"SPS20115"&amp;"-"&amp;D1779&amp;"-"&amp;'Order Form'!$O$3&amp;"-4"</f>
        <v>SPS20115-0-1-4</v>
      </c>
    </row>
    <row r="1780" spans="1:13">
      <c r="A1780" s="234">
        <f>'Order Form'!A199</f>
        <v>100224</v>
      </c>
      <c r="B1780" s="234">
        <f t="shared" si="118"/>
        <v>100224</v>
      </c>
      <c r="C1780" s="235">
        <f t="shared" si="119"/>
        <v>100224</v>
      </c>
      <c r="D1780" s="231">
        <f>'Order Form'!$N$2</f>
        <v>0</v>
      </c>
      <c r="E1780" s="232">
        <f>'Order Form'!$M$11</f>
        <v>0</v>
      </c>
      <c r="F1780" s="232" t="str">
        <f>IF(ISBLANK('Order Form'!$M$12),"",'Order Form'!$M$12)</f>
        <v/>
      </c>
      <c r="G1780" s="232">
        <f t="shared" ca="1" si="121"/>
        <v>41887</v>
      </c>
      <c r="H1780" s="233">
        <f>'Order Form'!$M$13</f>
        <v>0</v>
      </c>
      <c r="I1780" s="236">
        <f>'Order Form'!E199</f>
        <v>7.5</v>
      </c>
      <c r="J1780" s="231">
        <f>'Order Form'!M199</f>
        <v>0</v>
      </c>
      <c r="K1780" s="231" t="str">
        <f t="shared" si="120"/>
        <v>F</v>
      </c>
      <c r="L1780" s="231">
        <f>IF('Pricing + Order Summary'!$O$13&gt;=8000,14,
IF('Pricing + Order Summary'!$O$13&gt;=5500,15,
IF('Pricing + Order Summary'!$O$13&gt;=4000,16,
IF('Pricing + Order Summary'!$O$13&gt;=2000,23,
IF('Pricing + Order Summary'!$O$13&gt;=750,21,
2)))))</f>
        <v>2</v>
      </c>
      <c r="M1780" s="231" t="str">
        <f>"SPS20115"&amp;"-"&amp;D1780&amp;"-"&amp;'Order Form'!$O$3&amp;"-4"</f>
        <v>SPS20115-0-1-4</v>
      </c>
    </row>
    <row r="1781" spans="1:13">
      <c r="A1781" s="234">
        <f>'Order Form'!A200</f>
        <v>100223</v>
      </c>
      <c r="B1781" s="234">
        <f t="shared" si="118"/>
        <v>100223</v>
      </c>
      <c r="C1781" s="235">
        <f t="shared" si="119"/>
        <v>100223</v>
      </c>
      <c r="D1781" s="231">
        <f>'Order Form'!$N$2</f>
        <v>0</v>
      </c>
      <c r="E1781" s="232">
        <f>'Order Form'!$M$11</f>
        <v>0</v>
      </c>
      <c r="F1781" s="232" t="str">
        <f>IF(ISBLANK('Order Form'!$M$12),"",'Order Form'!$M$12)</f>
        <v/>
      </c>
      <c r="G1781" s="232">
        <f t="shared" ca="1" si="121"/>
        <v>41887</v>
      </c>
      <c r="H1781" s="233">
        <f>'Order Form'!$M$13</f>
        <v>0</v>
      </c>
      <c r="I1781" s="236">
        <f>'Order Form'!E200</f>
        <v>7.5</v>
      </c>
      <c r="J1781" s="231">
        <f>'Order Form'!M200</f>
        <v>0</v>
      </c>
      <c r="K1781" s="231" t="str">
        <f t="shared" si="120"/>
        <v>F</v>
      </c>
      <c r="L1781" s="231">
        <f>IF('Pricing + Order Summary'!$O$13&gt;=8000,14,
IF('Pricing + Order Summary'!$O$13&gt;=5500,15,
IF('Pricing + Order Summary'!$O$13&gt;=4000,16,
IF('Pricing + Order Summary'!$O$13&gt;=2000,23,
IF('Pricing + Order Summary'!$O$13&gt;=750,21,
2)))))</f>
        <v>2</v>
      </c>
      <c r="M1781" s="231" t="str">
        <f>"SPS20115"&amp;"-"&amp;D1781&amp;"-"&amp;'Order Form'!$O$3&amp;"-4"</f>
        <v>SPS20115-0-1-4</v>
      </c>
    </row>
    <row r="1782" spans="1:13">
      <c r="A1782" s="234">
        <f>'Order Form'!A201</f>
        <v>107684</v>
      </c>
      <c r="B1782" s="234">
        <f t="shared" si="118"/>
        <v>107684</v>
      </c>
      <c r="C1782" s="235">
        <f t="shared" si="119"/>
        <v>107684</v>
      </c>
      <c r="D1782" s="231">
        <f>'Order Form'!$N$2</f>
        <v>0</v>
      </c>
      <c r="E1782" s="232">
        <f>'Order Form'!$M$11</f>
        <v>0</v>
      </c>
      <c r="F1782" s="232" t="str">
        <f>IF(ISBLANK('Order Form'!$M$12),"",'Order Form'!$M$12)</f>
        <v/>
      </c>
      <c r="G1782" s="232">
        <f t="shared" ca="1" si="121"/>
        <v>41887</v>
      </c>
      <c r="H1782" s="233">
        <f>'Order Form'!$M$13</f>
        <v>0</v>
      </c>
      <c r="I1782" s="236">
        <f>'Order Form'!E201</f>
        <v>7.5</v>
      </c>
      <c r="J1782" s="231">
        <f>'Order Form'!M201</f>
        <v>0</v>
      </c>
      <c r="K1782" s="231" t="str">
        <f t="shared" si="120"/>
        <v>F</v>
      </c>
      <c r="L1782" s="231">
        <f>IF('Pricing + Order Summary'!$O$13&gt;=8000,14,
IF('Pricing + Order Summary'!$O$13&gt;=5500,15,
IF('Pricing + Order Summary'!$O$13&gt;=4000,16,
IF('Pricing + Order Summary'!$O$13&gt;=2000,23,
IF('Pricing + Order Summary'!$O$13&gt;=750,21,
2)))))</f>
        <v>2</v>
      </c>
      <c r="M1782" s="231" t="str">
        <f>"SPS20115"&amp;"-"&amp;D1782&amp;"-"&amp;'Order Form'!$O$3&amp;"-4"</f>
        <v>SPS20115-0-1-4</v>
      </c>
    </row>
    <row r="1783" spans="1:13">
      <c r="A1783" s="234">
        <f>'Order Form'!A202</f>
        <v>100611</v>
      </c>
      <c r="B1783" s="234">
        <f t="shared" si="118"/>
        <v>100611</v>
      </c>
      <c r="C1783" s="235">
        <f t="shared" si="119"/>
        <v>100611</v>
      </c>
      <c r="D1783" s="231">
        <f>'Order Form'!$N$2</f>
        <v>0</v>
      </c>
      <c r="E1783" s="232">
        <f>'Order Form'!$M$11</f>
        <v>0</v>
      </c>
      <c r="F1783" s="232" t="str">
        <f>IF(ISBLANK('Order Form'!$M$12),"",'Order Form'!$M$12)</f>
        <v/>
      </c>
      <c r="G1783" s="232">
        <f t="shared" ca="1" si="121"/>
        <v>41887</v>
      </c>
      <c r="H1783" s="233">
        <f>'Order Form'!$M$13</f>
        <v>0</v>
      </c>
      <c r="I1783" s="236">
        <f>'Order Form'!E202</f>
        <v>7.5</v>
      </c>
      <c r="J1783" s="231">
        <f>'Order Form'!M202</f>
        <v>0</v>
      </c>
      <c r="K1783" s="231" t="str">
        <f t="shared" si="120"/>
        <v>F</v>
      </c>
      <c r="L1783" s="231">
        <f>IF('Pricing + Order Summary'!$O$13&gt;=8000,14,
IF('Pricing + Order Summary'!$O$13&gt;=5500,15,
IF('Pricing + Order Summary'!$O$13&gt;=4000,16,
IF('Pricing + Order Summary'!$O$13&gt;=2000,23,
IF('Pricing + Order Summary'!$O$13&gt;=750,21,
2)))))</f>
        <v>2</v>
      </c>
      <c r="M1783" s="231" t="str">
        <f>"SPS20115"&amp;"-"&amp;D1783&amp;"-"&amp;'Order Form'!$O$3&amp;"-4"</f>
        <v>SPS20115-0-1-4</v>
      </c>
    </row>
    <row r="1784" spans="1:13">
      <c r="A1784" s="234">
        <f>'Order Form'!A203</f>
        <v>107683</v>
      </c>
      <c r="B1784" s="234">
        <f t="shared" si="118"/>
        <v>107683</v>
      </c>
      <c r="C1784" s="235">
        <f t="shared" si="119"/>
        <v>107683</v>
      </c>
      <c r="D1784" s="231">
        <f>'Order Form'!$N$2</f>
        <v>0</v>
      </c>
      <c r="E1784" s="232">
        <f>'Order Form'!$M$11</f>
        <v>0</v>
      </c>
      <c r="F1784" s="232" t="str">
        <f>IF(ISBLANK('Order Form'!$M$12),"",'Order Form'!$M$12)</f>
        <v/>
      </c>
      <c r="G1784" s="232">
        <f t="shared" ca="1" si="121"/>
        <v>41887</v>
      </c>
      <c r="H1784" s="233">
        <f>'Order Form'!$M$13</f>
        <v>0</v>
      </c>
      <c r="I1784" s="236">
        <f>'Order Form'!E203</f>
        <v>7.5</v>
      </c>
      <c r="J1784" s="231">
        <f>'Order Form'!M203</f>
        <v>0</v>
      </c>
      <c r="K1784" s="231" t="str">
        <f t="shared" si="120"/>
        <v>F</v>
      </c>
      <c r="L1784" s="231">
        <f>IF('Pricing + Order Summary'!$O$13&gt;=8000,14,
IF('Pricing + Order Summary'!$O$13&gt;=5500,15,
IF('Pricing + Order Summary'!$O$13&gt;=4000,16,
IF('Pricing + Order Summary'!$O$13&gt;=2000,23,
IF('Pricing + Order Summary'!$O$13&gt;=750,21,
2)))))</f>
        <v>2</v>
      </c>
      <c r="M1784" s="231" t="str">
        <f>"SPS20115"&amp;"-"&amp;D1784&amp;"-"&amp;'Order Form'!$O$3&amp;"-4"</f>
        <v>SPS20115-0-1-4</v>
      </c>
    </row>
    <row r="1785" spans="1:13">
      <c r="A1785" s="234">
        <f>'Order Form'!A204</f>
        <v>107686</v>
      </c>
      <c r="B1785" s="234">
        <f t="shared" si="118"/>
        <v>107686</v>
      </c>
      <c r="C1785" s="235">
        <f t="shared" si="119"/>
        <v>107686</v>
      </c>
      <c r="D1785" s="231">
        <f>'Order Form'!$N$2</f>
        <v>0</v>
      </c>
      <c r="E1785" s="232">
        <f>'Order Form'!$M$11</f>
        <v>0</v>
      </c>
      <c r="F1785" s="232" t="str">
        <f>IF(ISBLANK('Order Form'!$M$12),"",'Order Form'!$M$12)</f>
        <v/>
      </c>
      <c r="G1785" s="232">
        <f t="shared" ca="1" si="121"/>
        <v>41887</v>
      </c>
      <c r="H1785" s="233">
        <f>'Order Form'!$M$13</f>
        <v>0</v>
      </c>
      <c r="I1785" s="236">
        <f>'Order Form'!E204</f>
        <v>7.5</v>
      </c>
      <c r="J1785" s="231">
        <f>'Order Form'!M204</f>
        <v>0</v>
      </c>
      <c r="K1785" s="231" t="str">
        <f t="shared" si="120"/>
        <v>F</v>
      </c>
      <c r="L1785" s="231">
        <f>IF('Pricing + Order Summary'!$O$13&gt;=8000,14,
IF('Pricing + Order Summary'!$O$13&gt;=5500,15,
IF('Pricing + Order Summary'!$O$13&gt;=4000,16,
IF('Pricing + Order Summary'!$O$13&gt;=2000,23,
IF('Pricing + Order Summary'!$O$13&gt;=750,21,
2)))))</f>
        <v>2</v>
      </c>
      <c r="M1785" s="231" t="str">
        <f>"SPS20115"&amp;"-"&amp;D1785&amp;"-"&amp;'Order Form'!$O$3&amp;"-4"</f>
        <v>SPS20115-0-1-4</v>
      </c>
    </row>
    <row r="1786" spans="1:13">
      <c r="A1786" s="234">
        <f>'Order Form'!A205</f>
        <v>107687</v>
      </c>
      <c r="B1786" s="234">
        <f t="shared" si="118"/>
        <v>107687</v>
      </c>
      <c r="C1786" s="235">
        <f t="shared" si="119"/>
        <v>107687</v>
      </c>
      <c r="D1786" s="231">
        <f>'Order Form'!$N$2</f>
        <v>0</v>
      </c>
      <c r="E1786" s="232">
        <f>'Order Form'!$M$11</f>
        <v>0</v>
      </c>
      <c r="F1786" s="232" t="str">
        <f>IF(ISBLANK('Order Form'!$M$12),"",'Order Form'!$M$12)</f>
        <v/>
      </c>
      <c r="G1786" s="232">
        <f t="shared" ca="1" si="121"/>
        <v>41887</v>
      </c>
      <c r="H1786" s="233">
        <f>'Order Form'!$M$13</f>
        <v>0</v>
      </c>
      <c r="I1786" s="236">
        <f>'Order Form'!E205</f>
        <v>7.5</v>
      </c>
      <c r="J1786" s="231">
        <f>'Order Form'!M205</f>
        <v>0</v>
      </c>
      <c r="K1786" s="231" t="str">
        <f t="shared" si="120"/>
        <v>F</v>
      </c>
      <c r="L1786" s="231">
        <f>IF('Pricing + Order Summary'!$O$13&gt;=8000,14,
IF('Pricing + Order Summary'!$O$13&gt;=5500,15,
IF('Pricing + Order Summary'!$O$13&gt;=4000,16,
IF('Pricing + Order Summary'!$O$13&gt;=2000,23,
IF('Pricing + Order Summary'!$O$13&gt;=750,21,
2)))))</f>
        <v>2</v>
      </c>
      <c r="M1786" s="231" t="str">
        <f>"SPS20115"&amp;"-"&amp;D1786&amp;"-"&amp;'Order Form'!$O$3&amp;"-4"</f>
        <v>SPS20115-0-1-4</v>
      </c>
    </row>
    <row r="1787" spans="1:13">
      <c r="A1787" s="234">
        <f>'Order Form'!A206</f>
        <v>107680</v>
      </c>
      <c r="B1787" s="234">
        <f t="shared" si="118"/>
        <v>107680</v>
      </c>
      <c r="C1787" s="235">
        <f t="shared" si="119"/>
        <v>107680</v>
      </c>
      <c r="D1787" s="231">
        <f>'Order Form'!$N$2</f>
        <v>0</v>
      </c>
      <c r="E1787" s="232">
        <f>'Order Form'!$M$11</f>
        <v>0</v>
      </c>
      <c r="F1787" s="232" t="str">
        <f>IF(ISBLANK('Order Form'!$M$12),"",'Order Form'!$M$12)</f>
        <v/>
      </c>
      <c r="G1787" s="232">
        <f t="shared" ca="1" si="121"/>
        <v>41887</v>
      </c>
      <c r="H1787" s="233">
        <f>'Order Form'!$M$13</f>
        <v>0</v>
      </c>
      <c r="I1787" s="236">
        <f>'Order Form'!E206</f>
        <v>7.5</v>
      </c>
      <c r="J1787" s="231">
        <f>'Order Form'!M206</f>
        <v>0</v>
      </c>
      <c r="K1787" s="231" t="str">
        <f t="shared" si="120"/>
        <v>F</v>
      </c>
      <c r="L1787" s="231">
        <f>IF('Pricing + Order Summary'!$O$13&gt;=8000,14,
IF('Pricing + Order Summary'!$O$13&gt;=5500,15,
IF('Pricing + Order Summary'!$O$13&gt;=4000,16,
IF('Pricing + Order Summary'!$O$13&gt;=2000,23,
IF('Pricing + Order Summary'!$O$13&gt;=750,21,
2)))))</f>
        <v>2</v>
      </c>
      <c r="M1787" s="231" t="str">
        <f>"SPS20115"&amp;"-"&amp;D1787&amp;"-"&amp;'Order Form'!$O$3&amp;"-4"</f>
        <v>SPS20115-0-1-4</v>
      </c>
    </row>
    <row r="1788" spans="1:13">
      <c r="A1788" s="234">
        <f>'Order Form'!A207</f>
        <v>107681</v>
      </c>
      <c r="B1788" s="234">
        <f t="shared" si="118"/>
        <v>107681</v>
      </c>
      <c r="C1788" s="235">
        <f t="shared" si="119"/>
        <v>107681</v>
      </c>
      <c r="D1788" s="231">
        <f>'Order Form'!$N$2</f>
        <v>0</v>
      </c>
      <c r="E1788" s="232">
        <f>'Order Form'!$M$11</f>
        <v>0</v>
      </c>
      <c r="F1788" s="232" t="str">
        <f>IF(ISBLANK('Order Form'!$M$12),"",'Order Form'!$M$12)</f>
        <v/>
      </c>
      <c r="G1788" s="232">
        <f t="shared" ca="1" si="121"/>
        <v>41887</v>
      </c>
      <c r="H1788" s="233">
        <f>'Order Form'!$M$13</f>
        <v>0</v>
      </c>
      <c r="I1788" s="236">
        <f>'Order Form'!E207</f>
        <v>7.5</v>
      </c>
      <c r="J1788" s="231">
        <f>'Order Form'!M207</f>
        <v>0</v>
      </c>
      <c r="K1788" s="231" t="str">
        <f t="shared" si="120"/>
        <v>F</v>
      </c>
      <c r="L1788" s="231">
        <f>IF('Pricing + Order Summary'!$O$13&gt;=8000,14,
IF('Pricing + Order Summary'!$O$13&gt;=5500,15,
IF('Pricing + Order Summary'!$O$13&gt;=4000,16,
IF('Pricing + Order Summary'!$O$13&gt;=2000,23,
IF('Pricing + Order Summary'!$O$13&gt;=750,21,
2)))))</f>
        <v>2</v>
      </c>
      <c r="M1788" s="231" t="str">
        <f>"SPS20115"&amp;"-"&amp;D1788&amp;"-"&amp;'Order Form'!$O$3&amp;"-4"</f>
        <v>SPS20115-0-1-4</v>
      </c>
    </row>
    <row r="1789" spans="1:13">
      <c r="A1789" s="234">
        <f>'Order Form'!A208</f>
        <v>107682</v>
      </c>
      <c r="B1789" s="234">
        <f t="shared" si="118"/>
        <v>107682</v>
      </c>
      <c r="C1789" s="235">
        <f t="shared" si="119"/>
        <v>107682</v>
      </c>
      <c r="D1789" s="231">
        <f>'Order Form'!$N$2</f>
        <v>0</v>
      </c>
      <c r="E1789" s="232">
        <f>'Order Form'!$M$11</f>
        <v>0</v>
      </c>
      <c r="F1789" s="232" t="str">
        <f>IF(ISBLANK('Order Form'!$M$12),"",'Order Form'!$M$12)</f>
        <v/>
      </c>
      <c r="G1789" s="232">
        <f t="shared" ca="1" si="121"/>
        <v>41887</v>
      </c>
      <c r="H1789" s="233">
        <f>'Order Form'!$M$13</f>
        <v>0</v>
      </c>
      <c r="I1789" s="236">
        <f>'Order Form'!E208</f>
        <v>7.5</v>
      </c>
      <c r="J1789" s="231">
        <f>'Order Form'!M208</f>
        <v>0</v>
      </c>
      <c r="K1789" s="231" t="str">
        <f t="shared" si="120"/>
        <v>F</v>
      </c>
      <c r="L1789" s="231">
        <f>IF('Pricing + Order Summary'!$O$13&gt;=8000,14,
IF('Pricing + Order Summary'!$O$13&gt;=5500,15,
IF('Pricing + Order Summary'!$O$13&gt;=4000,16,
IF('Pricing + Order Summary'!$O$13&gt;=2000,23,
IF('Pricing + Order Summary'!$O$13&gt;=750,21,
2)))))</f>
        <v>2</v>
      </c>
      <c r="M1789" s="231" t="str">
        <f>"SPS20115"&amp;"-"&amp;D1789&amp;"-"&amp;'Order Form'!$O$3&amp;"-4"</f>
        <v>SPS20115-0-1-4</v>
      </c>
    </row>
    <row r="1790" spans="1:13">
      <c r="A1790" s="234">
        <f>'Order Form'!A209</f>
        <v>100604</v>
      </c>
      <c r="B1790" s="234">
        <f t="shared" si="118"/>
        <v>100604</v>
      </c>
      <c r="C1790" s="235">
        <f t="shared" si="119"/>
        <v>100604</v>
      </c>
      <c r="D1790" s="231">
        <f>'Order Form'!$N$2</f>
        <v>0</v>
      </c>
      <c r="E1790" s="232">
        <f>'Order Form'!$M$11</f>
        <v>0</v>
      </c>
      <c r="F1790" s="232" t="str">
        <f>IF(ISBLANK('Order Form'!$M$12),"",'Order Form'!$M$12)</f>
        <v/>
      </c>
      <c r="G1790" s="232">
        <f t="shared" ca="1" si="121"/>
        <v>41887</v>
      </c>
      <c r="H1790" s="233">
        <f>'Order Form'!$M$13</f>
        <v>0</v>
      </c>
      <c r="I1790" s="236">
        <f>'Order Form'!E209</f>
        <v>7.5</v>
      </c>
      <c r="J1790" s="231">
        <f>'Order Form'!M209</f>
        <v>0</v>
      </c>
      <c r="K1790" s="231" t="str">
        <f t="shared" si="120"/>
        <v>F</v>
      </c>
      <c r="L1790" s="231">
        <f>IF('Pricing + Order Summary'!$O$13&gt;=8000,14,
IF('Pricing + Order Summary'!$O$13&gt;=5500,15,
IF('Pricing + Order Summary'!$O$13&gt;=4000,16,
IF('Pricing + Order Summary'!$O$13&gt;=2000,23,
IF('Pricing + Order Summary'!$O$13&gt;=750,21,
2)))))</f>
        <v>2</v>
      </c>
      <c r="M1790" s="231" t="str">
        <f>"SPS20115"&amp;"-"&amp;D1790&amp;"-"&amp;'Order Form'!$O$3&amp;"-4"</f>
        <v>SPS20115-0-1-4</v>
      </c>
    </row>
    <row r="1791" spans="1:13">
      <c r="A1791" s="234">
        <f>'Order Form'!A210</f>
        <v>100096</v>
      </c>
      <c r="B1791" s="234">
        <f t="shared" ref="B1791:B1854" si="122">A1791</f>
        <v>100096</v>
      </c>
      <c r="C1791" s="235">
        <f t="shared" ref="C1791:C1854" si="123">IF(B1791=0,A1791,B1791)</f>
        <v>100096</v>
      </c>
      <c r="D1791" s="231">
        <f>'Order Form'!$N$2</f>
        <v>0</v>
      </c>
      <c r="E1791" s="232">
        <f>'Order Form'!$M$11</f>
        <v>0</v>
      </c>
      <c r="F1791" s="232" t="str">
        <f>IF(ISBLANK('Order Form'!$M$12),"",'Order Form'!$M$12)</f>
        <v/>
      </c>
      <c r="G1791" s="232">
        <f t="shared" ca="1" si="121"/>
        <v>41887</v>
      </c>
      <c r="H1791" s="233">
        <f>'Order Form'!$M$13</f>
        <v>0</v>
      </c>
      <c r="I1791" s="236">
        <f>'Order Form'!E210</f>
        <v>7.5</v>
      </c>
      <c r="J1791" s="231">
        <f>'Order Form'!M210</f>
        <v>0</v>
      </c>
      <c r="K1791" s="231" t="str">
        <f t="shared" ref="K1791:K1854" si="124">IF(J1791=0,"F","T")</f>
        <v>F</v>
      </c>
      <c r="L1791" s="231">
        <f>IF('Pricing + Order Summary'!$O$13&gt;=8000,14,
IF('Pricing + Order Summary'!$O$13&gt;=5500,15,
IF('Pricing + Order Summary'!$O$13&gt;=4000,16,
IF('Pricing + Order Summary'!$O$13&gt;=2000,23,
IF('Pricing + Order Summary'!$O$13&gt;=750,21,
2)))))</f>
        <v>2</v>
      </c>
      <c r="M1791" s="231" t="str">
        <f>"SPS20115"&amp;"-"&amp;D1791&amp;"-"&amp;'Order Form'!$O$3&amp;"-4"</f>
        <v>SPS20115-0-1-4</v>
      </c>
    </row>
    <row r="1792" spans="1:13">
      <c r="A1792" s="234">
        <f>'Order Form'!A211</f>
        <v>107690</v>
      </c>
      <c r="B1792" s="234">
        <f t="shared" si="122"/>
        <v>107690</v>
      </c>
      <c r="C1792" s="235">
        <f t="shared" si="123"/>
        <v>107690</v>
      </c>
      <c r="D1792" s="231">
        <f>'Order Form'!$N$2</f>
        <v>0</v>
      </c>
      <c r="E1792" s="232">
        <f>'Order Form'!$M$11</f>
        <v>0</v>
      </c>
      <c r="F1792" s="232" t="str">
        <f>IF(ISBLANK('Order Form'!$M$12),"",'Order Form'!$M$12)</f>
        <v/>
      </c>
      <c r="G1792" s="232">
        <f t="shared" ca="1" si="121"/>
        <v>41887</v>
      </c>
      <c r="H1792" s="233">
        <f>'Order Form'!$M$13</f>
        <v>0</v>
      </c>
      <c r="I1792" s="236">
        <f>'Order Form'!E211</f>
        <v>7.5</v>
      </c>
      <c r="J1792" s="231">
        <f>'Order Form'!M211</f>
        <v>0</v>
      </c>
      <c r="K1792" s="231" t="str">
        <f t="shared" si="124"/>
        <v>F</v>
      </c>
      <c r="L1792" s="231">
        <f>IF('Pricing + Order Summary'!$O$13&gt;=8000,14,
IF('Pricing + Order Summary'!$O$13&gt;=5500,15,
IF('Pricing + Order Summary'!$O$13&gt;=4000,16,
IF('Pricing + Order Summary'!$O$13&gt;=2000,23,
IF('Pricing + Order Summary'!$O$13&gt;=750,21,
2)))))</f>
        <v>2</v>
      </c>
      <c r="M1792" s="231" t="str">
        <f>"SPS20115"&amp;"-"&amp;D1792&amp;"-"&amp;'Order Form'!$O$3&amp;"-4"</f>
        <v>SPS20115-0-1-4</v>
      </c>
    </row>
    <row r="1793" spans="1:13">
      <c r="A1793" s="234">
        <f>'Order Form'!A212</f>
        <v>107691</v>
      </c>
      <c r="B1793" s="234">
        <f t="shared" si="122"/>
        <v>107691</v>
      </c>
      <c r="C1793" s="235">
        <f t="shared" si="123"/>
        <v>107691</v>
      </c>
      <c r="D1793" s="231">
        <f>'Order Form'!$N$2</f>
        <v>0</v>
      </c>
      <c r="E1793" s="232">
        <f>'Order Form'!$M$11</f>
        <v>0</v>
      </c>
      <c r="F1793" s="232" t="str">
        <f>IF(ISBLANK('Order Form'!$M$12),"",'Order Form'!$M$12)</f>
        <v/>
      </c>
      <c r="G1793" s="232">
        <f t="shared" ref="G1793:G1856" ca="1" si="125">TODAY()</f>
        <v>41887</v>
      </c>
      <c r="H1793" s="233">
        <f>'Order Form'!$M$13</f>
        <v>0</v>
      </c>
      <c r="I1793" s="236">
        <f>'Order Form'!E212</f>
        <v>7.5</v>
      </c>
      <c r="J1793" s="231">
        <f>'Order Form'!M212</f>
        <v>0</v>
      </c>
      <c r="K1793" s="231" t="str">
        <f t="shared" si="124"/>
        <v>F</v>
      </c>
      <c r="L1793" s="231">
        <f>IF('Pricing + Order Summary'!$O$13&gt;=8000,14,
IF('Pricing + Order Summary'!$O$13&gt;=5500,15,
IF('Pricing + Order Summary'!$O$13&gt;=4000,16,
IF('Pricing + Order Summary'!$O$13&gt;=2000,23,
IF('Pricing + Order Summary'!$O$13&gt;=750,21,
2)))))</f>
        <v>2</v>
      </c>
      <c r="M1793" s="231" t="str">
        <f>"SPS20115"&amp;"-"&amp;D1793&amp;"-"&amp;'Order Form'!$O$3&amp;"-4"</f>
        <v>SPS20115-0-1-4</v>
      </c>
    </row>
    <row r="1794" spans="1:13">
      <c r="A1794" s="234">
        <f>'Order Form'!A213</f>
        <v>107677</v>
      </c>
      <c r="B1794" s="234">
        <f t="shared" si="122"/>
        <v>107677</v>
      </c>
      <c r="C1794" s="235">
        <f t="shared" si="123"/>
        <v>107677</v>
      </c>
      <c r="D1794" s="231">
        <f>'Order Form'!$N$2</f>
        <v>0</v>
      </c>
      <c r="E1794" s="232">
        <f>'Order Form'!$M$11</f>
        <v>0</v>
      </c>
      <c r="F1794" s="232" t="str">
        <f>IF(ISBLANK('Order Form'!$M$12),"",'Order Form'!$M$12)</f>
        <v/>
      </c>
      <c r="G1794" s="232">
        <f t="shared" ca="1" si="125"/>
        <v>41887</v>
      </c>
      <c r="H1794" s="233">
        <f>'Order Form'!$M$13</f>
        <v>0</v>
      </c>
      <c r="I1794" s="236">
        <f>'Order Form'!E213</f>
        <v>7.5</v>
      </c>
      <c r="J1794" s="231">
        <f>'Order Form'!M213</f>
        <v>0</v>
      </c>
      <c r="K1794" s="231" t="str">
        <f t="shared" si="124"/>
        <v>F</v>
      </c>
      <c r="L1794" s="231">
        <f>IF('Pricing + Order Summary'!$O$13&gt;=8000,14,
IF('Pricing + Order Summary'!$O$13&gt;=5500,15,
IF('Pricing + Order Summary'!$O$13&gt;=4000,16,
IF('Pricing + Order Summary'!$O$13&gt;=2000,23,
IF('Pricing + Order Summary'!$O$13&gt;=750,21,
2)))))</f>
        <v>2</v>
      </c>
      <c r="M1794" s="231" t="str">
        <f>"SPS20115"&amp;"-"&amp;D1794&amp;"-"&amp;'Order Form'!$O$3&amp;"-4"</f>
        <v>SPS20115-0-1-4</v>
      </c>
    </row>
    <row r="1795" spans="1:13">
      <c r="A1795" s="234">
        <f>'Order Form'!A214</f>
        <v>100600</v>
      </c>
      <c r="B1795" s="234">
        <f t="shared" si="122"/>
        <v>100600</v>
      </c>
      <c r="C1795" s="235">
        <f t="shared" si="123"/>
        <v>100600</v>
      </c>
      <c r="D1795" s="231">
        <f>'Order Form'!$N$2</f>
        <v>0</v>
      </c>
      <c r="E1795" s="232">
        <f>'Order Form'!$M$11</f>
        <v>0</v>
      </c>
      <c r="F1795" s="232" t="str">
        <f>IF(ISBLANK('Order Form'!$M$12),"",'Order Form'!$M$12)</f>
        <v/>
      </c>
      <c r="G1795" s="232">
        <f t="shared" ca="1" si="125"/>
        <v>41887</v>
      </c>
      <c r="H1795" s="233">
        <f>'Order Form'!$M$13</f>
        <v>0</v>
      </c>
      <c r="I1795" s="236">
        <f>'Order Form'!E214</f>
        <v>7.5</v>
      </c>
      <c r="J1795" s="231">
        <f>'Order Form'!M214</f>
        <v>0</v>
      </c>
      <c r="K1795" s="231" t="str">
        <f t="shared" si="124"/>
        <v>F</v>
      </c>
      <c r="L1795" s="231">
        <f>IF('Pricing + Order Summary'!$O$13&gt;=8000,14,
IF('Pricing + Order Summary'!$O$13&gt;=5500,15,
IF('Pricing + Order Summary'!$O$13&gt;=4000,16,
IF('Pricing + Order Summary'!$O$13&gt;=2000,23,
IF('Pricing + Order Summary'!$O$13&gt;=750,21,
2)))))</f>
        <v>2</v>
      </c>
      <c r="M1795" s="231" t="str">
        <f>"SPS20115"&amp;"-"&amp;D1795&amp;"-"&amp;'Order Form'!$O$3&amp;"-4"</f>
        <v>SPS20115-0-1-4</v>
      </c>
    </row>
    <row r="1796" spans="1:13">
      <c r="A1796" s="234">
        <f>'Order Form'!A215</f>
        <v>107689</v>
      </c>
      <c r="B1796" s="234">
        <f t="shared" si="122"/>
        <v>107689</v>
      </c>
      <c r="C1796" s="235">
        <f t="shared" si="123"/>
        <v>107689</v>
      </c>
      <c r="D1796" s="231">
        <f>'Order Form'!$N$2</f>
        <v>0</v>
      </c>
      <c r="E1796" s="232">
        <f>'Order Form'!$M$11</f>
        <v>0</v>
      </c>
      <c r="F1796" s="232" t="str">
        <f>IF(ISBLANK('Order Form'!$M$12),"",'Order Form'!$M$12)</f>
        <v/>
      </c>
      <c r="G1796" s="232">
        <f t="shared" ca="1" si="125"/>
        <v>41887</v>
      </c>
      <c r="H1796" s="233">
        <f>'Order Form'!$M$13</f>
        <v>0</v>
      </c>
      <c r="I1796" s="236">
        <f>'Order Form'!E215</f>
        <v>7.5</v>
      </c>
      <c r="J1796" s="231">
        <f>'Order Form'!M215</f>
        <v>0</v>
      </c>
      <c r="K1796" s="231" t="str">
        <f t="shared" si="124"/>
        <v>F</v>
      </c>
      <c r="L1796" s="231">
        <f>IF('Pricing + Order Summary'!$O$13&gt;=8000,14,
IF('Pricing + Order Summary'!$O$13&gt;=5500,15,
IF('Pricing + Order Summary'!$O$13&gt;=4000,16,
IF('Pricing + Order Summary'!$O$13&gt;=2000,23,
IF('Pricing + Order Summary'!$O$13&gt;=750,21,
2)))))</f>
        <v>2</v>
      </c>
      <c r="M1796" s="231" t="str">
        <f>"SPS20115"&amp;"-"&amp;D1796&amp;"-"&amp;'Order Form'!$O$3&amp;"-4"</f>
        <v>SPS20115-0-1-4</v>
      </c>
    </row>
    <row r="1797" spans="1:13">
      <c r="A1797" s="234">
        <f>'Order Form'!A216</f>
        <v>100084</v>
      </c>
      <c r="B1797" s="234">
        <f t="shared" si="122"/>
        <v>100084</v>
      </c>
      <c r="C1797" s="235">
        <f t="shared" si="123"/>
        <v>100084</v>
      </c>
      <c r="D1797" s="231">
        <f>'Order Form'!$N$2</f>
        <v>0</v>
      </c>
      <c r="E1797" s="232">
        <f>'Order Form'!$M$11</f>
        <v>0</v>
      </c>
      <c r="F1797" s="232" t="str">
        <f>IF(ISBLANK('Order Form'!$M$12),"",'Order Form'!$M$12)</f>
        <v/>
      </c>
      <c r="G1797" s="232">
        <f t="shared" ca="1" si="125"/>
        <v>41887</v>
      </c>
      <c r="H1797" s="233">
        <f>'Order Form'!$M$13</f>
        <v>0</v>
      </c>
      <c r="I1797" s="236">
        <f>'Order Form'!E216</f>
        <v>7.5</v>
      </c>
      <c r="J1797" s="231">
        <f>'Order Form'!M216</f>
        <v>0</v>
      </c>
      <c r="K1797" s="231" t="str">
        <f t="shared" si="124"/>
        <v>F</v>
      </c>
      <c r="L1797" s="231">
        <f>IF('Pricing + Order Summary'!$O$13&gt;=8000,14,
IF('Pricing + Order Summary'!$O$13&gt;=5500,15,
IF('Pricing + Order Summary'!$O$13&gt;=4000,16,
IF('Pricing + Order Summary'!$O$13&gt;=2000,23,
IF('Pricing + Order Summary'!$O$13&gt;=750,21,
2)))))</f>
        <v>2</v>
      </c>
      <c r="M1797" s="231" t="str">
        <f>"SPS20115"&amp;"-"&amp;D1797&amp;"-"&amp;'Order Form'!$O$3&amp;"-4"</f>
        <v>SPS20115-0-1-4</v>
      </c>
    </row>
    <row r="1798" spans="1:13">
      <c r="A1798" s="234">
        <f>'Order Form'!A217</f>
        <v>107676</v>
      </c>
      <c r="B1798" s="234">
        <f t="shared" si="122"/>
        <v>107676</v>
      </c>
      <c r="C1798" s="235">
        <f t="shared" si="123"/>
        <v>107676</v>
      </c>
      <c r="D1798" s="231">
        <f>'Order Form'!$N$2</f>
        <v>0</v>
      </c>
      <c r="E1798" s="232">
        <f>'Order Form'!$M$11</f>
        <v>0</v>
      </c>
      <c r="F1798" s="232" t="str">
        <f>IF(ISBLANK('Order Form'!$M$12),"",'Order Form'!$M$12)</f>
        <v/>
      </c>
      <c r="G1798" s="232">
        <f t="shared" ca="1" si="125"/>
        <v>41887</v>
      </c>
      <c r="H1798" s="233">
        <f>'Order Form'!$M$13</f>
        <v>0</v>
      </c>
      <c r="I1798" s="236">
        <f>'Order Form'!E217</f>
        <v>7.5</v>
      </c>
      <c r="J1798" s="231">
        <f>'Order Form'!M217</f>
        <v>0</v>
      </c>
      <c r="K1798" s="231" t="str">
        <f t="shared" si="124"/>
        <v>F</v>
      </c>
      <c r="L1798" s="231">
        <f>IF('Pricing + Order Summary'!$O$13&gt;=8000,14,
IF('Pricing + Order Summary'!$O$13&gt;=5500,15,
IF('Pricing + Order Summary'!$O$13&gt;=4000,16,
IF('Pricing + Order Summary'!$O$13&gt;=2000,23,
IF('Pricing + Order Summary'!$O$13&gt;=750,21,
2)))))</f>
        <v>2</v>
      </c>
      <c r="M1798" s="231" t="str">
        <f>"SPS20115"&amp;"-"&amp;D1798&amp;"-"&amp;'Order Form'!$O$3&amp;"-4"</f>
        <v>SPS20115-0-1-4</v>
      </c>
    </row>
    <row r="1799" spans="1:13">
      <c r="A1799" s="234">
        <f>'Order Form'!A218</f>
        <v>108661</v>
      </c>
      <c r="B1799" s="234">
        <f t="shared" si="122"/>
        <v>108661</v>
      </c>
      <c r="C1799" s="235">
        <f t="shared" si="123"/>
        <v>108661</v>
      </c>
      <c r="D1799" s="231">
        <f>'Order Form'!$N$2</f>
        <v>0</v>
      </c>
      <c r="E1799" s="232">
        <f>'Order Form'!$M$11</f>
        <v>0</v>
      </c>
      <c r="F1799" s="232" t="str">
        <f>IF(ISBLANK('Order Form'!$M$12),"",'Order Form'!$M$12)</f>
        <v/>
      </c>
      <c r="G1799" s="232">
        <f t="shared" ca="1" si="125"/>
        <v>41887</v>
      </c>
      <c r="H1799" s="233">
        <f>'Order Form'!$M$13</f>
        <v>0</v>
      </c>
      <c r="I1799" s="236">
        <f>'Order Form'!E218</f>
        <v>7.5</v>
      </c>
      <c r="J1799" s="231">
        <f>'Order Form'!M218</f>
        <v>0</v>
      </c>
      <c r="K1799" s="231" t="str">
        <f t="shared" si="124"/>
        <v>F</v>
      </c>
      <c r="L1799" s="231">
        <f>IF('Pricing + Order Summary'!$O$13&gt;=8000,14,
IF('Pricing + Order Summary'!$O$13&gt;=5500,15,
IF('Pricing + Order Summary'!$O$13&gt;=4000,16,
IF('Pricing + Order Summary'!$O$13&gt;=2000,23,
IF('Pricing + Order Summary'!$O$13&gt;=750,21,
2)))))</f>
        <v>2</v>
      </c>
      <c r="M1799" s="231" t="str">
        <f>"SPS20115"&amp;"-"&amp;D1799&amp;"-"&amp;'Order Form'!$O$3&amp;"-4"</f>
        <v>SPS20115-0-1-4</v>
      </c>
    </row>
    <row r="1800" spans="1:13">
      <c r="A1800" s="234">
        <f>'Order Form'!A219</f>
        <v>100601</v>
      </c>
      <c r="B1800" s="234">
        <f t="shared" si="122"/>
        <v>100601</v>
      </c>
      <c r="C1800" s="235">
        <f t="shared" si="123"/>
        <v>100601</v>
      </c>
      <c r="D1800" s="231">
        <f>'Order Form'!$N$2</f>
        <v>0</v>
      </c>
      <c r="E1800" s="232">
        <f>'Order Form'!$M$11</f>
        <v>0</v>
      </c>
      <c r="F1800" s="232" t="str">
        <f>IF(ISBLANK('Order Form'!$M$12),"",'Order Form'!$M$12)</f>
        <v/>
      </c>
      <c r="G1800" s="232">
        <f t="shared" ca="1" si="125"/>
        <v>41887</v>
      </c>
      <c r="H1800" s="233">
        <f>'Order Form'!$M$13</f>
        <v>0</v>
      </c>
      <c r="I1800" s="236">
        <f>'Order Form'!E219</f>
        <v>7.5</v>
      </c>
      <c r="J1800" s="231">
        <f>'Order Form'!M219</f>
        <v>0</v>
      </c>
      <c r="K1800" s="231" t="str">
        <f t="shared" si="124"/>
        <v>F</v>
      </c>
      <c r="L1800" s="231">
        <f>IF('Pricing + Order Summary'!$O$13&gt;=8000,14,
IF('Pricing + Order Summary'!$O$13&gt;=5500,15,
IF('Pricing + Order Summary'!$O$13&gt;=4000,16,
IF('Pricing + Order Summary'!$O$13&gt;=2000,23,
IF('Pricing + Order Summary'!$O$13&gt;=750,21,
2)))))</f>
        <v>2</v>
      </c>
      <c r="M1800" s="231" t="str">
        <f>"SPS20115"&amp;"-"&amp;D1800&amp;"-"&amp;'Order Form'!$O$3&amp;"-4"</f>
        <v>SPS20115-0-1-4</v>
      </c>
    </row>
    <row r="1801" spans="1:13">
      <c r="A1801" s="234">
        <f>'Order Form'!A220</f>
        <v>100082</v>
      </c>
      <c r="B1801" s="234">
        <f t="shared" si="122"/>
        <v>100082</v>
      </c>
      <c r="C1801" s="235">
        <f t="shared" si="123"/>
        <v>100082</v>
      </c>
      <c r="D1801" s="231">
        <f>'Order Form'!$N$2</f>
        <v>0</v>
      </c>
      <c r="E1801" s="232">
        <f>'Order Form'!$M$11</f>
        <v>0</v>
      </c>
      <c r="F1801" s="232" t="str">
        <f>IF(ISBLANK('Order Form'!$M$12),"",'Order Form'!$M$12)</f>
        <v/>
      </c>
      <c r="G1801" s="232">
        <f t="shared" ca="1" si="125"/>
        <v>41887</v>
      </c>
      <c r="H1801" s="233">
        <f>'Order Form'!$M$13</f>
        <v>0</v>
      </c>
      <c r="I1801" s="236">
        <f>'Order Form'!E220</f>
        <v>7.5</v>
      </c>
      <c r="J1801" s="231">
        <f>'Order Form'!M220</f>
        <v>0</v>
      </c>
      <c r="K1801" s="231" t="str">
        <f t="shared" si="124"/>
        <v>F</v>
      </c>
      <c r="L1801" s="231">
        <f>IF('Pricing + Order Summary'!$O$13&gt;=8000,14,
IF('Pricing + Order Summary'!$O$13&gt;=5500,15,
IF('Pricing + Order Summary'!$O$13&gt;=4000,16,
IF('Pricing + Order Summary'!$O$13&gt;=2000,23,
IF('Pricing + Order Summary'!$O$13&gt;=750,21,
2)))))</f>
        <v>2</v>
      </c>
      <c r="M1801" s="231" t="str">
        <f>"SPS20115"&amp;"-"&amp;D1801&amp;"-"&amp;'Order Form'!$O$3&amp;"-4"</f>
        <v>SPS20115-0-1-4</v>
      </c>
    </row>
    <row r="1802" spans="1:13">
      <c r="A1802" s="234">
        <f>'Order Form'!A221</f>
        <v>100609</v>
      </c>
      <c r="B1802" s="234">
        <f t="shared" si="122"/>
        <v>100609</v>
      </c>
      <c r="C1802" s="235">
        <f t="shared" si="123"/>
        <v>100609</v>
      </c>
      <c r="D1802" s="231">
        <f>'Order Form'!$N$2</f>
        <v>0</v>
      </c>
      <c r="E1802" s="232">
        <f>'Order Form'!$M$11</f>
        <v>0</v>
      </c>
      <c r="F1802" s="232" t="str">
        <f>IF(ISBLANK('Order Form'!$M$12),"",'Order Form'!$M$12)</f>
        <v/>
      </c>
      <c r="G1802" s="232">
        <f t="shared" ca="1" si="125"/>
        <v>41887</v>
      </c>
      <c r="H1802" s="233">
        <f>'Order Form'!$M$13</f>
        <v>0</v>
      </c>
      <c r="I1802" s="236">
        <f>'Order Form'!E221</f>
        <v>7.5</v>
      </c>
      <c r="J1802" s="231">
        <f>'Order Form'!M221</f>
        <v>0</v>
      </c>
      <c r="K1802" s="231" t="str">
        <f t="shared" si="124"/>
        <v>F</v>
      </c>
      <c r="L1802" s="231">
        <f>IF('Pricing + Order Summary'!$O$13&gt;=8000,14,
IF('Pricing + Order Summary'!$O$13&gt;=5500,15,
IF('Pricing + Order Summary'!$O$13&gt;=4000,16,
IF('Pricing + Order Summary'!$O$13&gt;=2000,23,
IF('Pricing + Order Summary'!$O$13&gt;=750,21,
2)))))</f>
        <v>2</v>
      </c>
      <c r="M1802" s="231" t="str">
        <f>"SPS20115"&amp;"-"&amp;D1802&amp;"-"&amp;'Order Form'!$O$3&amp;"-4"</f>
        <v>SPS20115-0-1-4</v>
      </c>
    </row>
    <row r="1803" spans="1:13">
      <c r="A1803" s="234">
        <f>'Order Form'!A222</f>
        <v>100605</v>
      </c>
      <c r="B1803" s="234">
        <f t="shared" si="122"/>
        <v>100605</v>
      </c>
      <c r="C1803" s="235">
        <f t="shared" si="123"/>
        <v>100605</v>
      </c>
      <c r="D1803" s="231">
        <f>'Order Form'!$N$2</f>
        <v>0</v>
      </c>
      <c r="E1803" s="232">
        <f>'Order Form'!$M$11</f>
        <v>0</v>
      </c>
      <c r="F1803" s="232" t="str">
        <f>IF(ISBLANK('Order Form'!$M$12),"",'Order Form'!$M$12)</f>
        <v/>
      </c>
      <c r="G1803" s="232">
        <f t="shared" ca="1" si="125"/>
        <v>41887</v>
      </c>
      <c r="H1803" s="233">
        <f>'Order Form'!$M$13</f>
        <v>0</v>
      </c>
      <c r="I1803" s="236">
        <f>'Order Form'!E222</f>
        <v>7.5</v>
      </c>
      <c r="J1803" s="231">
        <f>'Order Form'!M222</f>
        <v>0</v>
      </c>
      <c r="K1803" s="231" t="str">
        <f t="shared" si="124"/>
        <v>F</v>
      </c>
      <c r="L1803" s="231">
        <f>IF('Pricing + Order Summary'!$O$13&gt;=8000,14,
IF('Pricing + Order Summary'!$O$13&gt;=5500,15,
IF('Pricing + Order Summary'!$O$13&gt;=4000,16,
IF('Pricing + Order Summary'!$O$13&gt;=2000,23,
IF('Pricing + Order Summary'!$O$13&gt;=750,21,
2)))))</f>
        <v>2</v>
      </c>
      <c r="M1803" s="231" t="str">
        <f>"SPS20115"&amp;"-"&amp;D1803&amp;"-"&amp;'Order Form'!$O$3&amp;"-4"</f>
        <v>SPS20115-0-1-4</v>
      </c>
    </row>
    <row r="1804" spans="1:13">
      <c r="A1804" s="234">
        <f>'Order Form'!A223</f>
        <v>107688</v>
      </c>
      <c r="B1804" s="234">
        <f t="shared" si="122"/>
        <v>107688</v>
      </c>
      <c r="C1804" s="235">
        <f t="shared" si="123"/>
        <v>107688</v>
      </c>
      <c r="D1804" s="231">
        <f>'Order Form'!$N$2</f>
        <v>0</v>
      </c>
      <c r="E1804" s="232">
        <f>'Order Form'!$M$11</f>
        <v>0</v>
      </c>
      <c r="F1804" s="232" t="str">
        <f>IF(ISBLANK('Order Form'!$M$12),"",'Order Form'!$M$12)</f>
        <v/>
      </c>
      <c r="G1804" s="232">
        <f t="shared" ca="1" si="125"/>
        <v>41887</v>
      </c>
      <c r="H1804" s="233">
        <f>'Order Form'!$M$13</f>
        <v>0</v>
      </c>
      <c r="I1804" s="236">
        <f>'Order Form'!E223</f>
        <v>7.5</v>
      </c>
      <c r="J1804" s="231">
        <f>'Order Form'!M223</f>
        <v>0</v>
      </c>
      <c r="K1804" s="231" t="str">
        <f t="shared" si="124"/>
        <v>F</v>
      </c>
      <c r="L1804" s="231">
        <f>IF('Pricing + Order Summary'!$O$13&gt;=8000,14,
IF('Pricing + Order Summary'!$O$13&gt;=5500,15,
IF('Pricing + Order Summary'!$O$13&gt;=4000,16,
IF('Pricing + Order Summary'!$O$13&gt;=2000,23,
IF('Pricing + Order Summary'!$O$13&gt;=750,21,
2)))))</f>
        <v>2</v>
      </c>
      <c r="M1804" s="231" t="str">
        <f>"SPS20115"&amp;"-"&amp;D1804&amp;"-"&amp;'Order Form'!$O$3&amp;"-4"</f>
        <v>SPS20115-0-1-4</v>
      </c>
    </row>
    <row r="1805" spans="1:13">
      <c r="A1805" s="234">
        <f>'Order Form'!A224</f>
        <v>100602</v>
      </c>
      <c r="B1805" s="234">
        <f t="shared" si="122"/>
        <v>100602</v>
      </c>
      <c r="C1805" s="235">
        <f t="shared" si="123"/>
        <v>100602</v>
      </c>
      <c r="D1805" s="231">
        <f>'Order Form'!$N$2</f>
        <v>0</v>
      </c>
      <c r="E1805" s="232">
        <f>'Order Form'!$M$11</f>
        <v>0</v>
      </c>
      <c r="F1805" s="232" t="str">
        <f>IF(ISBLANK('Order Form'!$M$12),"",'Order Form'!$M$12)</f>
        <v/>
      </c>
      <c r="G1805" s="232">
        <f t="shared" ca="1" si="125"/>
        <v>41887</v>
      </c>
      <c r="H1805" s="233">
        <f>'Order Form'!$M$13</f>
        <v>0</v>
      </c>
      <c r="I1805" s="236">
        <f>'Order Form'!E224</f>
        <v>7.5</v>
      </c>
      <c r="J1805" s="231">
        <f>'Order Form'!M224</f>
        <v>0</v>
      </c>
      <c r="K1805" s="231" t="str">
        <f t="shared" si="124"/>
        <v>F</v>
      </c>
      <c r="L1805" s="231">
        <f>IF('Pricing + Order Summary'!$O$13&gt;=8000,14,
IF('Pricing + Order Summary'!$O$13&gt;=5500,15,
IF('Pricing + Order Summary'!$O$13&gt;=4000,16,
IF('Pricing + Order Summary'!$O$13&gt;=2000,23,
IF('Pricing + Order Summary'!$O$13&gt;=750,21,
2)))))</f>
        <v>2</v>
      </c>
      <c r="M1805" s="231" t="str">
        <f>"SPS20115"&amp;"-"&amp;D1805&amp;"-"&amp;'Order Form'!$O$3&amp;"-4"</f>
        <v>SPS20115-0-1-4</v>
      </c>
    </row>
    <row r="1806" spans="1:13">
      <c r="A1806" s="234">
        <f>'Order Form'!A225</f>
        <v>107679</v>
      </c>
      <c r="B1806" s="234">
        <f t="shared" si="122"/>
        <v>107679</v>
      </c>
      <c r="C1806" s="235">
        <f t="shared" si="123"/>
        <v>107679</v>
      </c>
      <c r="D1806" s="231">
        <f>'Order Form'!$N$2</f>
        <v>0</v>
      </c>
      <c r="E1806" s="232">
        <f>'Order Form'!$M$11</f>
        <v>0</v>
      </c>
      <c r="F1806" s="232" t="str">
        <f>IF(ISBLANK('Order Form'!$M$12),"",'Order Form'!$M$12)</f>
        <v/>
      </c>
      <c r="G1806" s="232">
        <f t="shared" ca="1" si="125"/>
        <v>41887</v>
      </c>
      <c r="H1806" s="233">
        <f>'Order Form'!$M$13</f>
        <v>0</v>
      </c>
      <c r="I1806" s="236">
        <f>'Order Form'!E225</f>
        <v>7.5</v>
      </c>
      <c r="J1806" s="231">
        <f>'Order Form'!M225</f>
        <v>0</v>
      </c>
      <c r="K1806" s="231" t="str">
        <f t="shared" si="124"/>
        <v>F</v>
      </c>
      <c r="L1806" s="231">
        <f>IF('Pricing + Order Summary'!$O$13&gt;=8000,14,
IF('Pricing + Order Summary'!$O$13&gt;=5500,15,
IF('Pricing + Order Summary'!$O$13&gt;=4000,16,
IF('Pricing + Order Summary'!$O$13&gt;=2000,23,
IF('Pricing + Order Summary'!$O$13&gt;=750,21,
2)))))</f>
        <v>2</v>
      </c>
      <c r="M1806" s="231" t="str">
        <f>"SPS20115"&amp;"-"&amp;D1806&amp;"-"&amp;'Order Form'!$O$3&amp;"-4"</f>
        <v>SPS20115-0-1-4</v>
      </c>
    </row>
    <row r="1807" spans="1:13">
      <c r="A1807" s="234">
        <f>'Order Form'!A226</f>
        <v>107678</v>
      </c>
      <c r="B1807" s="234">
        <f t="shared" si="122"/>
        <v>107678</v>
      </c>
      <c r="C1807" s="235">
        <f t="shared" si="123"/>
        <v>107678</v>
      </c>
      <c r="D1807" s="231">
        <f>'Order Form'!$N$2</f>
        <v>0</v>
      </c>
      <c r="E1807" s="232">
        <f>'Order Form'!$M$11</f>
        <v>0</v>
      </c>
      <c r="F1807" s="232" t="str">
        <f>IF(ISBLANK('Order Form'!$M$12),"",'Order Form'!$M$12)</f>
        <v/>
      </c>
      <c r="G1807" s="232">
        <f t="shared" ca="1" si="125"/>
        <v>41887</v>
      </c>
      <c r="H1807" s="233">
        <f>'Order Form'!$M$13</f>
        <v>0</v>
      </c>
      <c r="I1807" s="236">
        <f>'Order Form'!E226</f>
        <v>7.5</v>
      </c>
      <c r="J1807" s="231">
        <f>'Order Form'!M226</f>
        <v>0</v>
      </c>
      <c r="K1807" s="231" t="str">
        <f t="shared" si="124"/>
        <v>F</v>
      </c>
      <c r="L1807" s="231">
        <f>IF('Pricing + Order Summary'!$O$13&gt;=8000,14,
IF('Pricing + Order Summary'!$O$13&gt;=5500,15,
IF('Pricing + Order Summary'!$O$13&gt;=4000,16,
IF('Pricing + Order Summary'!$O$13&gt;=2000,23,
IF('Pricing + Order Summary'!$O$13&gt;=750,21,
2)))))</f>
        <v>2</v>
      </c>
      <c r="M1807" s="231" t="str">
        <f>"SPS20115"&amp;"-"&amp;D1807&amp;"-"&amp;'Order Form'!$O$3&amp;"-4"</f>
        <v>SPS20115-0-1-4</v>
      </c>
    </row>
    <row r="1808" spans="1:13">
      <c r="A1808" s="234">
        <f>'Order Form'!A227</f>
        <v>100274</v>
      </c>
      <c r="B1808" s="234">
        <f t="shared" si="122"/>
        <v>100274</v>
      </c>
      <c r="C1808" s="235">
        <f t="shared" si="123"/>
        <v>100274</v>
      </c>
      <c r="D1808" s="231">
        <f>'Order Form'!$N$2</f>
        <v>0</v>
      </c>
      <c r="E1808" s="232">
        <f>'Order Form'!$M$11</f>
        <v>0</v>
      </c>
      <c r="F1808" s="232" t="str">
        <f>IF(ISBLANK('Order Form'!$M$12),"",'Order Form'!$M$12)</f>
        <v/>
      </c>
      <c r="G1808" s="232">
        <f t="shared" ca="1" si="125"/>
        <v>41887</v>
      </c>
      <c r="H1808" s="233">
        <f>'Order Form'!$M$13</f>
        <v>0</v>
      </c>
      <c r="I1808" s="236">
        <f>'Order Form'!E227</f>
        <v>7.5</v>
      </c>
      <c r="J1808" s="231">
        <f>'Order Form'!M227</f>
        <v>0</v>
      </c>
      <c r="K1808" s="231" t="str">
        <f t="shared" si="124"/>
        <v>F</v>
      </c>
      <c r="L1808" s="231">
        <f>IF('Pricing + Order Summary'!$O$13&gt;=8000,14,
IF('Pricing + Order Summary'!$O$13&gt;=5500,15,
IF('Pricing + Order Summary'!$O$13&gt;=4000,16,
IF('Pricing + Order Summary'!$O$13&gt;=2000,23,
IF('Pricing + Order Summary'!$O$13&gt;=750,21,
2)))))</f>
        <v>2</v>
      </c>
      <c r="M1808" s="231" t="str">
        <f>"SPS20115"&amp;"-"&amp;D1808&amp;"-"&amp;'Order Form'!$O$3&amp;"-4"</f>
        <v>SPS20115-0-1-4</v>
      </c>
    </row>
    <row r="1809" spans="1:13">
      <c r="A1809" s="234">
        <f>'Order Form'!A228</f>
        <v>108665</v>
      </c>
      <c r="B1809" s="234">
        <f t="shared" si="122"/>
        <v>108665</v>
      </c>
      <c r="C1809" s="235">
        <f t="shared" si="123"/>
        <v>108665</v>
      </c>
      <c r="D1809" s="231">
        <f>'Order Form'!$N$2</f>
        <v>0</v>
      </c>
      <c r="E1809" s="232">
        <f>'Order Form'!$M$11</f>
        <v>0</v>
      </c>
      <c r="F1809" s="232" t="str">
        <f>IF(ISBLANK('Order Form'!$M$12),"",'Order Form'!$M$12)</f>
        <v/>
      </c>
      <c r="G1809" s="232">
        <f t="shared" ca="1" si="125"/>
        <v>41887</v>
      </c>
      <c r="H1809" s="233">
        <f>'Order Form'!$M$13</f>
        <v>0</v>
      </c>
      <c r="I1809" s="236">
        <f>'Order Form'!E228</f>
        <v>7.5</v>
      </c>
      <c r="J1809" s="231">
        <f>'Order Form'!M228</f>
        <v>0</v>
      </c>
      <c r="K1809" s="231" t="str">
        <f t="shared" si="124"/>
        <v>F</v>
      </c>
      <c r="L1809" s="231">
        <f>IF('Pricing + Order Summary'!$O$13&gt;=8000,14,
IF('Pricing + Order Summary'!$O$13&gt;=5500,15,
IF('Pricing + Order Summary'!$O$13&gt;=4000,16,
IF('Pricing + Order Summary'!$O$13&gt;=2000,23,
IF('Pricing + Order Summary'!$O$13&gt;=750,21,
2)))))</f>
        <v>2</v>
      </c>
      <c r="M1809" s="231" t="str">
        <f>"SPS20115"&amp;"-"&amp;D1809&amp;"-"&amp;'Order Form'!$O$3&amp;"-4"</f>
        <v>SPS20115-0-1-4</v>
      </c>
    </row>
    <row r="1810" spans="1:13">
      <c r="A1810" s="234">
        <f>'Order Form'!A229</f>
        <v>105874</v>
      </c>
      <c r="B1810" s="234">
        <f t="shared" si="122"/>
        <v>105874</v>
      </c>
      <c r="C1810" s="235">
        <f t="shared" si="123"/>
        <v>105874</v>
      </c>
      <c r="D1810" s="231">
        <f>'Order Form'!$N$2</f>
        <v>0</v>
      </c>
      <c r="E1810" s="232">
        <f>'Order Form'!$M$11</f>
        <v>0</v>
      </c>
      <c r="F1810" s="232" t="str">
        <f>IF(ISBLANK('Order Form'!$M$12),"",'Order Form'!$M$12)</f>
        <v/>
      </c>
      <c r="G1810" s="232">
        <f t="shared" ca="1" si="125"/>
        <v>41887</v>
      </c>
      <c r="H1810" s="233">
        <f>'Order Form'!$M$13</f>
        <v>0</v>
      </c>
      <c r="I1810" s="236">
        <f>'Order Form'!E229</f>
        <v>7.5</v>
      </c>
      <c r="J1810" s="231">
        <f>'Order Form'!M229</f>
        <v>0</v>
      </c>
      <c r="K1810" s="231" t="str">
        <f t="shared" si="124"/>
        <v>F</v>
      </c>
      <c r="L1810" s="231">
        <f>IF('Pricing + Order Summary'!$O$13&gt;=8000,14,
IF('Pricing + Order Summary'!$O$13&gt;=5500,15,
IF('Pricing + Order Summary'!$O$13&gt;=4000,16,
IF('Pricing + Order Summary'!$O$13&gt;=2000,23,
IF('Pricing + Order Summary'!$O$13&gt;=750,21,
2)))))</f>
        <v>2</v>
      </c>
      <c r="M1810" s="231" t="str">
        <f>"SPS20115"&amp;"-"&amp;D1810&amp;"-"&amp;'Order Form'!$O$3&amp;"-4"</f>
        <v>SPS20115-0-1-4</v>
      </c>
    </row>
    <row r="1811" spans="1:13">
      <c r="A1811" s="234">
        <f>'Order Form'!A230</f>
        <v>105875</v>
      </c>
      <c r="B1811" s="234">
        <f t="shared" si="122"/>
        <v>105875</v>
      </c>
      <c r="C1811" s="235">
        <f t="shared" si="123"/>
        <v>105875</v>
      </c>
      <c r="D1811" s="231">
        <f>'Order Form'!$N$2</f>
        <v>0</v>
      </c>
      <c r="E1811" s="232">
        <f>'Order Form'!$M$11</f>
        <v>0</v>
      </c>
      <c r="F1811" s="232" t="str">
        <f>IF(ISBLANK('Order Form'!$M$12),"",'Order Form'!$M$12)</f>
        <v/>
      </c>
      <c r="G1811" s="232">
        <f t="shared" ca="1" si="125"/>
        <v>41887</v>
      </c>
      <c r="H1811" s="233">
        <f>'Order Form'!$M$13</f>
        <v>0</v>
      </c>
      <c r="I1811" s="236">
        <f>'Order Form'!E230</f>
        <v>15</v>
      </c>
      <c r="J1811" s="231">
        <f>'Order Form'!M230</f>
        <v>0</v>
      </c>
      <c r="K1811" s="231" t="str">
        <f t="shared" si="124"/>
        <v>F</v>
      </c>
      <c r="L1811" s="231">
        <f>IF('Pricing + Order Summary'!$O$13&gt;=8000,14,
IF('Pricing + Order Summary'!$O$13&gt;=5500,15,
IF('Pricing + Order Summary'!$O$13&gt;=4000,16,
IF('Pricing + Order Summary'!$O$13&gt;=2000,23,
IF('Pricing + Order Summary'!$O$13&gt;=750,21,
2)))))</f>
        <v>2</v>
      </c>
      <c r="M1811" s="231" t="str">
        <f>"SPS20115"&amp;"-"&amp;D1811&amp;"-"&amp;'Order Form'!$O$3&amp;"-4"</f>
        <v>SPS20115-0-1-4</v>
      </c>
    </row>
    <row r="1812" spans="1:13">
      <c r="A1812" s="234">
        <f>'Order Form'!A231</f>
        <v>108787</v>
      </c>
      <c r="B1812" s="234">
        <f t="shared" si="122"/>
        <v>108787</v>
      </c>
      <c r="C1812" s="235">
        <f t="shared" si="123"/>
        <v>108787</v>
      </c>
      <c r="D1812" s="231">
        <f>'Order Form'!$N$2</f>
        <v>0</v>
      </c>
      <c r="E1812" s="232">
        <f>'Order Form'!$M$11</f>
        <v>0</v>
      </c>
      <c r="F1812" s="232" t="str">
        <f>IF(ISBLANK('Order Form'!$M$12),"",'Order Form'!$M$12)</f>
        <v/>
      </c>
      <c r="G1812" s="232">
        <f t="shared" ca="1" si="125"/>
        <v>41887</v>
      </c>
      <c r="H1812" s="233">
        <f>'Order Form'!$M$13</f>
        <v>0</v>
      </c>
      <c r="I1812" s="236">
        <f>'Order Form'!E231</f>
        <v>7.5</v>
      </c>
      <c r="J1812" s="231">
        <f>'Order Form'!M231</f>
        <v>0</v>
      </c>
      <c r="K1812" s="231" t="str">
        <f t="shared" si="124"/>
        <v>F</v>
      </c>
      <c r="L1812" s="231">
        <f>IF('Pricing + Order Summary'!$O$13&gt;=8000,14,
IF('Pricing + Order Summary'!$O$13&gt;=5500,15,
IF('Pricing + Order Summary'!$O$13&gt;=4000,16,
IF('Pricing + Order Summary'!$O$13&gt;=2000,23,
IF('Pricing + Order Summary'!$O$13&gt;=750,21,
2)))))</f>
        <v>2</v>
      </c>
      <c r="M1812" s="231" t="str">
        <f>"SPS20115"&amp;"-"&amp;D1812&amp;"-"&amp;'Order Form'!$O$3&amp;"-4"</f>
        <v>SPS20115-0-1-4</v>
      </c>
    </row>
    <row r="1813" spans="1:13">
      <c r="A1813" s="234">
        <f>'Order Form'!A232</f>
        <v>108788</v>
      </c>
      <c r="B1813" s="234">
        <f t="shared" si="122"/>
        <v>108788</v>
      </c>
      <c r="C1813" s="235">
        <f t="shared" si="123"/>
        <v>108788</v>
      </c>
      <c r="D1813" s="231">
        <f>'Order Form'!$N$2</f>
        <v>0</v>
      </c>
      <c r="E1813" s="232">
        <f>'Order Form'!$M$11</f>
        <v>0</v>
      </c>
      <c r="F1813" s="232" t="str">
        <f>IF(ISBLANK('Order Form'!$M$12),"",'Order Form'!$M$12)</f>
        <v/>
      </c>
      <c r="G1813" s="232">
        <f t="shared" ca="1" si="125"/>
        <v>41887</v>
      </c>
      <c r="H1813" s="233">
        <f>'Order Form'!$M$13</f>
        <v>0</v>
      </c>
      <c r="I1813" s="236">
        <f>'Order Form'!E232</f>
        <v>7.5</v>
      </c>
      <c r="J1813" s="231">
        <f>'Order Form'!M232</f>
        <v>0</v>
      </c>
      <c r="K1813" s="231" t="str">
        <f t="shared" si="124"/>
        <v>F</v>
      </c>
      <c r="L1813" s="231">
        <f>IF('Pricing + Order Summary'!$O$13&gt;=8000,14,
IF('Pricing + Order Summary'!$O$13&gt;=5500,15,
IF('Pricing + Order Summary'!$O$13&gt;=4000,16,
IF('Pricing + Order Summary'!$O$13&gt;=2000,23,
IF('Pricing + Order Summary'!$O$13&gt;=750,21,
2)))))</f>
        <v>2</v>
      </c>
      <c r="M1813" s="231" t="str">
        <f>"SPS20115"&amp;"-"&amp;D1813&amp;"-"&amp;'Order Form'!$O$3&amp;"-4"</f>
        <v>SPS20115-0-1-4</v>
      </c>
    </row>
    <row r="1814" spans="1:13">
      <c r="A1814" s="234">
        <f>'Order Form'!A233</f>
        <v>108789</v>
      </c>
      <c r="B1814" s="234">
        <f t="shared" si="122"/>
        <v>108789</v>
      </c>
      <c r="C1814" s="235">
        <f t="shared" si="123"/>
        <v>108789</v>
      </c>
      <c r="D1814" s="231">
        <f>'Order Form'!$N$2</f>
        <v>0</v>
      </c>
      <c r="E1814" s="232">
        <f>'Order Form'!$M$11</f>
        <v>0</v>
      </c>
      <c r="F1814" s="232" t="str">
        <f>IF(ISBLANK('Order Form'!$M$12),"",'Order Form'!$M$12)</f>
        <v/>
      </c>
      <c r="G1814" s="232">
        <f t="shared" ca="1" si="125"/>
        <v>41887</v>
      </c>
      <c r="H1814" s="233">
        <f>'Order Form'!$M$13</f>
        <v>0</v>
      </c>
      <c r="I1814" s="236">
        <f>'Order Form'!E233</f>
        <v>7.5</v>
      </c>
      <c r="J1814" s="231">
        <f>'Order Form'!M233</f>
        <v>0</v>
      </c>
      <c r="K1814" s="231" t="str">
        <f t="shared" si="124"/>
        <v>F</v>
      </c>
      <c r="L1814" s="231">
        <f>IF('Pricing + Order Summary'!$O$13&gt;=8000,14,
IF('Pricing + Order Summary'!$O$13&gt;=5500,15,
IF('Pricing + Order Summary'!$O$13&gt;=4000,16,
IF('Pricing + Order Summary'!$O$13&gt;=2000,23,
IF('Pricing + Order Summary'!$O$13&gt;=750,21,
2)))))</f>
        <v>2</v>
      </c>
      <c r="M1814" s="231" t="str">
        <f>"SPS20115"&amp;"-"&amp;D1814&amp;"-"&amp;'Order Form'!$O$3&amp;"-4"</f>
        <v>SPS20115-0-1-4</v>
      </c>
    </row>
    <row r="1815" spans="1:13">
      <c r="A1815" s="234">
        <f>'Order Form'!A234</f>
        <v>108717</v>
      </c>
      <c r="B1815" s="234">
        <f t="shared" si="122"/>
        <v>108717</v>
      </c>
      <c r="C1815" s="235">
        <f t="shared" si="123"/>
        <v>108717</v>
      </c>
      <c r="D1815" s="231">
        <f>'Order Form'!$N$2</f>
        <v>0</v>
      </c>
      <c r="E1815" s="232">
        <f>'Order Form'!$M$11</f>
        <v>0</v>
      </c>
      <c r="F1815" s="232" t="str">
        <f>IF(ISBLANK('Order Form'!$M$12),"",'Order Form'!$M$12)</f>
        <v/>
      </c>
      <c r="G1815" s="232">
        <f t="shared" ca="1" si="125"/>
        <v>41887</v>
      </c>
      <c r="H1815" s="233">
        <f>'Order Form'!$M$13</f>
        <v>0</v>
      </c>
      <c r="I1815" s="236">
        <f>'Order Form'!E234</f>
        <v>7.5</v>
      </c>
      <c r="J1815" s="231">
        <f>'Order Form'!M234</f>
        <v>0</v>
      </c>
      <c r="K1815" s="231" t="str">
        <f t="shared" si="124"/>
        <v>F</v>
      </c>
      <c r="L1815" s="231">
        <f>IF('Pricing + Order Summary'!$O$13&gt;=8000,14,
IF('Pricing + Order Summary'!$O$13&gt;=5500,15,
IF('Pricing + Order Summary'!$O$13&gt;=4000,16,
IF('Pricing + Order Summary'!$O$13&gt;=2000,23,
IF('Pricing + Order Summary'!$O$13&gt;=750,21,
2)))))</f>
        <v>2</v>
      </c>
      <c r="M1815" s="231" t="str">
        <f>"SPS20115"&amp;"-"&amp;D1815&amp;"-"&amp;'Order Form'!$O$3&amp;"-4"</f>
        <v>SPS20115-0-1-4</v>
      </c>
    </row>
    <row r="1816" spans="1:13">
      <c r="A1816" s="234">
        <f>'Order Form'!A235</f>
        <v>108624</v>
      </c>
      <c r="B1816" s="234">
        <f t="shared" si="122"/>
        <v>108624</v>
      </c>
      <c r="C1816" s="235">
        <f t="shared" si="123"/>
        <v>108624</v>
      </c>
      <c r="D1816" s="231">
        <f>'Order Form'!$N$2</f>
        <v>0</v>
      </c>
      <c r="E1816" s="232">
        <f>'Order Form'!$M$11</f>
        <v>0</v>
      </c>
      <c r="F1816" s="232" t="str">
        <f>IF(ISBLANK('Order Form'!$M$12),"",'Order Form'!$M$12)</f>
        <v/>
      </c>
      <c r="G1816" s="232">
        <f t="shared" ca="1" si="125"/>
        <v>41887</v>
      </c>
      <c r="H1816" s="233">
        <f>'Order Form'!$M$13</f>
        <v>0</v>
      </c>
      <c r="I1816" s="236">
        <f>'Order Form'!E235</f>
        <v>7.5</v>
      </c>
      <c r="J1816" s="231">
        <f>'Order Form'!M235</f>
        <v>0</v>
      </c>
      <c r="K1816" s="231" t="str">
        <f t="shared" si="124"/>
        <v>F</v>
      </c>
      <c r="L1816" s="231">
        <f>IF('Pricing + Order Summary'!$O$13&gt;=8000,14,
IF('Pricing + Order Summary'!$O$13&gt;=5500,15,
IF('Pricing + Order Summary'!$O$13&gt;=4000,16,
IF('Pricing + Order Summary'!$O$13&gt;=2000,23,
IF('Pricing + Order Summary'!$O$13&gt;=750,21,
2)))))</f>
        <v>2</v>
      </c>
      <c r="M1816" s="231" t="str">
        <f>"SPS20115"&amp;"-"&amp;D1816&amp;"-"&amp;'Order Form'!$O$3&amp;"-4"</f>
        <v>SPS20115-0-1-4</v>
      </c>
    </row>
    <row r="1817" spans="1:13">
      <c r="A1817" s="234">
        <f>'Order Form'!A236</f>
        <v>108790</v>
      </c>
      <c r="B1817" s="234">
        <f t="shared" si="122"/>
        <v>108790</v>
      </c>
      <c r="C1817" s="235">
        <f t="shared" si="123"/>
        <v>108790</v>
      </c>
      <c r="D1817" s="231">
        <f>'Order Form'!$N$2</f>
        <v>0</v>
      </c>
      <c r="E1817" s="232">
        <f>'Order Form'!$M$11</f>
        <v>0</v>
      </c>
      <c r="F1817" s="232" t="str">
        <f>IF(ISBLANK('Order Form'!$M$12),"",'Order Form'!$M$12)</f>
        <v/>
      </c>
      <c r="G1817" s="232">
        <f t="shared" ca="1" si="125"/>
        <v>41887</v>
      </c>
      <c r="H1817" s="233">
        <f>'Order Form'!$M$13</f>
        <v>0</v>
      </c>
      <c r="I1817" s="236">
        <f>'Order Form'!E236</f>
        <v>7.5</v>
      </c>
      <c r="J1817" s="231">
        <f>'Order Form'!M236</f>
        <v>0</v>
      </c>
      <c r="K1817" s="231" t="str">
        <f t="shared" si="124"/>
        <v>F</v>
      </c>
      <c r="L1817" s="231">
        <f>IF('Pricing + Order Summary'!$O$13&gt;=8000,14,
IF('Pricing + Order Summary'!$O$13&gt;=5500,15,
IF('Pricing + Order Summary'!$O$13&gt;=4000,16,
IF('Pricing + Order Summary'!$O$13&gt;=2000,23,
IF('Pricing + Order Summary'!$O$13&gt;=750,21,
2)))))</f>
        <v>2</v>
      </c>
      <c r="M1817" s="231" t="str">
        <f>"SPS20115"&amp;"-"&amp;D1817&amp;"-"&amp;'Order Form'!$O$3&amp;"-4"</f>
        <v>SPS20115-0-1-4</v>
      </c>
    </row>
    <row r="1818" spans="1:13">
      <c r="A1818" s="234">
        <f>'Order Form'!A237</f>
        <v>108791</v>
      </c>
      <c r="B1818" s="234">
        <f t="shared" si="122"/>
        <v>108791</v>
      </c>
      <c r="C1818" s="235">
        <f t="shared" si="123"/>
        <v>108791</v>
      </c>
      <c r="D1818" s="231">
        <f>'Order Form'!$N$2</f>
        <v>0</v>
      </c>
      <c r="E1818" s="232">
        <f>'Order Form'!$M$11</f>
        <v>0</v>
      </c>
      <c r="F1818" s="232" t="str">
        <f>IF(ISBLANK('Order Form'!$M$12),"",'Order Form'!$M$12)</f>
        <v/>
      </c>
      <c r="G1818" s="232">
        <f t="shared" ca="1" si="125"/>
        <v>41887</v>
      </c>
      <c r="H1818" s="233">
        <f>'Order Form'!$M$13</f>
        <v>0</v>
      </c>
      <c r="I1818" s="236">
        <f>'Order Form'!E237</f>
        <v>7.5</v>
      </c>
      <c r="J1818" s="231">
        <f>'Order Form'!M237</f>
        <v>0</v>
      </c>
      <c r="K1818" s="231" t="str">
        <f t="shared" si="124"/>
        <v>F</v>
      </c>
      <c r="L1818" s="231">
        <f>IF('Pricing + Order Summary'!$O$13&gt;=8000,14,
IF('Pricing + Order Summary'!$O$13&gt;=5500,15,
IF('Pricing + Order Summary'!$O$13&gt;=4000,16,
IF('Pricing + Order Summary'!$O$13&gt;=2000,23,
IF('Pricing + Order Summary'!$O$13&gt;=750,21,
2)))))</f>
        <v>2</v>
      </c>
      <c r="M1818" s="231" t="str">
        <f>"SPS20115"&amp;"-"&amp;D1818&amp;"-"&amp;'Order Form'!$O$3&amp;"-4"</f>
        <v>SPS20115-0-1-4</v>
      </c>
    </row>
    <row r="1819" spans="1:13">
      <c r="A1819" s="234">
        <f>'Order Form'!A238</f>
        <v>108646</v>
      </c>
      <c r="B1819" s="234">
        <f t="shared" si="122"/>
        <v>108646</v>
      </c>
      <c r="C1819" s="235">
        <f t="shared" si="123"/>
        <v>108646</v>
      </c>
      <c r="D1819" s="231">
        <f>'Order Form'!$N$2</f>
        <v>0</v>
      </c>
      <c r="E1819" s="232">
        <f>'Order Form'!$M$11</f>
        <v>0</v>
      </c>
      <c r="F1819" s="232" t="str">
        <f>IF(ISBLANK('Order Form'!$M$12),"",'Order Form'!$M$12)</f>
        <v/>
      </c>
      <c r="G1819" s="232">
        <f t="shared" ca="1" si="125"/>
        <v>41887</v>
      </c>
      <c r="H1819" s="233">
        <f>'Order Form'!$M$13</f>
        <v>0</v>
      </c>
      <c r="I1819" s="236">
        <f>'Order Form'!E238</f>
        <v>7.5</v>
      </c>
      <c r="J1819" s="231">
        <f>'Order Form'!M238</f>
        <v>0</v>
      </c>
      <c r="K1819" s="231" t="str">
        <f t="shared" si="124"/>
        <v>F</v>
      </c>
      <c r="L1819" s="231">
        <f>IF('Pricing + Order Summary'!$O$13&gt;=8000,14,
IF('Pricing + Order Summary'!$O$13&gt;=5500,15,
IF('Pricing + Order Summary'!$O$13&gt;=4000,16,
IF('Pricing + Order Summary'!$O$13&gt;=2000,23,
IF('Pricing + Order Summary'!$O$13&gt;=750,21,
2)))))</f>
        <v>2</v>
      </c>
      <c r="M1819" s="231" t="str">
        <f>"SPS20115"&amp;"-"&amp;D1819&amp;"-"&amp;'Order Form'!$O$3&amp;"-4"</f>
        <v>SPS20115-0-1-4</v>
      </c>
    </row>
    <row r="1820" spans="1:13">
      <c r="A1820" s="234">
        <f>'Order Form'!A239</f>
        <v>108648</v>
      </c>
      <c r="B1820" s="234">
        <f t="shared" si="122"/>
        <v>108648</v>
      </c>
      <c r="C1820" s="235">
        <f t="shared" si="123"/>
        <v>108648</v>
      </c>
      <c r="D1820" s="231">
        <f>'Order Form'!$N$2</f>
        <v>0</v>
      </c>
      <c r="E1820" s="232">
        <f>'Order Form'!$M$11</f>
        <v>0</v>
      </c>
      <c r="F1820" s="232" t="str">
        <f>IF(ISBLANK('Order Form'!$M$12),"",'Order Form'!$M$12)</f>
        <v/>
      </c>
      <c r="G1820" s="232">
        <f t="shared" ca="1" si="125"/>
        <v>41887</v>
      </c>
      <c r="H1820" s="233">
        <f>'Order Form'!$M$13</f>
        <v>0</v>
      </c>
      <c r="I1820" s="236">
        <f>'Order Form'!E239</f>
        <v>7.5</v>
      </c>
      <c r="J1820" s="231">
        <f>'Order Form'!M239</f>
        <v>0</v>
      </c>
      <c r="K1820" s="231" t="str">
        <f t="shared" si="124"/>
        <v>F</v>
      </c>
      <c r="L1820" s="231">
        <f>IF('Pricing + Order Summary'!$O$13&gt;=8000,14,
IF('Pricing + Order Summary'!$O$13&gt;=5500,15,
IF('Pricing + Order Summary'!$O$13&gt;=4000,16,
IF('Pricing + Order Summary'!$O$13&gt;=2000,23,
IF('Pricing + Order Summary'!$O$13&gt;=750,21,
2)))))</f>
        <v>2</v>
      </c>
      <c r="M1820" s="231" t="str">
        <f>"SPS20115"&amp;"-"&amp;D1820&amp;"-"&amp;'Order Form'!$O$3&amp;"-4"</f>
        <v>SPS20115-0-1-4</v>
      </c>
    </row>
    <row r="1821" spans="1:13">
      <c r="A1821" s="234">
        <f>'Order Form'!A240</f>
        <v>108647</v>
      </c>
      <c r="B1821" s="234">
        <f t="shared" si="122"/>
        <v>108647</v>
      </c>
      <c r="C1821" s="235">
        <f t="shared" si="123"/>
        <v>108647</v>
      </c>
      <c r="D1821" s="231">
        <f>'Order Form'!$N$2</f>
        <v>0</v>
      </c>
      <c r="E1821" s="232">
        <f>'Order Form'!$M$11</f>
        <v>0</v>
      </c>
      <c r="F1821" s="232" t="str">
        <f>IF(ISBLANK('Order Form'!$M$12),"",'Order Form'!$M$12)</f>
        <v/>
      </c>
      <c r="G1821" s="232">
        <f t="shared" ca="1" si="125"/>
        <v>41887</v>
      </c>
      <c r="H1821" s="233">
        <f>'Order Form'!$M$13</f>
        <v>0</v>
      </c>
      <c r="I1821" s="236">
        <f>'Order Form'!E240</f>
        <v>7.5</v>
      </c>
      <c r="J1821" s="231">
        <f>'Order Form'!M240</f>
        <v>0</v>
      </c>
      <c r="K1821" s="231" t="str">
        <f t="shared" si="124"/>
        <v>F</v>
      </c>
      <c r="L1821" s="231">
        <f>IF('Pricing + Order Summary'!$O$13&gt;=8000,14,
IF('Pricing + Order Summary'!$O$13&gt;=5500,15,
IF('Pricing + Order Summary'!$O$13&gt;=4000,16,
IF('Pricing + Order Summary'!$O$13&gt;=2000,23,
IF('Pricing + Order Summary'!$O$13&gt;=750,21,
2)))))</f>
        <v>2</v>
      </c>
      <c r="M1821" s="231" t="str">
        <f>"SPS20115"&amp;"-"&amp;D1821&amp;"-"&amp;'Order Form'!$O$3&amp;"-4"</f>
        <v>SPS20115-0-1-4</v>
      </c>
    </row>
    <row r="1822" spans="1:13">
      <c r="A1822" s="234">
        <f>'Order Form'!A241</f>
        <v>108792</v>
      </c>
      <c r="B1822" s="234">
        <f t="shared" si="122"/>
        <v>108792</v>
      </c>
      <c r="C1822" s="235">
        <f t="shared" si="123"/>
        <v>108792</v>
      </c>
      <c r="D1822" s="231">
        <f>'Order Form'!$N$2</f>
        <v>0</v>
      </c>
      <c r="E1822" s="232">
        <f>'Order Form'!$M$11</f>
        <v>0</v>
      </c>
      <c r="F1822" s="232" t="str">
        <f>IF(ISBLANK('Order Form'!$M$12),"",'Order Form'!$M$12)</f>
        <v/>
      </c>
      <c r="G1822" s="232">
        <f t="shared" ca="1" si="125"/>
        <v>41887</v>
      </c>
      <c r="H1822" s="233">
        <f>'Order Form'!$M$13</f>
        <v>0</v>
      </c>
      <c r="I1822" s="236">
        <f>'Order Form'!E241</f>
        <v>7.5</v>
      </c>
      <c r="J1822" s="231">
        <f>'Order Form'!M241</f>
        <v>0</v>
      </c>
      <c r="K1822" s="231" t="str">
        <f t="shared" si="124"/>
        <v>F</v>
      </c>
      <c r="L1822" s="231">
        <f>IF('Pricing + Order Summary'!$O$13&gt;=8000,14,
IF('Pricing + Order Summary'!$O$13&gt;=5500,15,
IF('Pricing + Order Summary'!$O$13&gt;=4000,16,
IF('Pricing + Order Summary'!$O$13&gt;=2000,23,
IF('Pricing + Order Summary'!$O$13&gt;=750,21,
2)))))</f>
        <v>2</v>
      </c>
      <c r="M1822" s="231" t="str">
        <f>"SPS20115"&amp;"-"&amp;D1822&amp;"-"&amp;'Order Form'!$O$3&amp;"-4"</f>
        <v>SPS20115-0-1-4</v>
      </c>
    </row>
    <row r="1823" spans="1:13">
      <c r="A1823" s="234">
        <f>'Order Form'!A242</f>
        <v>108793</v>
      </c>
      <c r="B1823" s="234">
        <f t="shared" si="122"/>
        <v>108793</v>
      </c>
      <c r="C1823" s="235">
        <f t="shared" si="123"/>
        <v>108793</v>
      </c>
      <c r="D1823" s="231">
        <f>'Order Form'!$N$2</f>
        <v>0</v>
      </c>
      <c r="E1823" s="232">
        <f>'Order Form'!$M$11</f>
        <v>0</v>
      </c>
      <c r="F1823" s="232" t="str">
        <f>IF(ISBLANK('Order Form'!$M$12),"",'Order Form'!$M$12)</f>
        <v/>
      </c>
      <c r="G1823" s="232">
        <f t="shared" ca="1" si="125"/>
        <v>41887</v>
      </c>
      <c r="H1823" s="233">
        <f>'Order Form'!$M$13</f>
        <v>0</v>
      </c>
      <c r="I1823" s="236">
        <f>'Order Form'!E242</f>
        <v>7.5</v>
      </c>
      <c r="J1823" s="231">
        <f>'Order Form'!M242</f>
        <v>0</v>
      </c>
      <c r="K1823" s="231" t="str">
        <f t="shared" si="124"/>
        <v>F</v>
      </c>
      <c r="L1823" s="231">
        <f>IF('Pricing + Order Summary'!$O$13&gt;=8000,14,
IF('Pricing + Order Summary'!$O$13&gt;=5500,15,
IF('Pricing + Order Summary'!$O$13&gt;=4000,16,
IF('Pricing + Order Summary'!$O$13&gt;=2000,23,
IF('Pricing + Order Summary'!$O$13&gt;=750,21,
2)))))</f>
        <v>2</v>
      </c>
      <c r="M1823" s="231" t="str">
        <f>"SPS20115"&amp;"-"&amp;D1823&amp;"-"&amp;'Order Form'!$O$3&amp;"-4"</f>
        <v>SPS20115-0-1-4</v>
      </c>
    </row>
    <row r="1824" spans="1:13">
      <c r="A1824" s="234">
        <f>'Order Form'!A243</f>
        <v>108794</v>
      </c>
      <c r="B1824" s="234">
        <f t="shared" si="122"/>
        <v>108794</v>
      </c>
      <c r="C1824" s="235">
        <f t="shared" si="123"/>
        <v>108794</v>
      </c>
      <c r="D1824" s="231">
        <f>'Order Form'!$N$2</f>
        <v>0</v>
      </c>
      <c r="E1824" s="232">
        <f>'Order Form'!$M$11</f>
        <v>0</v>
      </c>
      <c r="F1824" s="232" t="str">
        <f>IF(ISBLANK('Order Form'!$M$12),"",'Order Form'!$M$12)</f>
        <v/>
      </c>
      <c r="G1824" s="232">
        <f t="shared" ca="1" si="125"/>
        <v>41887</v>
      </c>
      <c r="H1824" s="233">
        <f>'Order Form'!$M$13</f>
        <v>0</v>
      </c>
      <c r="I1824" s="236">
        <f>'Order Form'!E243</f>
        <v>7.5</v>
      </c>
      <c r="J1824" s="231">
        <f>'Order Form'!M243</f>
        <v>0</v>
      </c>
      <c r="K1824" s="231" t="str">
        <f t="shared" si="124"/>
        <v>F</v>
      </c>
      <c r="L1824" s="231">
        <f>IF('Pricing + Order Summary'!$O$13&gt;=8000,14,
IF('Pricing + Order Summary'!$O$13&gt;=5500,15,
IF('Pricing + Order Summary'!$O$13&gt;=4000,16,
IF('Pricing + Order Summary'!$O$13&gt;=2000,23,
IF('Pricing + Order Summary'!$O$13&gt;=750,21,
2)))))</f>
        <v>2</v>
      </c>
      <c r="M1824" s="231" t="str">
        <f>"SPS20115"&amp;"-"&amp;D1824&amp;"-"&amp;'Order Form'!$O$3&amp;"-4"</f>
        <v>SPS20115-0-1-4</v>
      </c>
    </row>
    <row r="1825" spans="1:13">
      <c r="A1825" s="234">
        <f>'Order Form'!A244</f>
        <v>108795</v>
      </c>
      <c r="B1825" s="234">
        <f t="shared" si="122"/>
        <v>108795</v>
      </c>
      <c r="C1825" s="235">
        <f t="shared" si="123"/>
        <v>108795</v>
      </c>
      <c r="D1825" s="231">
        <f>'Order Form'!$N$2</f>
        <v>0</v>
      </c>
      <c r="E1825" s="232">
        <f>'Order Form'!$M$11</f>
        <v>0</v>
      </c>
      <c r="F1825" s="232" t="str">
        <f>IF(ISBLANK('Order Form'!$M$12),"",'Order Form'!$M$12)</f>
        <v/>
      </c>
      <c r="G1825" s="232">
        <f t="shared" ca="1" si="125"/>
        <v>41887</v>
      </c>
      <c r="H1825" s="233">
        <f>'Order Form'!$M$13</f>
        <v>0</v>
      </c>
      <c r="I1825" s="236">
        <f>'Order Form'!E244</f>
        <v>7.5</v>
      </c>
      <c r="J1825" s="231">
        <f>'Order Form'!M244</f>
        <v>0</v>
      </c>
      <c r="K1825" s="231" t="str">
        <f t="shared" si="124"/>
        <v>F</v>
      </c>
      <c r="L1825" s="231">
        <f>IF('Pricing + Order Summary'!$O$13&gt;=8000,14,
IF('Pricing + Order Summary'!$O$13&gt;=5500,15,
IF('Pricing + Order Summary'!$O$13&gt;=4000,16,
IF('Pricing + Order Summary'!$O$13&gt;=2000,23,
IF('Pricing + Order Summary'!$O$13&gt;=750,21,
2)))))</f>
        <v>2</v>
      </c>
      <c r="M1825" s="231" t="str">
        <f>"SPS20115"&amp;"-"&amp;D1825&amp;"-"&amp;'Order Form'!$O$3&amp;"-4"</f>
        <v>SPS20115-0-1-4</v>
      </c>
    </row>
    <row r="1826" spans="1:13">
      <c r="A1826" s="234">
        <f>'Order Form'!A245</f>
        <v>108796</v>
      </c>
      <c r="B1826" s="234">
        <f t="shared" si="122"/>
        <v>108796</v>
      </c>
      <c r="C1826" s="235">
        <f t="shared" si="123"/>
        <v>108796</v>
      </c>
      <c r="D1826" s="231">
        <f>'Order Form'!$N$2</f>
        <v>0</v>
      </c>
      <c r="E1826" s="232">
        <f>'Order Form'!$M$11</f>
        <v>0</v>
      </c>
      <c r="F1826" s="232" t="str">
        <f>IF(ISBLANK('Order Form'!$M$12),"",'Order Form'!$M$12)</f>
        <v/>
      </c>
      <c r="G1826" s="232">
        <f t="shared" ca="1" si="125"/>
        <v>41887</v>
      </c>
      <c r="H1826" s="233">
        <f>'Order Form'!$M$13</f>
        <v>0</v>
      </c>
      <c r="I1826" s="236">
        <f>'Order Form'!E245</f>
        <v>7.5</v>
      </c>
      <c r="J1826" s="231">
        <f>'Order Form'!M245</f>
        <v>0</v>
      </c>
      <c r="K1826" s="231" t="str">
        <f t="shared" si="124"/>
        <v>F</v>
      </c>
      <c r="L1826" s="231">
        <f>IF('Pricing + Order Summary'!$O$13&gt;=8000,14,
IF('Pricing + Order Summary'!$O$13&gt;=5500,15,
IF('Pricing + Order Summary'!$O$13&gt;=4000,16,
IF('Pricing + Order Summary'!$O$13&gt;=2000,23,
IF('Pricing + Order Summary'!$O$13&gt;=750,21,
2)))))</f>
        <v>2</v>
      </c>
      <c r="M1826" s="231" t="str">
        <f>"SPS20115"&amp;"-"&amp;D1826&amp;"-"&amp;'Order Form'!$O$3&amp;"-4"</f>
        <v>SPS20115-0-1-4</v>
      </c>
    </row>
    <row r="1827" spans="1:13">
      <c r="A1827" s="234">
        <f>'Order Form'!A246</f>
        <v>108797</v>
      </c>
      <c r="B1827" s="234">
        <f t="shared" si="122"/>
        <v>108797</v>
      </c>
      <c r="C1827" s="235">
        <f t="shared" si="123"/>
        <v>108797</v>
      </c>
      <c r="D1827" s="231">
        <f>'Order Form'!$N$2</f>
        <v>0</v>
      </c>
      <c r="E1827" s="232">
        <f>'Order Form'!$M$11</f>
        <v>0</v>
      </c>
      <c r="F1827" s="232" t="str">
        <f>IF(ISBLANK('Order Form'!$M$12),"",'Order Form'!$M$12)</f>
        <v/>
      </c>
      <c r="G1827" s="232">
        <f t="shared" ca="1" si="125"/>
        <v>41887</v>
      </c>
      <c r="H1827" s="233">
        <f>'Order Form'!$M$13</f>
        <v>0</v>
      </c>
      <c r="I1827" s="236">
        <f>'Order Form'!E246</f>
        <v>7.5</v>
      </c>
      <c r="J1827" s="231">
        <f>'Order Form'!M246</f>
        <v>0</v>
      </c>
      <c r="K1827" s="231" t="str">
        <f t="shared" si="124"/>
        <v>F</v>
      </c>
      <c r="L1827" s="231">
        <f>IF('Pricing + Order Summary'!$O$13&gt;=8000,14,
IF('Pricing + Order Summary'!$O$13&gt;=5500,15,
IF('Pricing + Order Summary'!$O$13&gt;=4000,16,
IF('Pricing + Order Summary'!$O$13&gt;=2000,23,
IF('Pricing + Order Summary'!$O$13&gt;=750,21,
2)))))</f>
        <v>2</v>
      </c>
      <c r="M1827" s="231" t="str">
        <f>"SPS20115"&amp;"-"&amp;D1827&amp;"-"&amp;'Order Form'!$O$3&amp;"-4"</f>
        <v>SPS20115-0-1-4</v>
      </c>
    </row>
    <row r="1828" spans="1:13">
      <c r="A1828" s="234">
        <f>'Order Form'!A247</f>
        <v>108798</v>
      </c>
      <c r="B1828" s="234">
        <f t="shared" si="122"/>
        <v>108798</v>
      </c>
      <c r="C1828" s="235">
        <f t="shared" si="123"/>
        <v>108798</v>
      </c>
      <c r="D1828" s="231">
        <f>'Order Form'!$N$2</f>
        <v>0</v>
      </c>
      <c r="E1828" s="232">
        <f>'Order Form'!$M$11</f>
        <v>0</v>
      </c>
      <c r="F1828" s="232" t="str">
        <f>IF(ISBLANK('Order Form'!$M$12),"",'Order Form'!$M$12)</f>
        <v/>
      </c>
      <c r="G1828" s="232">
        <f t="shared" ca="1" si="125"/>
        <v>41887</v>
      </c>
      <c r="H1828" s="233">
        <f>'Order Form'!$M$13</f>
        <v>0</v>
      </c>
      <c r="I1828" s="236">
        <f>'Order Form'!E247</f>
        <v>7.5</v>
      </c>
      <c r="J1828" s="231">
        <f>'Order Form'!M247</f>
        <v>0</v>
      </c>
      <c r="K1828" s="231" t="str">
        <f t="shared" si="124"/>
        <v>F</v>
      </c>
      <c r="L1828" s="231">
        <f>IF('Pricing + Order Summary'!$O$13&gt;=8000,14,
IF('Pricing + Order Summary'!$O$13&gt;=5500,15,
IF('Pricing + Order Summary'!$O$13&gt;=4000,16,
IF('Pricing + Order Summary'!$O$13&gt;=2000,23,
IF('Pricing + Order Summary'!$O$13&gt;=750,21,
2)))))</f>
        <v>2</v>
      </c>
      <c r="M1828" s="231" t="str">
        <f>"SPS20115"&amp;"-"&amp;D1828&amp;"-"&amp;'Order Form'!$O$3&amp;"-4"</f>
        <v>SPS20115-0-1-4</v>
      </c>
    </row>
    <row r="1829" spans="1:13">
      <c r="A1829" s="234">
        <f>'Order Form'!A248</f>
        <v>108799</v>
      </c>
      <c r="B1829" s="234">
        <f t="shared" si="122"/>
        <v>108799</v>
      </c>
      <c r="C1829" s="235">
        <f t="shared" si="123"/>
        <v>108799</v>
      </c>
      <c r="D1829" s="231">
        <f>'Order Form'!$N$2</f>
        <v>0</v>
      </c>
      <c r="E1829" s="232">
        <f>'Order Form'!$M$11</f>
        <v>0</v>
      </c>
      <c r="F1829" s="232" t="str">
        <f>IF(ISBLANK('Order Form'!$M$12),"",'Order Form'!$M$12)</f>
        <v/>
      </c>
      <c r="G1829" s="232">
        <f t="shared" ca="1" si="125"/>
        <v>41887</v>
      </c>
      <c r="H1829" s="233">
        <f>'Order Form'!$M$13</f>
        <v>0</v>
      </c>
      <c r="I1829" s="236">
        <f>'Order Form'!E248</f>
        <v>7.5</v>
      </c>
      <c r="J1829" s="231">
        <f>'Order Form'!M248</f>
        <v>0</v>
      </c>
      <c r="K1829" s="231" t="str">
        <f t="shared" si="124"/>
        <v>F</v>
      </c>
      <c r="L1829" s="231">
        <f>IF('Pricing + Order Summary'!$O$13&gt;=8000,14,
IF('Pricing + Order Summary'!$O$13&gt;=5500,15,
IF('Pricing + Order Summary'!$O$13&gt;=4000,16,
IF('Pricing + Order Summary'!$O$13&gt;=2000,23,
IF('Pricing + Order Summary'!$O$13&gt;=750,21,
2)))))</f>
        <v>2</v>
      </c>
      <c r="M1829" s="231" t="str">
        <f>"SPS20115"&amp;"-"&amp;D1829&amp;"-"&amp;'Order Form'!$O$3&amp;"-4"</f>
        <v>SPS20115-0-1-4</v>
      </c>
    </row>
    <row r="1830" spans="1:13">
      <c r="A1830" s="234">
        <f>'Order Form'!A249</f>
        <v>108719</v>
      </c>
      <c r="B1830" s="234">
        <f t="shared" si="122"/>
        <v>108719</v>
      </c>
      <c r="C1830" s="235">
        <f t="shared" si="123"/>
        <v>108719</v>
      </c>
      <c r="D1830" s="231">
        <f>'Order Form'!$N$2</f>
        <v>0</v>
      </c>
      <c r="E1830" s="232">
        <f>'Order Form'!$M$11</f>
        <v>0</v>
      </c>
      <c r="F1830" s="232" t="str">
        <f>IF(ISBLANK('Order Form'!$M$12),"",'Order Form'!$M$12)</f>
        <v/>
      </c>
      <c r="G1830" s="232">
        <f t="shared" ca="1" si="125"/>
        <v>41887</v>
      </c>
      <c r="H1830" s="233">
        <f>'Order Form'!$M$13</f>
        <v>0</v>
      </c>
      <c r="I1830" s="236">
        <f>'Order Form'!E249</f>
        <v>7.5</v>
      </c>
      <c r="J1830" s="231">
        <f>'Order Form'!M249</f>
        <v>0</v>
      </c>
      <c r="K1830" s="231" t="str">
        <f t="shared" si="124"/>
        <v>F</v>
      </c>
      <c r="L1830" s="231">
        <f>IF('Pricing + Order Summary'!$O$13&gt;=8000,14,
IF('Pricing + Order Summary'!$O$13&gt;=5500,15,
IF('Pricing + Order Summary'!$O$13&gt;=4000,16,
IF('Pricing + Order Summary'!$O$13&gt;=2000,23,
IF('Pricing + Order Summary'!$O$13&gt;=750,21,
2)))))</f>
        <v>2</v>
      </c>
      <c r="M1830" s="231" t="str">
        <f>"SPS20115"&amp;"-"&amp;D1830&amp;"-"&amp;'Order Form'!$O$3&amp;"-4"</f>
        <v>SPS20115-0-1-4</v>
      </c>
    </row>
    <row r="1831" spans="1:13">
      <c r="A1831" s="234">
        <f>'Order Form'!A250</f>
        <v>108800</v>
      </c>
      <c r="B1831" s="234">
        <f t="shared" si="122"/>
        <v>108800</v>
      </c>
      <c r="C1831" s="235">
        <f t="shared" si="123"/>
        <v>108800</v>
      </c>
      <c r="D1831" s="231">
        <f>'Order Form'!$N$2</f>
        <v>0</v>
      </c>
      <c r="E1831" s="232">
        <f>'Order Form'!$M$11</f>
        <v>0</v>
      </c>
      <c r="F1831" s="232" t="str">
        <f>IF(ISBLANK('Order Form'!$M$12),"",'Order Form'!$M$12)</f>
        <v/>
      </c>
      <c r="G1831" s="232">
        <f t="shared" ca="1" si="125"/>
        <v>41887</v>
      </c>
      <c r="H1831" s="233">
        <f>'Order Form'!$M$13</f>
        <v>0</v>
      </c>
      <c r="I1831" s="236">
        <f>'Order Form'!E250</f>
        <v>7.5</v>
      </c>
      <c r="J1831" s="231">
        <f>'Order Form'!M250</f>
        <v>0</v>
      </c>
      <c r="K1831" s="231" t="str">
        <f t="shared" si="124"/>
        <v>F</v>
      </c>
      <c r="L1831" s="231">
        <f>IF('Pricing + Order Summary'!$O$13&gt;=8000,14,
IF('Pricing + Order Summary'!$O$13&gt;=5500,15,
IF('Pricing + Order Summary'!$O$13&gt;=4000,16,
IF('Pricing + Order Summary'!$O$13&gt;=2000,23,
IF('Pricing + Order Summary'!$O$13&gt;=750,21,
2)))))</f>
        <v>2</v>
      </c>
      <c r="M1831" s="231" t="str">
        <f>"SPS20115"&amp;"-"&amp;D1831&amp;"-"&amp;'Order Form'!$O$3&amp;"-4"</f>
        <v>SPS20115-0-1-4</v>
      </c>
    </row>
    <row r="1832" spans="1:13">
      <c r="A1832" s="234">
        <f>'Order Form'!A251</f>
        <v>108801</v>
      </c>
      <c r="B1832" s="234">
        <f t="shared" si="122"/>
        <v>108801</v>
      </c>
      <c r="C1832" s="235">
        <f t="shared" si="123"/>
        <v>108801</v>
      </c>
      <c r="D1832" s="231">
        <f>'Order Form'!$N$2</f>
        <v>0</v>
      </c>
      <c r="E1832" s="232">
        <f>'Order Form'!$M$11</f>
        <v>0</v>
      </c>
      <c r="F1832" s="232" t="str">
        <f>IF(ISBLANK('Order Form'!$M$12),"",'Order Form'!$M$12)</f>
        <v/>
      </c>
      <c r="G1832" s="232">
        <f t="shared" ca="1" si="125"/>
        <v>41887</v>
      </c>
      <c r="H1832" s="233">
        <f>'Order Form'!$M$13</f>
        <v>0</v>
      </c>
      <c r="I1832" s="236">
        <f>'Order Form'!E251</f>
        <v>7.5</v>
      </c>
      <c r="J1832" s="231">
        <f>'Order Form'!M251</f>
        <v>0</v>
      </c>
      <c r="K1832" s="231" t="str">
        <f t="shared" si="124"/>
        <v>F</v>
      </c>
      <c r="L1832" s="231">
        <f>IF('Pricing + Order Summary'!$O$13&gt;=8000,14,
IF('Pricing + Order Summary'!$O$13&gt;=5500,15,
IF('Pricing + Order Summary'!$O$13&gt;=4000,16,
IF('Pricing + Order Summary'!$O$13&gt;=2000,23,
IF('Pricing + Order Summary'!$O$13&gt;=750,21,
2)))))</f>
        <v>2</v>
      </c>
      <c r="M1832" s="231" t="str">
        <f>"SPS20115"&amp;"-"&amp;D1832&amp;"-"&amp;'Order Form'!$O$3&amp;"-4"</f>
        <v>SPS20115-0-1-4</v>
      </c>
    </row>
    <row r="1833" spans="1:13">
      <c r="A1833" s="234">
        <f>'Order Form'!A252</f>
        <v>108802</v>
      </c>
      <c r="B1833" s="234">
        <f t="shared" si="122"/>
        <v>108802</v>
      </c>
      <c r="C1833" s="235">
        <f t="shared" si="123"/>
        <v>108802</v>
      </c>
      <c r="D1833" s="231">
        <f>'Order Form'!$N$2</f>
        <v>0</v>
      </c>
      <c r="E1833" s="232">
        <f>'Order Form'!$M$11</f>
        <v>0</v>
      </c>
      <c r="F1833" s="232" t="str">
        <f>IF(ISBLANK('Order Form'!$M$12),"",'Order Form'!$M$12)</f>
        <v/>
      </c>
      <c r="G1833" s="232">
        <f t="shared" ca="1" si="125"/>
        <v>41887</v>
      </c>
      <c r="H1833" s="233">
        <f>'Order Form'!$M$13</f>
        <v>0</v>
      </c>
      <c r="I1833" s="236">
        <f>'Order Form'!E252</f>
        <v>7.5</v>
      </c>
      <c r="J1833" s="231">
        <f>'Order Form'!M252</f>
        <v>0</v>
      </c>
      <c r="K1833" s="231" t="str">
        <f t="shared" si="124"/>
        <v>F</v>
      </c>
      <c r="L1833" s="231">
        <f>IF('Pricing + Order Summary'!$O$13&gt;=8000,14,
IF('Pricing + Order Summary'!$O$13&gt;=5500,15,
IF('Pricing + Order Summary'!$O$13&gt;=4000,16,
IF('Pricing + Order Summary'!$O$13&gt;=2000,23,
IF('Pricing + Order Summary'!$O$13&gt;=750,21,
2)))))</f>
        <v>2</v>
      </c>
      <c r="M1833" s="231" t="str">
        <f>"SPS20115"&amp;"-"&amp;D1833&amp;"-"&amp;'Order Form'!$O$3&amp;"-4"</f>
        <v>SPS20115-0-1-4</v>
      </c>
    </row>
    <row r="1834" spans="1:13">
      <c r="A1834" s="234">
        <f>'Order Form'!A253</f>
        <v>108718</v>
      </c>
      <c r="B1834" s="234">
        <f t="shared" si="122"/>
        <v>108718</v>
      </c>
      <c r="C1834" s="235">
        <f t="shared" si="123"/>
        <v>108718</v>
      </c>
      <c r="D1834" s="231">
        <f>'Order Form'!$N$2</f>
        <v>0</v>
      </c>
      <c r="E1834" s="232">
        <f>'Order Form'!$M$11</f>
        <v>0</v>
      </c>
      <c r="F1834" s="232" t="str">
        <f>IF(ISBLANK('Order Form'!$M$12),"",'Order Form'!$M$12)</f>
        <v/>
      </c>
      <c r="G1834" s="232">
        <f t="shared" ca="1" si="125"/>
        <v>41887</v>
      </c>
      <c r="H1834" s="233">
        <f>'Order Form'!$M$13</f>
        <v>0</v>
      </c>
      <c r="I1834" s="236">
        <f>'Order Form'!E253</f>
        <v>7.5</v>
      </c>
      <c r="J1834" s="231">
        <f>'Order Form'!M253</f>
        <v>0</v>
      </c>
      <c r="K1834" s="231" t="str">
        <f t="shared" si="124"/>
        <v>F</v>
      </c>
      <c r="L1834" s="231">
        <f>IF('Pricing + Order Summary'!$O$13&gt;=8000,14,
IF('Pricing + Order Summary'!$O$13&gt;=5500,15,
IF('Pricing + Order Summary'!$O$13&gt;=4000,16,
IF('Pricing + Order Summary'!$O$13&gt;=2000,23,
IF('Pricing + Order Summary'!$O$13&gt;=750,21,
2)))))</f>
        <v>2</v>
      </c>
      <c r="M1834" s="231" t="str">
        <f>"SPS20115"&amp;"-"&amp;D1834&amp;"-"&amp;'Order Form'!$O$3&amp;"-4"</f>
        <v>SPS20115-0-1-4</v>
      </c>
    </row>
    <row r="1835" spans="1:13">
      <c r="A1835" s="234">
        <f>'Order Form'!A254</f>
        <v>108803</v>
      </c>
      <c r="B1835" s="234">
        <f t="shared" si="122"/>
        <v>108803</v>
      </c>
      <c r="C1835" s="235">
        <f t="shared" si="123"/>
        <v>108803</v>
      </c>
      <c r="D1835" s="231">
        <f>'Order Form'!$N$2</f>
        <v>0</v>
      </c>
      <c r="E1835" s="232">
        <f>'Order Form'!$M$11</f>
        <v>0</v>
      </c>
      <c r="F1835" s="232" t="str">
        <f>IF(ISBLANK('Order Form'!$M$12),"",'Order Form'!$M$12)</f>
        <v/>
      </c>
      <c r="G1835" s="232">
        <f t="shared" ca="1" si="125"/>
        <v>41887</v>
      </c>
      <c r="H1835" s="233">
        <f>'Order Form'!$M$13</f>
        <v>0</v>
      </c>
      <c r="I1835" s="236">
        <f>'Order Form'!E254</f>
        <v>7.5</v>
      </c>
      <c r="J1835" s="231">
        <f>'Order Form'!M254</f>
        <v>0</v>
      </c>
      <c r="K1835" s="231" t="str">
        <f t="shared" si="124"/>
        <v>F</v>
      </c>
      <c r="L1835" s="231">
        <f>IF('Pricing + Order Summary'!$O$13&gt;=8000,14,
IF('Pricing + Order Summary'!$O$13&gt;=5500,15,
IF('Pricing + Order Summary'!$O$13&gt;=4000,16,
IF('Pricing + Order Summary'!$O$13&gt;=2000,23,
IF('Pricing + Order Summary'!$O$13&gt;=750,21,
2)))))</f>
        <v>2</v>
      </c>
      <c r="M1835" s="231" t="str">
        <f>"SPS20115"&amp;"-"&amp;D1835&amp;"-"&amp;'Order Form'!$O$3&amp;"-4"</f>
        <v>SPS20115-0-1-4</v>
      </c>
    </row>
    <row r="1836" spans="1:13">
      <c r="A1836" s="234">
        <f>'Order Form'!A255</f>
        <v>108804</v>
      </c>
      <c r="B1836" s="234">
        <f t="shared" si="122"/>
        <v>108804</v>
      </c>
      <c r="C1836" s="235">
        <f t="shared" si="123"/>
        <v>108804</v>
      </c>
      <c r="D1836" s="231">
        <f>'Order Form'!$N$2</f>
        <v>0</v>
      </c>
      <c r="E1836" s="232">
        <f>'Order Form'!$M$11</f>
        <v>0</v>
      </c>
      <c r="F1836" s="232" t="str">
        <f>IF(ISBLANK('Order Form'!$M$12),"",'Order Form'!$M$12)</f>
        <v/>
      </c>
      <c r="G1836" s="232">
        <f t="shared" ca="1" si="125"/>
        <v>41887</v>
      </c>
      <c r="H1836" s="233">
        <f>'Order Form'!$M$13</f>
        <v>0</v>
      </c>
      <c r="I1836" s="236">
        <f>'Order Form'!E255</f>
        <v>7.5</v>
      </c>
      <c r="J1836" s="231">
        <f>'Order Form'!M255</f>
        <v>0</v>
      </c>
      <c r="K1836" s="231" t="str">
        <f t="shared" si="124"/>
        <v>F</v>
      </c>
      <c r="L1836" s="231">
        <f>IF('Pricing + Order Summary'!$O$13&gt;=8000,14,
IF('Pricing + Order Summary'!$O$13&gt;=5500,15,
IF('Pricing + Order Summary'!$O$13&gt;=4000,16,
IF('Pricing + Order Summary'!$O$13&gt;=2000,23,
IF('Pricing + Order Summary'!$O$13&gt;=750,21,
2)))))</f>
        <v>2</v>
      </c>
      <c r="M1836" s="231" t="str">
        <f>"SPS20115"&amp;"-"&amp;D1836&amp;"-"&amp;'Order Form'!$O$3&amp;"-4"</f>
        <v>SPS20115-0-1-4</v>
      </c>
    </row>
    <row r="1837" spans="1:13">
      <c r="A1837" s="234">
        <f>'Order Form'!A256</f>
        <v>100430</v>
      </c>
      <c r="B1837" s="234">
        <f t="shared" si="122"/>
        <v>100430</v>
      </c>
      <c r="C1837" s="235">
        <f t="shared" si="123"/>
        <v>100430</v>
      </c>
      <c r="D1837" s="231">
        <f>'Order Form'!$N$2</f>
        <v>0</v>
      </c>
      <c r="E1837" s="232">
        <f>'Order Form'!$M$11</f>
        <v>0</v>
      </c>
      <c r="F1837" s="232" t="str">
        <f>IF(ISBLANK('Order Form'!$M$12),"",'Order Form'!$M$12)</f>
        <v/>
      </c>
      <c r="G1837" s="232">
        <f t="shared" ca="1" si="125"/>
        <v>41887</v>
      </c>
      <c r="H1837" s="233">
        <f>'Order Form'!$M$13</f>
        <v>0</v>
      </c>
      <c r="I1837" s="236">
        <f>'Order Form'!E256</f>
        <v>10</v>
      </c>
      <c r="J1837" s="231">
        <f>'Order Form'!M256</f>
        <v>0</v>
      </c>
      <c r="K1837" s="231" t="str">
        <f t="shared" si="124"/>
        <v>F</v>
      </c>
      <c r="L1837" s="231">
        <f>IF('Pricing + Order Summary'!$O$13&gt;=8000,14,
IF('Pricing + Order Summary'!$O$13&gt;=5500,15,
IF('Pricing + Order Summary'!$O$13&gt;=4000,16,
IF('Pricing + Order Summary'!$O$13&gt;=2000,23,
IF('Pricing + Order Summary'!$O$13&gt;=750,21,
2)))))</f>
        <v>2</v>
      </c>
      <c r="M1837" s="231" t="str">
        <f>"SPS20115"&amp;"-"&amp;D1837&amp;"-"&amp;'Order Form'!$O$3&amp;"-4"</f>
        <v>SPS20115-0-1-4</v>
      </c>
    </row>
    <row r="1838" spans="1:13">
      <c r="A1838" s="234">
        <f>'Order Form'!A257</f>
        <v>100429</v>
      </c>
      <c r="B1838" s="234">
        <f t="shared" si="122"/>
        <v>100429</v>
      </c>
      <c r="C1838" s="235">
        <f t="shared" si="123"/>
        <v>100429</v>
      </c>
      <c r="D1838" s="231">
        <f>'Order Form'!$N$2</f>
        <v>0</v>
      </c>
      <c r="E1838" s="232">
        <f>'Order Form'!$M$11</f>
        <v>0</v>
      </c>
      <c r="F1838" s="232" t="str">
        <f>IF(ISBLANK('Order Form'!$M$12),"",'Order Form'!$M$12)</f>
        <v/>
      </c>
      <c r="G1838" s="232">
        <f t="shared" ca="1" si="125"/>
        <v>41887</v>
      </c>
      <c r="H1838" s="233">
        <f>'Order Form'!$M$13</f>
        <v>0</v>
      </c>
      <c r="I1838" s="236">
        <f>'Order Form'!E257</f>
        <v>10</v>
      </c>
      <c r="J1838" s="231">
        <f>'Order Form'!M257</f>
        <v>0</v>
      </c>
      <c r="K1838" s="231" t="str">
        <f t="shared" si="124"/>
        <v>F</v>
      </c>
      <c r="L1838" s="231">
        <f>IF('Pricing + Order Summary'!$O$13&gt;=8000,14,
IF('Pricing + Order Summary'!$O$13&gt;=5500,15,
IF('Pricing + Order Summary'!$O$13&gt;=4000,16,
IF('Pricing + Order Summary'!$O$13&gt;=2000,23,
IF('Pricing + Order Summary'!$O$13&gt;=750,21,
2)))))</f>
        <v>2</v>
      </c>
      <c r="M1838" s="231" t="str">
        <f>"SPS20115"&amp;"-"&amp;D1838&amp;"-"&amp;'Order Form'!$O$3&amp;"-4"</f>
        <v>SPS20115-0-1-4</v>
      </c>
    </row>
    <row r="1839" spans="1:13">
      <c r="A1839" s="234">
        <f>'Order Form'!A258</f>
        <v>100409</v>
      </c>
      <c r="B1839" s="234">
        <f t="shared" si="122"/>
        <v>100409</v>
      </c>
      <c r="C1839" s="235">
        <f t="shared" si="123"/>
        <v>100409</v>
      </c>
      <c r="D1839" s="231">
        <f>'Order Form'!$N$2</f>
        <v>0</v>
      </c>
      <c r="E1839" s="232">
        <f>'Order Form'!$M$11</f>
        <v>0</v>
      </c>
      <c r="F1839" s="232" t="str">
        <f>IF(ISBLANK('Order Form'!$M$12),"",'Order Form'!$M$12)</f>
        <v/>
      </c>
      <c r="G1839" s="232">
        <f t="shared" ca="1" si="125"/>
        <v>41887</v>
      </c>
      <c r="H1839" s="233">
        <f>'Order Form'!$M$13</f>
        <v>0</v>
      </c>
      <c r="I1839" s="236">
        <f>'Order Form'!E258</f>
        <v>10</v>
      </c>
      <c r="J1839" s="231">
        <f>'Order Form'!M258</f>
        <v>0</v>
      </c>
      <c r="K1839" s="231" t="str">
        <f t="shared" si="124"/>
        <v>F</v>
      </c>
      <c r="L1839" s="231">
        <f>IF('Pricing + Order Summary'!$O$13&gt;=8000,14,
IF('Pricing + Order Summary'!$O$13&gt;=5500,15,
IF('Pricing + Order Summary'!$O$13&gt;=4000,16,
IF('Pricing + Order Summary'!$O$13&gt;=2000,23,
IF('Pricing + Order Summary'!$O$13&gt;=750,21,
2)))))</f>
        <v>2</v>
      </c>
      <c r="M1839" s="231" t="str">
        <f>"SPS20115"&amp;"-"&amp;D1839&amp;"-"&amp;'Order Form'!$O$3&amp;"-4"</f>
        <v>SPS20115-0-1-4</v>
      </c>
    </row>
    <row r="1840" spans="1:13">
      <c r="A1840" s="234">
        <f>'Order Form'!A259</f>
        <v>100408</v>
      </c>
      <c r="B1840" s="234">
        <f t="shared" si="122"/>
        <v>100408</v>
      </c>
      <c r="C1840" s="235">
        <f t="shared" si="123"/>
        <v>100408</v>
      </c>
      <c r="D1840" s="231">
        <f>'Order Form'!$N$2</f>
        <v>0</v>
      </c>
      <c r="E1840" s="232">
        <f>'Order Form'!$M$11</f>
        <v>0</v>
      </c>
      <c r="F1840" s="232" t="str">
        <f>IF(ISBLANK('Order Form'!$M$12),"",'Order Form'!$M$12)</f>
        <v/>
      </c>
      <c r="G1840" s="232">
        <f t="shared" ca="1" si="125"/>
        <v>41887</v>
      </c>
      <c r="H1840" s="233">
        <f>'Order Form'!$M$13</f>
        <v>0</v>
      </c>
      <c r="I1840" s="236">
        <f>'Order Form'!E259</f>
        <v>10</v>
      </c>
      <c r="J1840" s="231">
        <f>'Order Form'!M259</f>
        <v>0</v>
      </c>
      <c r="K1840" s="231" t="str">
        <f t="shared" si="124"/>
        <v>F</v>
      </c>
      <c r="L1840" s="231">
        <f>IF('Pricing + Order Summary'!$O$13&gt;=8000,14,
IF('Pricing + Order Summary'!$O$13&gt;=5500,15,
IF('Pricing + Order Summary'!$O$13&gt;=4000,16,
IF('Pricing + Order Summary'!$O$13&gt;=2000,23,
IF('Pricing + Order Summary'!$O$13&gt;=750,21,
2)))))</f>
        <v>2</v>
      </c>
      <c r="M1840" s="231" t="str">
        <f>"SPS20115"&amp;"-"&amp;D1840&amp;"-"&amp;'Order Form'!$O$3&amp;"-4"</f>
        <v>SPS20115-0-1-4</v>
      </c>
    </row>
    <row r="1841" spans="1:13">
      <c r="A1841" s="234">
        <f>'Order Form'!A260</f>
        <v>100406</v>
      </c>
      <c r="B1841" s="234">
        <f t="shared" si="122"/>
        <v>100406</v>
      </c>
      <c r="C1841" s="235">
        <f t="shared" si="123"/>
        <v>100406</v>
      </c>
      <c r="D1841" s="231">
        <f>'Order Form'!$N$2</f>
        <v>0</v>
      </c>
      <c r="E1841" s="232">
        <f>'Order Form'!$M$11</f>
        <v>0</v>
      </c>
      <c r="F1841" s="232" t="str">
        <f>IF(ISBLANK('Order Form'!$M$12),"",'Order Form'!$M$12)</f>
        <v/>
      </c>
      <c r="G1841" s="232">
        <f t="shared" ca="1" si="125"/>
        <v>41887</v>
      </c>
      <c r="H1841" s="233">
        <f>'Order Form'!$M$13</f>
        <v>0</v>
      </c>
      <c r="I1841" s="236">
        <f>'Order Form'!E260</f>
        <v>10</v>
      </c>
      <c r="J1841" s="231">
        <f>'Order Form'!M260</f>
        <v>0</v>
      </c>
      <c r="K1841" s="231" t="str">
        <f t="shared" si="124"/>
        <v>F</v>
      </c>
      <c r="L1841" s="231">
        <f>IF('Pricing + Order Summary'!$O$13&gt;=8000,14,
IF('Pricing + Order Summary'!$O$13&gt;=5500,15,
IF('Pricing + Order Summary'!$O$13&gt;=4000,16,
IF('Pricing + Order Summary'!$O$13&gt;=2000,23,
IF('Pricing + Order Summary'!$O$13&gt;=750,21,
2)))))</f>
        <v>2</v>
      </c>
      <c r="M1841" s="231" t="str">
        <f>"SPS20115"&amp;"-"&amp;D1841&amp;"-"&amp;'Order Form'!$O$3&amp;"-4"</f>
        <v>SPS20115-0-1-4</v>
      </c>
    </row>
    <row r="1842" spans="1:13">
      <c r="A1842" s="234">
        <f>'Order Form'!A261</f>
        <v>100407</v>
      </c>
      <c r="B1842" s="234">
        <f t="shared" si="122"/>
        <v>100407</v>
      </c>
      <c r="C1842" s="235">
        <f t="shared" si="123"/>
        <v>100407</v>
      </c>
      <c r="D1842" s="231">
        <f>'Order Form'!$N$2</f>
        <v>0</v>
      </c>
      <c r="E1842" s="232">
        <f>'Order Form'!$M$11</f>
        <v>0</v>
      </c>
      <c r="F1842" s="232" t="str">
        <f>IF(ISBLANK('Order Form'!$M$12),"",'Order Form'!$M$12)</f>
        <v/>
      </c>
      <c r="G1842" s="232">
        <f t="shared" ca="1" si="125"/>
        <v>41887</v>
      </c>
      <c r="H1842" s="233">
        <f>'Order Form'!$M$13</f>
        <v>0</v>
      </c>
      <c r="I1842" s="236">
        <f>'Order Form'!E261</f>
        <v>10</v>
      </c>
      <c r="J1842" s="231">
        <f>'Order Form'!M261</f>
        <v>0</v>
      </c>
      <c r="K1842" s="231" t="str">
        <f t="shared" si="124"/>
        <v>F</v>
      </c>
      <c r="L1842" s="231">
        <f>IF('Pricing + Order Summary'!$O$13&gt;=8000,14,
IF('Pricing + Order Summary'!$O$13&gt;=5500,15,
IF('Pricing + Order Summary'!$O$13&gt;=4000,16,
IF('Pricing + Order Summary'!$O$13&gt;=2000,23,
IF('Pricing + Order Summary'!$O$13&gt;=750,21,
2)))))</f>
        <v>2</v>
      </c>
      <c r="M1842" s="231" t="str">
        <f>"SPS20115"&amp;"-"&amp;D1842&amp;"-"&amp;'Order Form'!$O$3&amp;"-4"</f>
        <v>SPS20115-0-1-4</v>
      </c>
    </row>
    <row r="1843" spans="1:13">
      <c r="A1843" s="234">
        <f>'Order Form'!A262</f>
        <v>100400</v>
      </c>
      <c r="B1843" s="234">
        <f t="shared" si="122"/>
        <v>100400</v>
      </c>
      <c r="C1843" s="235">
        <f t="shared" si="123"/>
        <v>100400</v>
      </c>
      <c r="D1843" s="231">
        <f>'Order Form'!$N$2</f>
        <v>0</v>
      </c>
      <c r="E1843" s="232">
        <f>'Order Form'!$M$11</f>
        <v>0</v>
      </c>
      <c r="F1843" s="232" t="str">
        <f>IF(ISBLANK('Order Form'!$M$12),"",'Order Form'!$M$12)</f>
        <v/>
      </c>
      <c r="G1843" s="232">
        <f t="shared" ca="1" si="125"/>
        <v>41887</v>
      </c>
      <c r="H1843" s="233">
        <f>'Order Form'!$M$13</f>
        <v>0</v>
      </c>
      <c r="I1843" s="236">
        <f>'Order Form'!E262</f>
        <v>10</v>
      </c>
      <c r="J1843" s="231">
        <f>'Order Form'!M262</f>
        <v>0</v>
      </c>
      <c r="K1843" s="231" t="str">
        <f t="shared" si="124"/>
        <v>F</v>
      </c>
      <c r="L1843" s="231">
        <f>IF('Pricing + Order Summary'!$O$13&gt;=8000,14,
IF('Pricing + Order Summary'!$O$13&gt;=5500,15,
IF('Pricing + Order Summary'!$O$13&gt;=4000,16,
IF('Pricing + Order Summary'!$O$13&gt;=2000,23,
IF('Pricing + Order Summary'!$O$13&gt;=750,21,
2)))))</f>
        <v>2</v>
      </c>
      <c r="M1843" s="231" t="str">
        <f>"SPS20115"&amp;"-"&amp;D1843&amp;"-"&amp;'Order Form'!$O$3&amp;"-4"</f>
        <v>SPS20115-0-1-4</v>
      </c>
    </row>
    <row r="1844" spans="1:13">
      <c r="A1844" s="234">
        <f>'Order Form'!A263</f>
        <v>102429</v>
      </c>
      <c r="B1844" s="234">
        <f t="shared" si="122"/>
        <v>102429</v>
      </c>
      <c r="C1844" s="235">
        <f t="shared" si="123"/>
        <v>102429</v>
      </c>
      <c r="D1844" s="231">
        <f>'Order Form'!$N$2</f>
        <v>0</v>
      </c>
      <c r="E1844" s="232">
        <f>'Order Form'!$M$11</f>
        <v>0</v>
      </c>
      <c r="F1844" s="232" t="str">
        <f>IF(ISBLANK('Order Form'!$M$12),"",'Order Form'!$M$12)</f>
        <v/>
      </c>
      <c r="G1844" s="232">
        <f t="shared" ca="1" si="125"/>
        <v>41887</v>
      </c>
      <c r="H1844" s="233">
        <f>'Order Form'!$M$13</f>
        <v>0</v>
      </c>
      <c r="I1844" s="236">
        <f>'Order Form'!E263</f>
        <v>10</v>
      </c>
      <c r="J1844" s="231">
        <f>'Order Form'!M263</f>
        <v>0</v>
      </c>
      <c r="K1844" s="231" t="str">
        <f t="shared" si="124"/>
        <v>F</v>
      </c>
      <c r="L1844" s="231">
        <f>IF('Pricing + Order Summary'!$O$13&gt;=8000,14,
IF('Pricing + Order Summary'!$O$13&gt;=5500,15,
IF('Pricing + Order Summary'!$O$13&gt;=4000,16,
IF('Pricing + Order Summary'!$O$13&gt;=2000,23,
IF('Pricing + Order Summary'!$O$13&gt;=750,21,
2)))))</f>
        <v>2</v>
      </c>
      <c r="M1844" s="231" t="str">
        <f>"SPS20115"&amp;"-"&amp;D1844&amp;"-"&amp;'Order Form'!$O$3&amp;"-4"</f>
        <v>SPS20115-0-1-4</v>
      </c>
    </row>
    <row r="1845" spans="1:13">
      <c r="A1845" s="234">
        <f>'Order Form'!A264</f>
        <v>107848</v>
      </c>
      <c r="B1845" s="234">
        <f t="shared" si="122"/>
        <v>107848</v>
      </c>
      <c r="C1845" s="235">
        <f t="shared" si="123"/>
        <v>107848</v>
      </c>
      <c r="D1845" s="231">
        <f>'Order Form'!$N$2</f>
        <v>0</v>
      </c>
      <c r="E1845" s="232">
        <f>'Order Form'!$M$11</f>
        <v>0</v>
      </c>
      <c r="F1845" s="232" t="str">
        <f>IF(ISBLANK('Order Form'!$M$12),"",'Order Form'!$M$12)</f>
        <v/>
      </c>
      <c r="G1845" s="232">
        <f t="shared" ca="1" si="125"/>
        <v>41887</v>
      </c>
      <c r="H1845" s="233">
        <f>'Order Form'!$M$13</f>
        <v>0</v>
      </c>
      <c r="I1845" s="236">
        <f>'Order Form'!E264</f>
        <v>10</v>
      </c>
      <c r="J1845" s="231">
        <f>'Order Form'!M264</f>
        <v>0</v>
      </c>
      <c r="K1845" s="231" t="str">
        <f t="shared" si="124"/>
        <v>F</v>
      </c>
      <c r="L1845" s="231">
        <f>IF('Pricing + Order Summary'!$O$13&gt;=8000,14,
IF('Pricing + Order Summary'!$O$13&gt;=5500,15,
IF('Pricing + Order Summary'!$O$13&gt;=4000,16,
IF('Pricing + Order Summary'!$O$13&gt;=2000,23,
IF('Pricing + Order Summary'!$O$13&gt;=750,21,
2)))))</f>
        <v>2</v>
      </c>
      <c r="M1845" s="231" t="str">
        <f>"SPS20115"&amp;"-"&amp;D1845&amp;"-"&amp;'Order Form'!$O$3&amp;"-4"</f>
        <v>SPS20115-0-1-4</v>
      </c>
    </row>
    <row r="1846" spans="1:13">
      <c r="A1846" s="234">
        <f>'Order Form'!A265</f>
        <v>100403</v>
      </c>
      <c r="B1846" s="234">
        <f t="shared" si="122"/>
        <v>100403</v>
      </c>
      <c r="C1846" s="235">
        <f t="shared" si="123"/>
        <v>100403</v>
      </c>
      <c r="D1846" s="231">
        <f>'Order Form'!$N$2</f>
        <v>0</v>
      </c>
      <c r="E1846" s="232">
        <f>'Order Form'!$M$11</f>
        <v>0</v>
      </c>
      <c r="F1846" s="232" t="str">
        <f>IF(ISBLANK('Order Form'!$M$12),"",'Order Form'!$M$12)</f>
        <v/>
      </c>
      <c r="G1846" s="232">
        <f t="shared" ca="1" si="125"/>
        <v>41887</v>
      </c>
      <c r="H1846" s="233">
        <f>'Order Form'!$M$13</f>
        <v>0</v>
      </c>
      <c r="I1846" s="236">
        <f>'Order Form'!E265</f>
        <v>10</v>
      </c>
      <c r="J1846" s="231">
        <f>'Order Form'!M265</f>
        <v>0</v>
      </c>
      <c r="K1846" s="231" t="str">
        <f t="shared" si="124"/>
        <v>F</v>
      </c>
      <c r="L1846" s="231">
        <f>IF('Pricing + Order Summary'!$O$13&gt;=8000,14,
IF('Pricing + Order Summary'!$O$13&gt;=5500,15,
IF('Pricing + Order Summary'!$O$13&gt;=4000,16,
IF('Pricing + Order Summary'!$O$13&gt;=2000,23,
IF('Pricing + Order Summary'!$O$13&gt;=750,21,
2)))))</f>
        <v>2</v>
      </c>
      <c r="M1846" s="231" t="str">
        <f>"SPS20115"&amp;"-"&amp;D1846&amp;"-"&amp;'Order Form'!$O$3&amp;"-4"</f>
        <v>SPS20115-0-1-4</v>
      </c>
    </row>
    <row r="1847" spans="1:13">
      <c r="A1847" s="234">
        <f>'Order Form'!A266</f>
        <v>100200</v>
      </c>
      <c r="B1847" s="234">
        <f t="shared" si="122"/>
        <v>100200</v>
      </c>
      <c r="C1847" s="235">
        <f t="shared" si="123"/>
        <v>100200</v>
      </c>
      <c r="D1847" s="231">
        <f>'Order Form'!$N$2</f>
        <v>0</v>
      </c>
      <c r="E1847" s="232">
        <f>'Order Form'!$M$11</f>
        <v>0</v>
      </c>
      <c r="F1847" s="232" t="str">
        <f>IF(ISBLANK('Order Form'!$M$12),"",'Order Form'!$M$12)</f>
        <v/>
      </c>
      <c r="G1847" s="232">
        <f t="shared" ca="1" si="125"/>
        <v>41887</v>
      </c>
      <c r="H1847" s="233">
        <f>'Order Form'!$M$13</f>
        <v>0</v>
      </c>
      <c r="I1847" s="236">
        <f>'Order Form'!E266</f>
        <v>10</v>
      </c>
      <c r="J1847" s="231">
        <f>'Order Form'!M266</f>
        <v>0</v>
      </c>
      <c r="K1847" s="231" t="str">
        <f t="shared" si="124"/>
        <v>F</v>
      </c>
      <c r="L1847" s="231">
        <f>IF('Pricing + Order Summary'!$O$13&gt;=8000,14,
IF('Pricing + Order Summary'!$O$13&gt;=5500,15,
IF('Pricing + Order Summary'!$O$13&gt;=4000,16,
IF('Pricing + Order Summary'!$O$13&gt;=2000,23,
IF('Pricing + Order Summary'!$O$13&gt;=750,21,
2)))))</f>
        <v>2</v>
      </c>
      <c r="M1847" s="231" t="str">
        <f>"SPS20115"&amp;"-"&amp;D1847&amp;"-"&amp;'Order Form'!$O$3&amp;"-4"</f>
        <v>SPS20115-0-1-4</v>
      </c>
    </row>
    <row r="1848" spans="1:13">
      <c r="A1848" s="234">
        <f>'Order Form'!A267</f>
        <v>104788</v>
      </c>
      <c r="B1848" s="234">
        <f t="shared" si="122"/>
        <v>104788</v>
      </c>
      <c r="C1848" s="235">
        <f t="shared" si="123"/>
        <v>104788</v>
      </c>
      <c r="D1848" s="231">
        <f>'Order Form'!$N$2</f>
        <v>0</v>
      </c>
      <c r="E1848" s="232">
        <f>'Order Form'!$M$11</f>
        <v>0</v>
      </c>
      <c r="F1848" s="232" t="str">
        <f>IF(ISBLANK('Order Form'!$M$12),"",'Order Form'!$M$12)</f>
        <v/>
      </c>
      <c r="G1848" s="232">
        <f t="shared" ca="1" si="125"/>
        <v>41887</v>
      </c>
      <c r="H1848" s="233">
        <f>'Order Form'!$M$13</f>
        <v>0</v>
      </c>
      <c r="I1848" s="236">
        <f>'Order Form'!E267</f>
        <v>10</v>
      </c>
      <c r="J1848" s="231">
        <f>'Order Form'!M267</f>
        <v>0</v>
      </c>
      <c r="K1848" s="231" t="str">
        <f t="shared" si="124"/>
        <v>F</v>
      </c>
      <c r="L1848" s="231">
        <f>IF('Pricing + Order Summary'!$O$13&gt;=8000,14,
IF('Pricing + Order Summary'!$O$13&gt;=5500,15,
IF('Pricing + Order Summary'!$O$13&gt;=4000,16,
IF('Pricing + Order Summary'!$O$13&gt;=2000,23,
IF('Pricing + Order Summary'!$O$13&gt;=750,21,
2)))))</f>
        <v>2</v>
      </c>
      <c r="M1848" s="231" t="str">
        <f>"SPS20115"&amp;"-"&amp;D1848&amp;"-"&amp;'Order Form'!$O$3&amp;"-4"</f>
        <v>SPS20115-0-1-4</v>
      </c>
    </row>
    <row r="1849" spans="1:13">
      <c r="A1849" s="234">
        <f>'Order Form'!A268</f>
        <v>108395</v>
      </c>
      <c r="B1849" s="234">
        <f t="shared" si="122"/>
        <v>108395</v>
      </c>
      <c r="C1849" s="235">
        <f t="shared" si="123"/>
        <v>108395</v>
      </c>
      <c r="D1849" s="231">
        <f>'Order Form'!$N$2</f>
        <v>0</v>
      </c>
      <c r="E1849" s="232">
        <f>'Order Form'!$M$11</f>
        <v>0</v>
      </c>
      <c r="F1849" s="232" t="str">
        <f>IF(ISBLANK('Order Form'!$M$12),"",'Order Form'!$M$12)</f>
        <v/>
      </c>
      <c r="G1849" s="232">
        <f t="shared" ca="1" si="125"/>
        <v>41887</v>
      </c>
      <c r="H1849" s="233">
        <f>'Order Form'!$M$13</f>
        <v>0</v>
      </c>
      <c r="I1849" s="236">
        <f>'Order Form'!E268</f>
        <v>10</v>
      </c>
      <c r="J1849" s="231">
        <f>'Order Form'!M268</f>
        <v>0</v>
      </c>
      <c r="K1849" s="231" t="str">
        <f t="shared" si="124"/>
        <v>F</v>
      </c>
      <c r="L1849" s="231">
        <f>IF('Pricing + Order Summary'!$O$13&gt;=8000,14,
IF('Pricing + Order Summary'!$O$13&gt;=5500,15,
IF('Pricing + Order Summary'!$O$13&gt;=4000,16,
IF('Pricing + Order Summary'!$O$13&gt;=2000,23,
IF('Pricing + Order Summary'!$O$13&gt;=750,21,
2)))))</f>
        <v>2</v>
      </c>
      <c r="M1849" s="231" t="str">
        <f>"SPS20115"&amp;"-"&amp;D1849&amp;"-"&amp;'Order Form'!$O$3&amp;"-4"</f>
        <v>SPS20115-0-1-4</v>
      </c>
    </row>
    <row r="1850" spans="1:13">
      <c r="A1850" s="234">
        <f>'Order Form'!A269</f>
        <v>100401</v>
      </c>
      <c r="B1850" s="234">
        <f t="shared" si="122"/>
        <v>100401</v>
      </c>
      <c r="C1850" s="235">
        <f t="shared" si="123"/>
        <v>100401</v>
      </c>
      <c r="D1850" s="231">
        <f>'Order Form'!$N$2</f>
        <v>0</v>
      </c>
      <c r="E1850" s="232">
        <f>'Order Form'!$M$11</f>
        <v>0</v>
      </c>
      <c r="F1850" s="232" t="str">
        <f>IF(ISBLANK('Order Form'!$M$12),"",'Order Form'!$M$12)</f>
        <v/>
      </c>
      <c r="G1850" s="232">
        <f t="shared" ca="1" si="125"/>
        <v>41887</v>
      </c>
      <c r="H1850" s="233">
        <f>'Order Form'!$M$13</f>
        <v>0</v>
      </c>
      <c r="I1850" s="236">
        <f>'Order Form'!E269</f>
        <v>10</v>
      </c>
      <c r="J1850" s="231">
        <f>'Order Form'!M269</f>
        <v>0</v>
      </c>
      <c r="K1850" s="231" t="str">
        <f t="shared" si="124"/>
        <v>F</v>
      </c>
      <c r="L1850" s="231">
        <f>IF('Pricing + Order Summary'!$O$13&gt;=8000,14,
IF('Pricing + Order Summary'!$O$13&gt;=5500,15,
IF('Pricing + Order Summary'!$O$13&gt;=4000,16,
IF('Pricing + Order Summary'!$O$13&gt;=2000,23,
IF('Pricing + Order Summary'!$O$13&gt;=750,21,
2)))))</f>
        <v>2</v>
      </c>
      <c r="M1850" s="231" t="str">
        <f>"SPS20115"&amp;"-"&amp;D1850&amp;"-"&amp;'Order Form'!$O$3&amp;"-4"</f>
        <v>SPS20115-0-1-4</v>
      </c>
    </row>
    <row r="1851" spans="1:13">
      <c r="A1851" s="234">
        <f>'Order Form'!A270</f>
        <v>104789</v>
      </c>
      <c r="B1851" s="234">
        <f t="shared" si="122"/>
        <v>104789</v>
      </c>
      <c r="C1851" s="235">
        <f t="shared" si="123"/>
        <v>104789</v>
      </c>
      <c r="D1851" s="231">
        <f>'Order Form'!$N$2</f>
        <v>0</v>
      </c>
      <c r="E1851" s="232">
        <f>'Order Form'!$M$11</f>
        <v>0</v>
      </c>
      <c r="F1851" s="232" t="str">
        <f>IF(ISBLANK('Order Form'!$M$12),"",'Order Form'!$M$12)</f>
        <v/>
      </c>
      <c r="G1851" s="232">
        <f t="shared" ca="1" si="125"/>
        <v>41887</v>
      </c>
      <c r="H1851" s="233">
        <f>'Order Form'!$M$13</f>
        <v>0</v>
      </c>
      <c r="I1851" s="236">
        <f>'Order Form'!E270</f>
        <v>10</v>
      </c>
      <c r="J1851" s="231">
        <f>'Order Form'!M270</f>
        <v>0</v>
      </c>
      <c r="K1851" s="231" t="str">
        <f t="shared" si="124"/>
        <v>F</v>
      </c>
      <c r="L1851" s="231">
        <f>IF('Pricing + Order Summary'!$O$13&gt;=8000,14,
IF('Pricing + Order Summary'!$O$13&gt;=5500,15,
IF('Pricing + Order Summary'!$O$13&gt;=4000,16,
IF('Pricing + Order Summary'!$O$13&gt;=2000,23,
IF('Pricing + Order Summary'!$O$13&gt;=750,21,
2)))))</f>
        <v>2</v>
      </c>
      <c r="M1851" s="231" t="str">
        <f>"SPS20115"&amp;"-"&amp;D1851&amp;"-"&amp;'Order Form'!$O$3&amp;"-4"</f>
        <v>SPS20115-0-1-4</v>
      </c>
    </row>
    <row r="1852" spans="1:13">
      <c r="A1852" s="234">
        <f>'Order Form'!A271</f>
        <v>100404</v>
      </c>
      <c r="B1852" s="234">
        <f t="shared" si="122"/>
        <v>100404</v>
      </c>
      <c r="C1852" s="235">
        <f t="shared" si="123"/>
        <v>100404</v>
      </c>
      <c r="D1852" s="231">
        <f>'Order Form'!$N$2</f>
        <v>0</v>
      </c>
      <c r="E1852" s="232">
        <f>'Order Form'!$M$11</f>
        <v>0</v>
      </c>
      <c r="F1852" s="232" t="str">
        <f>IF(ISBLANK('Order Form'!$M$12),"",'Order Form'!$M$12)</f>
        <v/>
      </c>
      <c r="G1852" s="232">
        <f t="shared" ca="1" si="125"/>
        <v>41887</v>
      </c>
      <c r="H1852" s="233">
        <f>'Order Form'!$M$13</f>
        <v>0</v>
      </c>
      <c r="I1852" s="236">
        <f>'Order Form'!E271</f>
        <v>10</v>
      </c>
      <c r="J1852" s="231">
        <f>'Order Form'!M271</f>
        <v>0</v>
      </c>
      <c r="K1852" s="231" t="str">
        <f t="shared" si="124"/>
        <v>F</v>
      </c>
      <c r="L1852" s="231">
        <f>IF('Pricing + Order Summary'!$O$13&gt;=8000,14,
IF('Pricing + Order Summary'!$O$13&gt;=5500,15,
IF('Pricing + Order Summary'!$O$13&gt;=4000,16,
IF('Pricing + Order Summary'!$O$13&gt;=2000,23,
IF('Pricing + Order Summary'!$O$13&gt;=750,21,
2)))))</f>
        <v>2</v>
      </c>
      <c r="M1852" s="231" t="str">
        <f>"SPS20115"&amp;"-"&amp;D1852&amp;"-"&amp;'Order Form'!$O$3&amp;"-4"</f>
        <v>SPS20115-0-1-4</v>
      </c>
    </row>
    <row r="1853" spans="1:13">
      <c r="A1853" s="234">
        <f>'Order Form'!A272</f>
        <v>108389</v>
      </c>
      <c r="B1853" s="234">
        <f t="shared" si="122"/>
        <v>108389</v>
      </c>
      <c r="C1853" s="235">
        <f t="shared" si="123"/>
        <v>108389</v>
      </c>
      <c r="D1853" s="231">
        <f>'Order Form'!$N$2</f>
        <v>0</v>
      </c>
      <c r="E1853" s="232">
        <f>'Order Form'!$M$11</f>
        <v>0</v>
      </c>
      <c r="F1853" s="232" t="str">
        <f>IF(ISBLANK('Order Form'!$M$12),"",'Order Form'!$M$12)</f>
        <v/>
      </c>
      <c r="G1853" s="232">
        <f t="shared" ca="1" si="125"/>
        <v>41887</v>
      </c>
      <c r="H1853" s="233">
        <f>'Order Form'!$M$13</f>
        <v>0</v>
      </c>
      <c r="I1853" s="236">
        <f>'Order Form'!E272</f>
        <v>10</v>
      </c>
      <c r="J1853" s="231">
        <f>'Order Form'!M272</f>
        <v>0</v>
      </c>
      <c r="K1853" s="231" t="str">
        <f t="shared" si="124"/>
        <v>F</v>
      </c>
      <c r="L1853" s="231">
        <f>IF('Pricing + Order Summary'!$O$13&gt;=8000,14,
IF('Pricing + Order Summary'!$O$13&gt;=5500,15,
IF('Pricing + Order Summary'!$O$13&gt;=4000,16,
IF('Pricing + Order Summary'!$O$13&gt;=2000,23,
IF('Pricing + Order Summary'!$O$13&gt;=750,21,
2)))))</f>
        <v>2</v>
      </c>
      <c r="M1853" s="231" t="str">
        <f>"SPS20115"&amp;"-"&amp;D1853&amp;"-"&amp;'Order Form'!$O$3&amp;"-4"</f>
        <v>SPS20115-0-1-4</v>
      </c>
    </row>
    <row r="1854" spans="1:13">
      <c r="A1854" s="234">
        <f>'Order Form'!A273</f>
        <v>108390</v>
      </c>
      <c r="B1854" s="234">
        <f t="shared" si="122"/>
        <v>108390</v>
      </c>
      <c r="C1854" s="235">
        <f t="shared" si="123"/>
        <v>108390</v>
      </c>
      <c r="D1854" s="231">
        <f>'Order Form'!$N$2</f>
        <v>0</v>
      </c>
      <c r="E1854" s="232">
        <f>'Order Form'!$M$11</f>
        <v>0</v>
      </c>
      <c r="F1854" s="232" t="str">
        <f>IF(ISBLANK('Order Form'!$M$12),"",'Order Form'!$M$12)</f>
        <v/>
      </c>
      <c r="G1854" s="232">
        <f t="shared" ca="1" si="125"/>
        <v>41887</v>
      </c>
      <c r="H1854" s="233">
        <f>'Order Form'!$M$13</f>
        <v>0</v>
      </c>
      <c r="I1854" s="236">
        <f>'Order Form'!E273</f>
        <v>10</v>
      </c>
      <c r="J1854" s="231">
        <f>'Order Form'!M273</f>
        <v>0</v>
      </c>
      <c r="K1854" s="231" t="str">
        <f t="shared" si="124"/>
        <v>F</v>
      </c>
      <c r="L1854" s="231">
        <f>IF('Pricing + Order Summary'!$O$13&gt;=8000,14,
IF('Pricing + Order Summary'!$O$13&gt;=5500,15,
IF('Pricing + Order Summary'!$O$13&gt;=4000,16,
IF('Pricing + Order Summary'!$O$13&gt;=2000,23,
IF('Pricing + Order Summary'!$O$13&gt;=750,21,
2)))))</f>
        <v>2</v>
      </c>
      <c r="M1854" s="231" t="str">
        <f>"SPS20115"&amp;"-"&amp;D1854&amp;"-"&amp;'Order Form'!$O$3&amp;"-4"</f>
        <v>SPS20115-0-1-4</v>
      </c>
    </row>
    <row r="1855" spans="1:13">
      <c r="A1855" s="234">
        <f>'Order Form'!A274</f>
        <v>108391</v>
      </c>
      <c r="B1855" s="234">
        <f t="shared" ref="B1855:B1918" si="126">A1855</f>
        <v>108391</v>
      </c>
      <c r="C1855" s="235">
        <f t="shared" ref="C1855:C1918" si="127">IF(B1855=0,A1855,B1855)</f>
        <v>108391</v>
      </c>
      <c r="D1855" s="231">
        <f>'Order Form'!$N$2</f>
        <v>0</v>
      </c>
      <c r="E1855" s="232">
        <f>'Order Form'!$M$11</f>
        <v>0</v>
      </c>
      <c r="F1855" s="232" t="str">
        <f>IF(ISBLANK('Order Form'!$M$12),"",'Order Form'!$M$12)</f>
        <v/>
      </c>
      <c r="G1855" s="232">
        <f t="shared" ca="1" si="125"/>
        <v>41887</v>
      </c>
      <c r="H1855" s="233">
        <f>'Order Form'!$M$13</f>
        <v>0</v>
      </c>
      <c r="I1855" s="236">
        <f>'Order Form'!E274</f>
        <v>10</v>
      </c>
      <c r="J1855" s="231">
        <f>'Order Form'!M274</f>
        <v>0</v>
      </c>
      <c r="K1855" s="231" t="str">
        <f t="shared" ref="K1855:K1918" si="128">IF(J1855=0,"F","T")</f>
        <v>F</v>
      </c>
      <c r="L1855" s="231">
        <f>IF('Pricing + Order Summary'!$O$13&gt;=8000,14,
IF('Pricing + Order Summary'!$O$13&gt;=5500,15,
IF('Pricing + Order Summary'!$O$13&gt;=4000,16,
IF('Pricing + Order Summary'!$O$13&gt;=2000,23,
IF('Pricing + Order Summary'!$O$13&gt;=750,21,
2)))))</f>
        <v>2</v>
      </c>
      <c r="M1855" s="231" t="str">
        <f>"SPS20115"&amp;"-"&amp;D1855&amp;"-"&amp;'Order Form'!$O$3&amp;"-4"</f>
        <v>SPS20115-0-1-4</v>
      </c>
    </row>
    <row r="1856" spans="1:13">
      <c r="A1856" s="234">
        <f>'Order Form'!A275</f>
        <v>105735</v>
      </c>
      <c r="B1856" s="234">
        <f t="shared" si="126"/>
        <v>105735</v>
      </c>
      <c r="C1856" s="235">
        <f t="shared" si="127"/>
        <v>105735</v>
      </c>
      <c r="D1856" s="231">
        <f>'Order Form'!$N$2</f>
        <v>0</v>
      </c>
      <c r="E1856" s="232">
        <f>'Order Form'!$M$11</f>
        <v>0</v>
      </c>
      <c r="F1856" s="232" t="str">
        <f>IF(ISBLANK('Order Form'!$M$12),"",'Order Form'!$M$12)</f>
        <v/>
      </c>
      <c r="G1856" s="232">
        <f t="shared" ca="1" si="125"/>
        <v>41887</v>
      </c>
      <c r="H1856" s="233">
        <f>'Order Form'!$M$13</f>
        <v>0</v>
      </c>
      <c r="I1856" s="236">
        <f>'Order Form'!E275</f>
        <v>10</v>
      </c>
      <c r="J1856" s="231">
        <f>'Order Form'!M275</f>
        <v>0</v>
      </c>
      <c r="K1856" s="231" t="str">
        <f t="shared" si="128"/>
        <v>F</v>
      </c>
      <c r="L1856" s="231">
        <f>IF('Pricing + Order Summary'!$O$13&gt;=8000,14,
IF('Pricing + Order Summary'!$O$13&gt;=5500,15,
IF('Pricing + Order Summary'!$O$13&gt;=4000,16,
IF('Pricing + Order Summary'!$O$13&gt;=2000,23,
IF('Pricing + Order Summary'!$O$13&gt;=750,21,
2)))))</f>
        <v>2</v>
      </c>
      <c r="M1856" s="231" t="str">
        <f>"SPS20115"&amp;"-"&amp;D1856&amp;"-"&amp;'Order Form'!$O$3&amp;"-4"</f>
        <v>SPS20115-0-1-4</v>
      </c>
    </row>
    <row r="1857" spans="1:13">
      <c r="A1857" s="234">
        <f>'Order Form'!A276</f>
        <v>105736</v>
      </c>
      <c r="B1857" s="234">
        <f t="shared" si="126"/>
        <v>105736</v>
      </c>
      <c r="C1857" s="235">
        <f t="shared" si="127"/>
        <v>105736</v>
      </c>
      <c r="D1857" s="231">
        <f>'Order Form'!$N$2</f>
        <v>0</v>
      </c>
      <c r="E1857" s="232">
        <f>'Order Form'!$M$11</f>
        <v>0</v>
      </c>
      <c r="F1857" s="232" t="str">
        <f>IF(ISBLANK('Order Form'!$M$12),"",'Order Form'!$M$12)</f>
        <v/>
      </c>
      <c r="G1857" s="232">
        <f t="shared" ref="G1857:G1920" ca="1" si="129">TODAY()</f>
        <v>41887</v>
      </c>
      <c r="H1857" s="233">
        <f>'Order Form'!$M$13</f>
        <v>0</v>
      </c>
      <c r="I1857" s="236">
        <f>'Order Form'!E276</f>
        <v>10</v>
      </c>
      <c r="J1857" s="231">
        <f>'Order Form'!M276</f>
        <v>0</v>
      </c>
      <c r="K1857" s="231" t="str">
        <f t="shared" si="128"/>
        <v>F</v>
      </c>
      <c r="L1857" s="231">
        <f>IF('Pricing + Order Summary'!$O$13&gt;=8000,14,
IF('Pricing + Order Summary'!$O$13&gt;=5500,15,
IF('Pricing + Order Summary'!$O$13&gt;=4000,16,
IF('Pricing + Order Summary'!$O$13&gt;=2000,23,
IF('Pricing + Order Summary'!$O$13&gt;=750,21,
2)))))</f>
        <v>2</v>
      </c>
      <c r="M1857" s="231" t="str">
        <f>"SPS20115"&amp;"-"&amp;D1857&amp;"-"&amp;'Order Form'!$O$3&amp;"-4"</f>
        <v>SPS20115-0-1-4</v>
      </c>
    </row>
    <row r="1858" spans="1:13">
      <c r="A1858" s="234">
        <f>'Order Form'!A277</f>
        <v>108385</v>
      </c>
      <c r="B1858" s="234">
        <f t="shared" si="126"/>
        <v>108385</v>
      </c>
      <c r="C1858" s="235">
        <f t="shared" si="127"/>
        <v>108385</v>
      </c>
      <c r="D1858" s="231">
        <f>'Order Form'!$N$2</f>
        <v>0</v>
      </c>
      <c r="E1858" s="232">
        <f>'Order Form'!$M$11</f>
        <v>0</v>
      </c>
      <c r="F1858" s="232" t="str">
        <f>IF(ISBLANK('Order Form'!$M$12),"",'Order Form'!$M$12)</f>
        <v/>
      </c>
      <c r="G1858" s="232">
        <f t="shared" ca="1" si="129"/>
        <v>41887</v>
      </c>
      <c r="H1858" s="233">
        <f>'Order Form'!$M$13</f>
        <v>0</v>
      </c>
      <c r="I1858" s="236">
        <f>'Order Form'!E277</f>
        <v>10</v>
      </c>
      <c r="J1858" s="231">
        <f>'Order Form'!M277</f>
        <v>0</v>
      </c>
      <c r="K1858" s="231" t="str">
        <f t="shared" si="128"/>
        <v>F</v>
      </c>
      <c r="L1858" s="231">
        <f>IF('Pricing + Order Summary'!$O$13&gt;=8000,14,
IF('Pricing + Order Summary'!$O$13&gt;=5500,15,
IF('Pricing + Order Summary'!$O$13&gt;=4000,16,
IF('Pricing + Order Summary'!$O$13&gt;=2000,23,
IF('Pricing + Order Summary'!$O$13&gt;=750,21,
2)))))</f>
        <v>2</v>
      </c>
      <c r="M1858" s="231" t="str">
        <f>"SPS20115"&amp;"-"&amp;D1858&amp;"-"&amp;'Order Form'!$O$3&amp;"-4"</f>
        <v>SPS20115-0-1-4</v>
      </c>
    </row>
    <row r="1859" spans="1:13">
      <c r="A1859" s="234">
        <f>'Order Form'!A278</f>
        <v>104840</v>
      </c>
      <c r="B1859" s="234">
        <f t="shared" si="126"/>
        <v>104840</v>
      </c>
      <c r="C1859" s="235">
        <f t="shared" si="127"/>
        <v>104840</v>
      </c>
      <c r="D1859" s="231">
        <f>'Order Form'!$N$2</f>
        <v>0</v>
      </c>
      <c r="E1859" s="232">
        <f>'Order Form'!$M$11</f>
        <v>0</v>
      </c>
      <c r="F1859" s="232" t="str">
        <f>IF(ISBLANK('Order Form'!$M$12),"",'Order Form'!$M$12)</f>
        <v/>
      </c>
      <c r="G1859" s="232">
        <f t="shared" ca="1" si="129"/>
        <v>41887</v>
      </c>
      <c r="H1859" s="233">
        <f>'Order Form'!$M$13</f>
        <v>0</v>
      </c>
      <c r="I1859" s="236">
        <f>'Order Form'!E278</f>
        <v>10</v>
      </c>
      <c r="J1859" s="231">
        <f>'Order Form'!M278</f>
        <v>0</v>
      </c>
      <c r="K1859" s="231" t="str">
        <f t="shared" si="128"/>
        <v>F</v>
      </c>
      <c r="L1859" s="231">
        <f>IF('Pricing + Order Summary'!$O$13&gt;=8000,14,
IF('Pricing + Order Summary'!$O$13&gt;=5500,15,
IF('Pricing + Order Summary'!$O$13&gt;=4000,16,
IF('Pricing + Order Summary'!$O$13&gt;=2000,23,
IF('Pricing + Order Summary'!$O$13&gt;=750,21,
2)))))</f>
        <v>2</v>
      </c>
      <c r="M1859" s="231" t="str">
        <f>"SPS20115"&amp;"-"&amp;D1859&amp;"-"&amp;'Order Form'!$O$3&amp;"-4"</f>
        <v>SPS20115-0-1-4</v>
      </c>
    </row>
    <row r="1860" spans="1:13">
      <c r="A1860" s="234">
        <f>'Order Form'!A279</f>
        <v>108401</v>
      </c>
      <c r="B1860" s="234">
        <f t="shared" si="126"/>
        <v>108401</v>
      </c>
      <c r="C1860" s="235">
        <f t="shared" si="127"/>
        <v>108401</v>
      </c>
      <c r="D1860" s="231">
        <f>'Order Form'!$N$2</f>
        <v>0</v>
      </c>
      <c r="E1860" s="232">
        <f>'Order Form'!$M$11</f>
        <v>0</v>
      </c>
      <c r="F1860" s="232" t="str">
        <f>IF(ISBLANK('Order Form'!$M$12),"",'Order Form'!$M$12)</f>
        <v/>
      </c>
      <c r="G1860" s="232">
        <f t="shared" ca="1" si="129"/>
        <v>41887</v>
      </c>
      <c r="H1860" s="233">
        <f>'Order Form'!$M$13</f>
        <v>0</v>
      </c>
      <c r="I1860" s="236">
        <f>'Order Form'!E279</f>
        <v>10</v>
      </c>
      <c r="J1860" s="231">
        <f>'Order Form'!M279</f>
        <v>0</v>
      </c>
      <c r="K1860" s="231" t="str">
        <f t="shared" si="128"/>
        <v>F</v>
      </c>
      <c r="L1860" s="231">
        <f>IF('Pricing + Order Summary'!$O$13&gt;=8000,14,
IF('Pricing + Order Summary'!$O$13&gt;=5500,15,
IF('Pricing + Order Summary'!$O$13&gt;=4000,16,
IF('Pricing + Order Summary'!$O$13&gt;=2000,23,
IF('Pricing + Order Summary'!$O$13&gt;=750,21,
2)))))</f>
        <v>2</v>
      </c>
      <c r="M1860" s="231" t="str">
        <f>"SPS20115"&amp;"-"&amp;D1860&amp;"-"&amp;'Order Form'!$O$3&amp;"-4"</f>
        <v>SPS20115-0-1-4</v>
      </c>
    </row>
    <row r="1861" spans="1:13">
      <c r="A1861" s="234">
        <f>'Order Form'!A280</f>
        <v>108399</v>
      </c>
      <c r="B1861" s="234">
        <f t="shared" si="126"/>
        <v>108399</v>
      </c>
      <c r="C1861" s="235">
        <f t="shared" si="127"/>
        <v>108399</v>
      </c>
      <c r="D1861" s="231">
        <f>'Order Form'!$N$2</f>
        <v>0</v>
      </c>
      <c r="E1861" s="232">
        <f>'Order Form'!$M$11</f>
        <v>0</v>
      </c>
      <c r="F1861" s="232" t="str">
        <f>IF(ISBLANK('Order Form'!$M$12),"",'Order Form'!$M$12)</f>
        <v/>
      </c>
      <c r="G1861" s="232">
        <f t="shared" ca="1" si="129"/>
        <v>41887</v>
      </c>
      <c r="H1861" s="233">
        <f>'Order Form'!$M$13</f>
        <v>0</v>
      </c>
      <c r="I1861" s="236">
        <f>'Order Form'!E280</f>
        <v>10</v>
      </c>
      <c r="J1861" s="231">
        <f>'Order Form'!M280</f>
        <v>0</v>
      </c>
      <c r="K1861" s="231" t="str">
        <f t="shared" si="128"/>
        <v>F</v>
      </c>
      <c r="L1861" s="231">
        <f>IF('Pricing + Order Summary'!$O$13&gt;=8000,14,
IF('Pricing + Order Summary'!$O$13&gt;=5500,15,
IF('Pricing + Order Summary'!$O$13&gt;=4000,16,
IF('Pricing + Order Summary'!$O$13&gt;=2000,23,
IF('Pricing + Order Summary'!$O$13&gt;=750,21,
2)))))</f>
        <v>2</v>
      </c>
      <c r="M1861" s="231" t="str">
        <f>"SPS20115"&amp;"-"&amp;D1861&amp;"-"&amp;'Order Form'!$O$3&amp;"-4"</f>
        <v>SPS20115-0-1-4</v>
      </c>
    </row>
    <row r="1862" spans="1:13">
      <c r="A1862" s="234">
        <f>'Order Form'!A281</f>
        <v>105753</v>
      </c>
      <c r="B1862" s="234">
        <f t="shared" si="126"/>
        <v>105753</v>
      </c>
      <c r="C1862" s="235">
        <f t="shared" si="127"/>
        <v>105753</v>
      </c>
      <c r="D1862" s="231">
        <f>'Order Form'!$N$2</f>
        <v>0</v>
      </c>
      <c r="E1862" s="232">
        <f>'Order Form'!$M$11</f>
        <v>0</v>
      </c>
      <c r="F1862" s="232" t="str">
        <f>IF(ISBLANK('Order Form'!$M$12),"",'Order Form'!$M$12)</f>
        <v/>
      </c>
      <c r="G1862" s="232">
        <f t="shared" ca="1" si="129"/>
        <v>41887</v>
      </c>
      <c r="H1862" s="233">
        <f>'Order Form'!$M$13</f>
        <v>0</v>
      </c>
      <c r="I1862" s="236">
        <f>'Order Form'!E281</f>
        <v>10</v>
      </c>
      <c r="J1862" s="231">
        <f>'Order Form'!M281</f>
        <v>0</v>
      </c>
      <c r="K1862" s="231" t="str">
        <f t="shared" si="128"/>
        <v>F</v>
      </c>
      <c r="L1862" s="231">
        <f>IF('Pricing + Order Summary'!$O$13&gt;=8000,14,
IF('Pricing + Order Summary'!$O$13&gt;=5500,15,
IF('Pricing + Order Summary'!$O$13&gt;=4000,16,
IF('Pricing + Order Summary'!$O$13&gt;=2000,23,
IF('Pricing + Order Summary'!$O$13&gt;=750,21,
2)))))</f>
        <v>2</v>
      </c>
      <c r="M1862" s="231" t="str">
        <f>"SPS20115"&amp;"-"&amp;D1862&amp;"-"&amp;'Order Form'!$O$3&amp;"-4"</f>
        <v>SPS20115-0-1-4</v>
      </c>
    </row>
    <row r="1863" spans="1:13">
      <c r="A1863" s="234">
        <f>'Order Form'!A282</f>
        <v>108380</v>
      </c>
      <c r="B1863" s="234">
        <f t="shared" si="126"/>
        <v>108380</v>
      </c>
      <c r="C1863" s="235">
        <f t="shared" si="127"/>
        <v>108380</v>
      </c>
      <c r="D1863" s="231">
        <f>'Order Form'!$N$2</f>
        <v>0</v>
      </c>
      <c r="E1863" s="232">
        <f>'Order Form'!$M$11</f>
        <v>0</v>
      </c>
      <c r="F1863" s="232" t="str">
        <f>IF(ISBLANK('Order Form'!$M$12),"",'Order Form'!$M$12)</f>
        <v/>
      </c>
      <c r="G1863" s="232">
        <f t="shared" ca="1" si="129"/>
        <v>41887</v>
      </c>
      <c r="H1863" s="233">
        <f>'Order Form'!$M$13</f>
        <v>0</v>
      </c>
      <c r="I1863" s="236">
        <f>'Order Form'!E282</f>
        <v>10</v>
      </c>
      <c r="J1863" s="231">
        <f>'Order Form'!M282</f>
        <v>0</v>
      </c>
      <c r="K1863" s="231" t="str">
        <f t="shared" si="128"/>
        <v>F</v>
      </c>
      <c r="L1863" s="231">
        <f>IF('Pricing + Order Summary'!$O$13&gt;=8000,14,
IF('Pricing + Order Summary'!$O$13&gt;=5500,15,
IF('Pricing + Order Summary'!$O$13&gt;=4000,16,
IF('Pricing + Order Summary'!$O$13&gt;=2000,23,
IF('Pricing + Order Summary'!$O$13&gt;=750,21,
2)))))</f>
        <v>2</v>
      </c>
      <c r="M1863" s="231" t="str">
        <f>"SPS20115"&amp;"-"&amp;D1863&amp;"-"&amp;'Order Form'!$O$3&amp;"-4"</f>
        <v>SPS20115-0-1-4</v>
      </c>
    </row>
    <row r="1864" spans="1:13">
      <c r="A1864" s="234">
        <f>'Order Form'!A283</f>
        <v>108415</v>
      </c>
      <c r="B1864" s="234">
        <f t="shared" si="126"/>
        <v>108415</v>
      </c>
      <c r="C1864" s="235">
        <f t="shared" si="127"/>
        <v>108415</v>
      </c>
      <c r="D1864" s="231">
        <f>'Order Form'!$N$2</f>
        <v>0</v>
      </c>
      <c r="E1864" s="232">
        <f>'Order Form'!$M$11</f>
        <v>0</v>
      </c>
      <c r="F1864" s="232" t="str">
        <f>IF(ISBLANK('Order Form'!$M$12),"",'Order Form'!$M$12)</f>
        <v/>
      </c>
      <c r="G1864" s="232">
        <f t="shared" ca="1" si="129"/>
        <v>41887</v>
      </c>
      <c r="H1864" s="233">
        <f>'Order Form'!$M$13</f>
        <v>0</v>
      </c>
      <c r="I1864" s="236">
        <f>'Order Form'!E283</f>
        <v>10</v>
      </c>
      <c r="J1864" s="231">
        <f>'Order Form'!M283</f>
        <v>0</v>
      </c>
      <c r="K1864" s="231" t="str">
        <f t="shared" si="128"/>
        <v>F</v>
      </c>
      <c r="L1864" s="231">
        <f>IF('Pricing + Order Summary'!$O$13&gt;=8000,14,
IF('Pricing + Order Summary'!$O$13&gt;=5500,15,
IF('Pricing + Order Summary'!$O$13&gt;=4000,16,
IF('Pricing + Order Summary'!$O$13&gt;=2000,23,
IF('Pricing + Order Summary'!$O$13&gt;=750,21,
2)))))</f>
        <v>2</v>
      </c>
      <c r="M1864" s="231" t="str">
        <f>"SPS20115"&amp;"-"&amp;D1864&amp;"-"&amp;'Order Form'!$O$3&amp;"-4"</f>
        <v>SPS20115-0-1-4</v>
      </c>
    </row>
    <row r="1865" spans="1:13">
      <c r="A1865" s="234">
        <f>'Order Form'!A284</f>
        <v>108416</v>
      </c>
      <c r="B1865" s="234">
        <f t="shared" si="126"/>
        <v>108416</v>
      </c>
      <c r="C1865" s="235">
        <f t="shared" si="127"/>
        <v>108416</v>
      </c>
      <c r="D1865" s="231">
        <f>'Order Form'!$N$2</f>
        <v>0</v>
      </c>
      <c r="E1865" s="232">
        <f>'Order Form'!$M$11</f>
        <v>0</v>
      </c>
      <c r="F1865" s="232" t="str">
        <f>IF(ISBLANK('Order Form'!$M$12),"",'Order Form'!$M$12)</f>
        <v/>
      </c>
      <c r="G1865" s="232">
        <f t="shared" ca="1" si="129"/>
        <v>41887</v>
      </c>
      <c r="H1865" s="233">
        <f>'Order Form'!$M$13</f>
        <v>0</v>
      </c>
      <c r="I1865" s="236">
        <f>'Order Form'!E284</f>
        <v>10</v>
      </c>
      <c r="J1865" s="231">
        <f>'Order Form'!M284</f>
        <v>0</v>
      </c>
      <c r="K1865" s="231" t="str">
        <f t="shared" si="128"/>
        <v>F</v>
      </c>
      <c r="L1865" s="231">
        <f>IF('Pricing + Order Summary'!$O$13&gt;=8000,14,
IF('Pricing + Order Summary'!$O$13&gt;=5500,15,
IF('Pricing + Order Summary'!$O$13&gt;=4000,16,
IF('Pricing + Order Summary'!$O$13&gt;=2000,23,
IF('Pricing + Order Summary'!$O$13&gt;=750,21,
2)))))</f>
        <v>2</v>
      </c>
      <c r="M1865" s="231" t="str">
        <f>"SPS20115"&amp;"-"&amp;D1865&amp;"-"&amp;'Order Form'!$O$3&amp;"-4"</f>
        <v>SPS20115-0-1-4</v>
      </c>
    </row>
    <row r="1866" spans="1:13">
      <c r="A1866" s="234">
        <f>'Order Form'!A285</f>
        <v>108381</v>
      </c>
      <c r="B1866" s="234">
        <f t="shared" si="126"/>
        <v>108381</v>
      </c>
      <c r="C1866" s="235">
        <f t="shared" si="127"/>
        <v>108381</v>
      </c>
      <c r="D1866" s="231">
        <f>'Order Form'!$N$2</f>
        <v>0</v>
      </c>
      <c r="E1866" s="232">
        <f>'Order Form'!$M$11</f>
        <v>0</v>
      </c>
      <c r="F1866" s="232" t="str">
        <f>IF(ISBLANK('Order Form'!$M$12),"",'Order Form'!$M$12)</f>
        <v/>
      </c>
      <c r="G1866" s="232">
        <f t="shared" ca="1" si="129"/>
        <v>41887</v>
      </c>
      <c r="H1866" s="233">
        <f>'Order Form'!$M$13</f>
        <v>0</v>
      </c>
      <c r="I1866" s="236">
        <f>'Order Form'!E285</f>
        <v>10</v>
      </c>
      <c r="J1866" s="231">
        <f>'Order Form'!M285</f>
        <v>0</v>
      </c>
      <c r="K1866" s="231" t="str">
        <f t="shared" si="128"/>
        <v>F</v>
      </c>
      <c r="L1866" s="231">
        <f>IF('Pricing + Order Summary'!$O$13&gt;=8000,14,
IF('Pricing + Order Summary'!$O$13&gt;=5500,15,
IF('Pricing + Order Summary'!$O$13&gt;=4000,16,
IF('Pricing + Order Summary'!$O$13&gt;=2000,23,
IF('Pricing + Order Summary'!$O$13&gt;=750,21,
2)))))</f>
        <v>2</v>
      </c>
      <c r="M1866" s="231" t="str">
        <f>"SPS20115"&amp;"-"&amp;D1866&amp;"-"&amp;'Order Form'!$O$3&amp;"-4"</f>
        <v>SPS20115-0-1-4</v>
      </c>
    </row>
    <row r="1867" spans="1:13">
      <c r="A1867" s="234">
        <f>'Order Form'!A286</f>
        <v>108384</v>
      </c>
      <c r="B1867" s="234">
        <f t="shared" si="126"/>
        <v>108384</v>
      </c>
      <c r="C1867" s="235">
        <f t="shared" si="127"/>
        <v>108384</v>
      </c>
      <c r="D1867" s="231">
        <f>'Order Form'!$N$2</f>
        <v>0</v>
      </c>
      <c r="E1867" s="232">
        <f>'Order Form'!$M$11</f>
        <v>0</v>
      </c>
      <c r="F1867" s="232" t="str">
        <f>IF(ISBLANK('Order Form'!$M$12),"",'Order Form'!$M$12)</f>
        <v/>
      </c>
      <c r="G1867" s="232">
        <f t="shared" ca="1" si="129"/>
        <v>41887</v>
      </c>
      <c r="H1867" s="233">
        <f>'Order Form'!$M$13</f>
        <v>0</v>
      </c>
      <c r="I1867" s="236">
        <f>'Order Form'!E286</f>
        <v>10</v>
      </c>
      <c r="J1867" s="231">
        <f>'Order Form'!M286</f>
        <v>0</v>
      </c>
      <c r="K1867" s="231" t="str">
        <f t="shared" si="128"/>
        <v>F</v>
      </c>
      <c r="L1867" s="231">
        <f>IF('Pricing + Order Summary'!$O$13&gt;=8000,14,
IF('Pricing + Order Summary'!$O$13&gt;=5500,15,
IF('Pricing + Order Summary'!$O$13&gt;=4000,16,
IF('Pricing + Order Summary'!$O$13&gt;=2000,23,
IF('Pricing + Order Summary'!$O$13&gt;=750,21,
2)))))</f>
        <v>2</v>
      </c>
      <c r="M1867" s="231" t="str">
        <f>"SPS20115"&amp;"-"&amp;D1867&amp;"-"&amp;'Order Form'!$O$3&amp;"-4"</f>
        <v>SPS20115-0-1-4</v>
      </c>
    </row>
    <row r="1868" spans="1:13">
      <c r="A1868" s="234">
        <f>'Order Form'!A287</f>
        <v>100418</v>
      </c>
      <c r="B1868" s="234">
        <f t="shared" si="126"/>
        <v>100418</v>
      </c>
      <c r="C1868" s="235">
        <f t="shared" si="127"/>
        <v>100418</v>
      </c>
      <c r="D1868" s="231">
        <f>'Order Form'!$N$2</f>
        <v>0</v>
      </c>
      <c r="E1868" s="232">
        <f>'Order Form'!$M$11</f>
        <v>0</v>
      </c>
      <c r="F1868" s="232" t="str">
        <f>IF(ISBLANK('Order Form'!$M$12),"",'Order Form'!$M$12)</f>
        <v/>
      </c>
      <c r="G1868" s="232">
        <f t="shared" ca="1" si="129"/>
        <v>41887</v>
      </c>
      <c r="H1868" s="233">
        <f>'Order Form'!$M$13</f>
        <v>0</v>
      </c>
      <c r="I1868" s="236">
        <f>'Order Form'!E287</f>
        <v>10</v>
      </c>
      <c r="J1868" s="231">
        <f>'Order Form'!M287</f>
        <v>0</v>
      </c>
      <c r="K1868" s="231" t="str">
        <f t="shared" si="128"/>
        <v>F</v>
      </c>
      <c r="L1868" s="231">
        <f>IF('Pricing + Order Summary'!$O$13&gt;=8000,14,
IF('Pricing + Order Summary'!$O$13&gt;=5500,15,
IF('Pricing + Order Summary'!$O$13&gt;=4000,16,
IF('Pricing + Order Summary'!$O$13&gt;=2000,23,
IF('Pricing + Order Summary'!$O$13&gt;=750,21,
2)))))</f>
        <v>2</v>
      </c>
      <c r="M1868" s="231" t="str">
        <f>"SPS20115"&amp;"-"&amp;D1868&amp;"-"&amp;'Order Form'!$O$3&amp;"-4"</f>
        <v>SPS20115-0-1-4</v>
      </c>
    </row>
    <row r="1869" spans="1:13">
      <c r="A1869" s="234">
        <f>'Order Form'!A288</f>
        <v>108393</v>
      </c>
      <c r="B1869" s="234">
        <f t="shared" si="126"/>
        <v>108393</v>
      </c>
      <c r="C1869" s="235">
        <f t="shared" si="127"/>
        <v>108393</v>
      </c>
      <c r="D1869" s="231">
        <f>'Order Form'!$N$2</f>
        <v>0</v>
      </c>
      <c r="E1869" s="232">
        <f>'Order Form'!$M$11</f>
        <v>0</v>
      </c>
      <c r="F1869" s="232" t="str">
        <f>IF(ISBLANK('Order Form'!$M$12),"",'Order Form'!$M$12)</f>
        <v/>
      </c>
      <c r="G1869" s="232">
        <f t="shared" ca="1" si="129"/>
        <v>41887</v>
      </c>
      <c r="H1869" s="233">
        <f>'Order Form'!$M$13</f>
        <v>0</v>
      </c>
      <c r="I1869" s="236">
        <f>'Order Form'!E288</f>
        <v>10</v>
      </c>
      <c r="J1869" s="231">
        <f>'Order Form'!M288</f>
        <v>0</v>
      </c>
      <c r="K1869" s="231" t="str">
        <f t="shared" si="128"/>
        <v>F</v>
      </c>
      <c r="L1869" s="231">
        <f>IF('Pricing + Order Summary'!$O$13&gt;=8000,14,
IF('Pricing + Order Summary'!$O$13&gt;=5500,15,
IF('Pricing + Order Summary'!$O$13&gt;=4000,16,
IF('Pricing + Order Summary'!$O$13&gt;=2000,23,
IF('Pricing + Order Summary'!$O$13&gt;=750,21,
2)))))</f>
        <v>2</v>
      </c>
      <c r="M1869" s="231" t="str">
        <f>"SPS20115"&amp;"-"&amp;D1869&amp;"-"&amp;'Order Form'!$O$3&amp;"-4"</f>
        <v>SPS20115-0-1-4</v>
      </c>
    </row>
    <row r="1870" spans="1:13">
      <c r="A1870" s="234">
        <f>'Order Form'!A289</f>
        <v>100821</v>
      </c>
      <c r="B1870" s="234">
        <f t="shared" si="126"/>
        <v>100821</v>
      </c>
      <c r="C1870" s="235">
        <f t="shared" si="127"/>
        <v>100821</v>
      </c>
      <c r="D1870" s="231">
        <f>'Order Form'!$N$2</f>
        <v>0</v>
      </c>
      <c r="E1870" s="232">
        <f>'Order Form'!$M$11</f>
        <v>0</v>
      </c>
      <c r="F1870" s="232" t="str">
        <f>IF(ISBLANK('Order Form'!$M$12),"",'Order Form'!$M$12)</f>
        <v/>
      </c>
      <c r="G1870" s="232">
        <f t="shared" ca="1" si="129"/>
        <v>41887</v>
      </c>
      <c r="H1870" s="233">
        <f>'Order Form'!$M$13</f>
        <v>0</v>
      </c>
      <c r="I1870" s="236">
        <f>'Order Form'!E289</f>
        <v>10</v>
      </c>
      <c r="J1870" s="231">
        <f>'Order Form'!M289</f>
        <v>0</v>
      </c>
      <c r="K1870" s="231" t="str">
        <f t="shared" si="128"/>
        <v>F</v>
      </c>
      <c r="L1870" s="231">
        <f>IF('Pricing + Order Summary'!$O$13&gt;=8000,14,
IF('Pricing + Order Summary'!$O$13&gt;=5500,15,
IF('Pricing + Order Summary'!$O$13&gt;=4000,16,
IF('Pricing + Order Summary'!$O$13&gt;=2000,23,
IF('Pricing + Order Summary'!$O$13&gt;=750,21,
2)))))</f>
        <v>2</v>
      </c>
      <c r="M1870" s="231" t="str">
        <f>"SPS20115"&amp;"-"&amp;D1870&amp;"-"&amp;'Order Form'!$O$3&amp;"-4"</f>
        <v>SPS20115-0-1-4</v>
      </c>
    </row>
    <row r="1871" spans="1:13">
      <c r="A1871" s="234">
        <f>'Order Form'!A290</f>
        <v>100438</v>
      </c>
      <c r="B1871" s="234">
        <f t="shared" si="126"/>
        <v>100438</v>
      </c>
      <c r="C1871" s="235">
        <f t="shared" si="127"/>
        <v>100438</v>
      </c>
      <c r="D1871" s="231">
        <f>'Order Form'!$N$2</f>
        <v>0</v>
      </c>
      <c r="E1871" s="232">
        <f>'Order Form'!$M$11</f>
        <v>0</v>
      </c>
      <c r="F1871" s="232" t="str">
        <f>IF(ISBLANK('Order Form'!$M$12),"",'Order Form'!$M$12)</f>
        <v/>
      </c>
      <c r="G1871" s="232">
        <f t="shared" ca="1" si="129"/>
        <v>41887</v>
      </c>
      <c r="H1871" s="233">
        <f>'Order Form'!$M$13</f>
        <v>0</v>
      </c>
      <c r="I1871" s="236">
        <f>'Order Form'!E290</f>
        <v>10</v>
      </c>
      <c r="J1871" s="231">
        <f>'Order Form'!M290</f>
        <v>0</v>
      </c>
      <c r="K1871" s="231" t="str">
        <f t="shared" si="128"/>
        <v>F</v>
      </c>
      <c r="L1871" s="231">
        <f>IF('Pricing + Order Summary'!$O$13&gt;=8000,14,
IF('Pricing + Order Summary'!$O$13&gt;=5500,15,
IF('Pricing + Order Summary'!$O$13&gt;=4000,16,
IF('Pricing + Order Summary'!$O$13&gt;=2000,23,
IF('Pricing + Order Summary'!$O$13&gt;=750,21,
2)))))</f>
        <v>2</v>
      </c>
      <c r="M1871" s="231" t="str">
        <f>"SPS20115"&amp;"-"&amp;D1871&amp;"-"&amp;'Order Form'!$O$3&amp;"-4"</f>
        <v>SPS20115-0-1-4</v>
      </c>
    </row>
    <row r="1872" spans="1:13">
      <c r="A1872" s="234">
        <f>'Order Form'!A291</f>
        <v>108378</v>
      </c>
      <c r="B1872" s="234">
        <f t="shared" si="126"/>
        <v>108378</v>
      </c>
      <c r="C1872" s="235">
        <f t="shared" si="127"/>
        <v>108378</v>
      </c>
      <c r="D1872" s="231">
        <f>'Order Form'!$N$2</f>
        <v>0</v>
      </c>
      <c r="E1872" s="232">
        <f>'Order Form'!$M$11</f>
        <v>0</v>
      </c>
      <c r="F1872" s="232" t="str">
        <f>IF(ISBLANK('Order Form'!$M$12),"",'Order Form'!$M$12)</f>
        <v/>
      </c>
      <c r="G1872" s="232">
        <f t="shared" ca="1" si="129"/>
        <v>41887</v>
      </c>
      <c r="H1872" s="233">
        <f>'Order Form'!$M$13</f>
        <v>0</v>
      </c>
      <c r="I1872" s="236">
        <f>'Order Form'!E291</f>
        <v>10</v>
      </c>
      <c r="J1872" s="231">
        <f>'Order Form'!M291</f>
        <v>0</v>
      </c>
      <c r="K1872" s="231" t="str">
        <f t="shared" si="128"/>
        <v>F</v>
      </c>
      <c r="L1872" s="231">
        <f>IF('Pricing + Order Summary'!$O$13&gt;=8000,14,
IF('Pricing + Order Summary'!$O$13&gt;=5500,15,
IF('Pricing + Order Summary'!$O$13&gt;=4000,16,
IF('Pricing + Order Summary'!$O$13&gt;=2000,23,
IF('Pricing + Order Summary'!$O$13&gt;=750,21,
2)))))</f>
        <v>2</v>
      </c>
      <c r="M1872" s="231" t="str">
        <f>"SPS20115"&amp;"-"&amp;D1872&amp;"-"&amp;'Order Form'!$O$3&amp;"-4"</f>
        <v>SPS20115-0-1-4</v>
      </c>
    </row>
    <row r="1873" spans="1:13">
      <c r="A1873" s="234">
        <f>'Order Form'!A292</f>
        <v>108408</v>
      </c>
      <c r="B1873" s="234">
        <f t="shared" si="126"/>
        <v>108408</v>
      </c>
      <c r="C1873" s="235">
        <f t="shared" si="127"/>
        <v>108408</v>
      </c>
      <c r="D1873" s="231">
        <f>'Order Form'!$N$2</f>
        <v>0</v>
      </c>
      <c r="E1873" s="232">
        <f>'Order Form'!$M$11</f>
        <v>0</v>
      </c>
      <c r="F1873" s="232" t="str">
        <f>IF(ISBLANK('Order Form'!$M$12),"",'Order Form'!$M$12)</f>
        <v/>
      </c>
      <c r="G1873" s="232">
        <f t="shared" ca="1" si="129"/>
        <v>41887</v>
      </c>
      <c r="H1873" s="233">
        <f>'Order Form'!$M$13</f>
        <v>0</v>
      </c>
      <c r="I1873" s="236">
        <f>'Order Form'!E292</f>
        <v>10</v>
      </c>
      <c r="J1873" s="231">
        <f>'Order Form'!M292</f>
        <v>0</v>
      </c>
      <c r="K1873" s="231" t="str">
        <f t="shared" si="128"/>
        <v>F</v>
      </c>
      <c r="L1873" s="231">
        <f>IF('Pricing + Order Summary'!$O$13&gt;=8000,14,
IF('Pricing + Order Summary'!$O$13&gt;=5500,15,
IF('Pricing + Order Summary'!$O$13&gt;=4000,16,
IF('Pricing + Order Summary'!$O$13&gt;=2000,23,
IF('Pricing + Order Summary'!$O$13&gt;=750,21,
2)))))</f>
        <v>2</v>
      </c>
      <c r="M1873" s="231" t="str">
        <f>"SPS20115"&amp;"-"&amp;D1873&amp;"-"&amp;'Order Form'!$O$3&amp;"-4"</f>
        <v>SPS20115-0-1-4</v>
      </c>
    </row>
    <row r="1874" spans="1:13">
      <c r="A1874" s="234">
        <f>'Order Form'!A293</f>
        <v>100416</v>
      </c>
      <c r="B1874" s="234">
        <f t="shared" si="126"/>
        <v>100416</v>
      </c>
      <c r="C1874" s="235">
        <f t="shared" si="127"/>
        <v>100416</v>
      </c>
      <c r="D1874" s="231">
        <f>'Order Form'!$N$2</f>
        <v>0</v>
      </c>
      <c r="E1874" s="232">
        <f>'Order Form'!$M$11</f>
        <v>0</v>
      </c>
      <c r="F1874" s="232" t="str">
        <f>IF(ISBLANK('Order Form'!$M$12),"",'Order Form'!$M$12)</f>
        <v/>
      </c>
      <c r="G1874" s="232">
        <f t="shared" ca="1" si="129"/>
        <v>41887</v>
      </c>
      <c r="H1874" s="233">
        <f>'Order Form'!$M$13</f>
        <v>0</v>
      </c>
      <c r="I1874" s="236">
        <f>'Order Form'!E293</f>
        <v>10</v>
      </c>
      <c r="J1874" s="231">
        <f>'Order Form'!M293</f>
        <v>0</v>
      </c>
      <c r="K1874" s="231" t="str">
        <f t="shared" si="128"/>
        <v>F</v>
      </c>
      <c r="L1874" s="231">
        <f>IF('Pricing + Order Summary'!$O$13&gt;=8000,14,
IF('Pricing + Order Summary'!$O$13&gt;=5500,15,
IF('Pricing + Order Summary'!$O$13&gt;=4000,16,
IF('Pricing + Order Summary'!$O$13&gt;=2000,23,
IF('Pricing + Order Summary'!$O$13&gt;=750,21,
2)))))</f>
        <v>2</v>
      </c>
      <c r="M1874" s="231" t="str">
        <f>"SPS20115"&amp;"-"&amp;D1874&amp;"-"&amp;'Order Form'!$O$3&amp;"-4"</f>
        <v>SPS20115-0-1-4</v>
      </c>
    </row>
    <row r="1875" spans="1:13">
      <c r="A1875" s="234">
        <f>'Order Form'!A294</f>
        <v>100736</v>
      </c>
      <c r="B1875" s="234">
        <f t="shared" si="126"/>
        <v>100736</v>
      </c>
      <c r="C1875" s="235">
        <f t="shared" si="127"/>
        <v>100736</v>
      </c>
      <c r="D1875" s="231">
        <f>'Order Form'!$N$2</f>
        <v>0</v>
      </c>
      <c r="E1875" s="232">
        <f>'Order Form'!$M$11</f>
        <v>0</v>
      </c>
      <c r="F1875" s="232" t="str">
        <f>IF(ISBLANK('Order Form'!$M$12),"",'Order Form'!$M$12)</f>
        <v/>
      </c>
      <c r="G1875" s="232">
        <f t="shared" ca="1" si="129"/>
        <v>41887</v>
      </c>
      <c r="H1875" s="233">
        <f>'Order Form'!$M$13</f>
        <v>0</v>
      </c>
      <c r="I1875" s="236">
        <f>'Order Form'!E294</f>
        <v>10</v>
      </c>
      <c r="J1875" s="231">
        <f>'Order Form'!M294</f>
        <v>0</v>
      </c>
      <c r="K1875" s="231" t="str">
        <f t="shared" si="128"/>
        <v>F</v>
      </c>
      <c r="L1875" s="231">
        <f>IF('Pricing + Order Summary'!$O$13&gt;=8000,14,
IF('Pricing + Order Summary'!$O$13&gt;=5500,15,
IF('Pricing + Order Summary'!$O$13&gt;=4000,16,
IF('Pricing + Order Summary'!$O$13&gt;=2000,23,
IF('Pricing + Order Summary'!$O$13&gt;=750,21,
2)))))</f>
        <v>2</v>
      </c>
      <c r="M1875" s="231" t="str">
        <f>"SPS20115"&amp;"-"&amp;D1875&amp;"-"&amp;'Order Form'!$O$3&amp;"-4"</f>
        <v>SPS20115-0-1-4</v>
      </c>
    </row>
    <row r="1876" spans="1:13">
      <c r="A1876" s="234">
        <f>'Order Form'!A295</f>
        <v>100743</v>
      </c>
      <c r="B1876" s="234">
        <f t="shared" si="126"/>
        <v>100743</v>
      </c>
      <c r="C1876" s="235">
        <f t="shared" si="127"/>
        <v>100743</v>
      </c>
      <c r="D1876" s="231">
        <f>'Order Form'!$N$2</f>
        <v>0</v>
      </c>
      <c r="E1876" s="232">
        <f>'Order Form'!$M$11</f>
        <v>0</v>
      </c>
      <c r="F1876" s="232" t="str">
        <f>IF(ISBLANK('Order Form'!$M$12),"",'Order Form'!$M$12)</f>
        <v/>
      </c>
      <c r="G1876" s="232">
        <f t="shared" ca="1" si="129"/>
        <v>41887</v>
      </c>
      <c r="H1876" s="233">
        <f>'Order Form'!$M$13</f>
        <v>0</v>
      </c>
      <c r="I1876" s="236">
        <f>'Order Form'!E295</f>
        <v>10</v>
      </c>
      <c r="J1876" s="231">
        <f>'Order Form'!M295</f>
        <v>0</v>
      </c>
      <c r="K1876" s="231" t="str">
        <f t="shared" si="128"/>
        <v>F</v>
      </c>
      <c r="L1876" s="231">
        <f>IF('Pricing + Order Summary'!$O$13&gt;=8000,14,
IF('Pricing + Order Summary'!$O$13&gt;=5500,15,
IF('Pricing + Order Summary'!$O$13&gt;=4000,16,
IF('Pricing + Order Summary'!$O$13&gt;=2000,23,
IF('Pricing + Order Summary'!$O$13&gt;=750,21,
2)))))</f>
        <v>2</v>
      </c>
      <c r="M1876" s="231" t="str">
        <f>"SPS20115"&amp;"-"&amp;D1876&amp;"-"&amp;'Order Form'!$O$3&amp;"-4"</f>
        <v>SPS20115-0-1-4</v>
      </c>
    </row>
    <row r="1877" spans="1:13">
      <c r="A1877" s="234">
        <f>'Order Form'!A296</f>
        <v>105752</v>
      </c>
      <c r="B1877" s="234">
        <f t="shared" si="126"/>
        <v>105752</v>
      </c>
      <c r="C1877" s="235">
        <f t="shared" si="127"/>
        <v>105752</v>
      </c>
      <c r="D1877" s="231">
        <f>'Order Form'!$N$2</f>
        <v>0</v>
      </c>
      <c r="E1877" s="232">
        <f>'Order Form'!$M$11</f>
        <v>0</v>
      </c>
      <c r="F1877" s="232" t="str">
        <f>IF(ISBLANK('Order Form'!$M$12),"",'Order Form'!$M$12)</f>
        <v/>
      </c>
      <c r="G1877" s="232">
        <f t="shared" ca="1" si="129"/>
        <v>41887</v>
      </c>
      <c r="H1877" s="233">
        <f>'Order Form'!$M$13</f>
        <v>0</v>
      </c>
      <c r="I1877" s="236">
        <f>'Order Form'!E296</f>
        <v>10</v>
      </c>
      <c r="J1877" s="231">
        <f>'Order Form'!M296</f>
        <v>0</v>
      </c>
      <c r="K1877" s="231" t="str">
        <f t="shared" si="128"/>
        <v>F</v>
      </c>
      <c r="L1877" s="231">
        <f>IF('Pricing + Order Summary'!$O$13&gt;=8000,14,
IF('Pricing + Order Summary'!$O$13&gt;=5500,15,
IF('Pricing + Order Summary'!$O$13&gt;=4000,16,
IF('Pricing + Order Summary'!$O$13&gt;=2000,23,
IF('Pricing + Order Summary'!$O$13&gt;=750,21,
2)))))</f>
        <v>2</v>
      </c>
      <c r="M1877" s="231" t="str">
        <f>"SPS20115"&amp;"-"&amp;D1877&amp;"-"&amp;'Order Form'!$O$3&amp;"-4"</f>
        <v>SPS20115-0-1-4</v>
      </c>
    </row>
    <row r="1878" spans="1:13">
      <c r="A1878" s="234">
        <f>'Order Form'!A297</f>
        <v>105734</v>
      </c>
      <c r="B1878" s="234">
        <f t="shared" si="126"/>
        <v>105734</v>
      </c>
      <c r="C1878" s="235">
        <f t="shared" si="127"/>
        <v>105734</v>
      </c>
      <c r="D1878" s="231">
        <f>'Order Form'!$N$2</f>
        <v>0</v>
      </c>
      <c r="E1878" s="232">
        <f>'Order Form'!$M$11</f>
        <v>0</v>
      </c>
      <c r="F1878" s="232" t="str">
        <f>IF(ISBLANK('Order Form'!$M$12),"",'Order Form'!$M$12)</f>
        <v/>
      </c>
      <c r="G1878" s="232">
        <f t="shared" ca="1" si="129"/>
        <v>41887</v>
      </c>
      <c r="H1878" s="233">
        <f>'Order Form'!$M$13</f>
        <v>0</v>
      </c>
      <c r="I1878" s="236">
        <f>'Order Form'!E297</f>
        <v>10</v>
      </c>
      <c r="J1878" s="231">
        <f>'Order Form'!M297</f>
        <v>0</v>
      </c>
      <c r="K1878" s="231" t="str">
        <f t="shared" si="128"/>
        <v>F</v>
      </c>
      <c r="L1878" s="231">
        <f>IF('Pricing + Order Summary'!$O$13&gt;=8000,14,
IF('Pricing + Order Summary'!$O$13&gt;=5500,15,
IF('Pricing + Order Summary'!$O$13&gt;=4000,16,
IF('Pricing + Order Summary'!$O$13&gt;=2000,23,
IF('Pricing + Order Summary'!$O$13&gt;=750,21,
2)))))</f>
        <v>2</v>
      </c>
      <c r="M1878" s="231" t="str">
        <f>"SPS20115"&amp;"-"&amp;D1878&amp;"-"&amp;'Order Form'!$O$3&amp;"-4"</f>
        <v>SPS20115-0-1-4</v>
      </c>
    </row>
    <row r="1879" spans="1:13">
      <c r="A1879" s="234">
        <f>'Order Form'!A298</f>
        <v>105750</v>
      </c>
      <c r="B1879" s="234">
        <f t="shared" si="126"/>
        <v>105750</v>
      </c>
      <c r="C1879" s="235">
        <f t="shared" si="127"/>
        <v>105750</v>
      </c>
      <c r="D1879" s="231">
        <f>'Order Form'!$N$2</f>
        <v>0</v>
      </c>
      <c r="E1879" s="232">
        <f>'Order Form'!$M$11</f>
        <v>0</v>
      </c>
      <c r="F1879" s="232" t="str">
        <f>IF(ISBLANK('Order Form'!$M$12),"",'Order Form'!$M$12)</f>
        <v/>
      </c>
      <c r="G1879" s="232">
        <f t="shared" ca="1" si="129"/>
        <v>41887</v>
      </c>
      <c r="H1879" s="233">
        <f>'Order Form'!$M$13</f>
        <v>0</v>
      </c>
      <c r="I1879" s="236">
        <f>'Order Form'!E298</f>
        <v>10</v>
      </c>
      <c r="J1879" s="231">
        <f>'Order Form'!M298</f>
        <v>0</v>
      </c>
      <c r="K1879" s="231" t="str">
        <f t="shared" si="128"/>
        <v>F</v>
      </c>
      <c r="L1879" s="231">
        <f>IF('Pricing + Order Summary'!$O$13&gt;=8000,14,
IF('Pricing + Order Summary'!$O$13&gt;=5500,15,
IF('Pricing + Order Summary'!$O$13&gt;=4000,16,
IF('Pricing + Order Summary'!$O$13&gt;=2000,23,
IF('Pricing + Order Summary'!$O$13&gt;=750,21,
2)))))</f>
        <v>2</v>
      </c>
      <c r="M1879" s="231" t="str">
        <f>"SPS20115"&amp;"-"&amp;D1879&amp;"-"&amp;'Order Form'!$O$3&amp;"-4"</f>
        <v>SPS20115-0-1-4</v>
      </c>
    </row>
    <row r="1880" spans="1:13">
      <c r="A1880" s="234">
        <f>'Order Form'!A299</f>
        <v>100405</v>
      </c>
      <c r="B1880" s="234">
        <f t="shared" si="126"/>
        <v>100405</v>
      </c>
      <c r="C1880" s="235">
        <f t="shared" si="127"/>
        <v>100405</v>
      </c>
      <c r="D1880" s="231">
        <f>'Order Form'!$N$2</f>
        <v>0</v>
      </c>
      <c r="E1880" s="232">
        <f>'Order Form'!$M$11</f>
        <v>0</v>
      </c>
      <c r="F1880" s="232" t="str">
        <f>IF(ISBLANK('Order Form'!$M$12),"",'Order Form'!$M$12)</f>
        <v/>
      </c>
      <c r="G1880" s="232">
        <f t="shared" ca="1" si="129"/>
        <v>41887</v>
      </c>
      <c r="H1880" s="233">
        <f>'Order Form'!$M$13</f>
        <v>0</v>
      </c>
      <c r="I1880" s="236">
        <f>'Order Form'!E299</f>
        <v>10</v>
      </c>
      <c r="J1880" s="231">
        <f>'Order Form'!M299</f>
        <v>0</v>
      </c>
      <c r="K1880" s="231" t="str">
        <f t="shared" si="128"/>
        <v>F</v>
      </c>
      <c r="L1880" s="231">
        <f>IF('Pricing + Order Summary'!$O$13&gt;=8000,14,
IF('Pricing + Order Summary'!$O$13&gt;=5500,15,
IF('Pricing + Order Summary'!$O$13&gt;=4000,16,
IF('Pricing + Order Summary'!$O$13&gt;=2000,23,
IF('Pricing + Order Summary'!$O$13&gt;=750,21,
2)))))</f>
        <v>2</v>
      </c>
      <c r="M1880" s="231" t="str">
        <f>"SPS20115"&amp;"-"&amp;D1880&amp;"-"&amp;'Order Form'!$O$3&amp;"-4"</f>
        <v>SPS20115-0-1-4</v>
      </c>
    </row>
    <row r="1881" spans="1:13">
      <c r="A1881" s="234">
        <f>'Order Form'!A300</f>
        <v>102479</v>
      </c>
      <c r="B1881" s="234">
        <f t="shared" si="126"/>
        <v>102479</v>
      </c>
      <c r="C1881" s="235">
        <f t="shared" si="127"/>
        <v>102479</v>
      </c>
      <c r="D1881" s="231">
        <f>'Order Form'!$N$2</f>
        <v>0</v>
      </c>
      <c r="E1881" s="232">
        <f>'Order Form'!$M$11</f>
        <v>0</v>
      </c>
      <c r="F1881" s="232" t="str">
        <f>IF(ISBLANK('Order Form'!$M$12),"",'Order Form'!$M$12)</f>
        <v/>
      </c>
      <c r="G1881" s="232">
        <f t="shared" ca="1" si="129"/>
        <v>41887</v>
      </c>
      <c r="H1881" s="233">
        <f>'Order Form'!$M$13</f>
        <v>0</v>
      </c>
      <c r="I1881" s="236">
        <f>'Order Form'!E300</f>
        <v>10</v>
      </c>
      <c r="J1881" s="231">
        <f>'Order Form'!M300</f>
        <v>0</v>
      </c>
      <c r="K1881" s="231" t="str">
        <f t="shared" si="128"/>
        <v>F</v>
      </c>
      <c r="L1881" s="231">
        <f>IF('Pricing + Order Summary'!$O$13&gt;=8000,14,
IF('Pricing + Order Summary'!$O$13&gt;=5500,15,
IF('Pricing + Order Summary'!$O$13&gt;=4000,16,
IF('Pricing + Order Summary'!$O$13&gt;=2000,23,
IF('Pricing + Order Summary'!$O$13&gt;=750,21,
2)))))</f>
        <v>2</v>
      </c>
      <c r="M1881" s="231" t="str">
        <f>"SPS20115"&amp;"-"&amp;D1881&amp;"-"&amp;'Order Form'!$O$3&amp;"-4"</f>
        <v>SPS20115-0-1-4</v>
      </c>
    </row>
    <row r="1882" spans="1:13">
      <c r="A1882" s="234">
        <f>'Order Form'!A301</f>
        <v>105589</v>
      </c>
      <c r="B1882" s="234">
        <f t="shared" si="126"/>
        <v>105589</v>
      </c>
      <c r="C1882" s="235">
        <f t="shared" si="127"/>
        <v>105589</v>
      </c>
      <c r="D1882" s="231">
        <f>'Order Form'!$N$2</f>
        <v>0</v>
      </c>
      <c r="E1882" s="232">
        <f>'Order Form'!$M$11</f>
        <v>0</v>
      </c>
      <c r="F1882" s="232" t="str">
        <f>IF(ISBLANK('Order Form'!$M$12),"",'Order Form'!$M$12)</f>
        <v/>
      </c>
      <c r="G1882" s="232">
        <f t="shared" ca="1" si="129"/>
        <v>41887</v>
      </c>
      <c r="H1882" s="233">
        <f>'Order Form'!$M$13</f>
        <v>0</v>
      </c>
      <c r="I1882" s="236">
        <f>'Order Form'!E301</f>
        <v>10</v>
      </c>
      <c r="J1882" s="231">
        <f>'Order Form'!M301</f>
        <v>0</v>
      </c>
      <c r="K1882" s="231" t="str">
        <f t="shared" si="128"/>
        <v>F</v>
      </c>
      <c r="L1882" s="231">
        <f>IF('Pricing + Order Summary'!$O$13&gt;=8000,14,
IF('Pricing + Order Summary'!$O$13&gt;=5500,15,
IF('Pricing + Order Summary'!$O$13&gt;=4000,16,
IF('Pricing + Order Summary'!$O$13&gt;=2000,23,
IF('Pricing + Order Summary'!$O$13&gt;=750,21,
2)))))</f>
        <v>2</v>
      </c>
      <c r="M1882" s="231" t="str">
        <f>"SPS20115"&amp;"-"&amp;D1882&amp;"-"&amp;'Order Form'!$O$3&amp;"-4"</f>
        <v>SPS20115-0-1-4</v>
      </c>
    </row>
    <row r="1883" spans="1:13">
      <c r="A1883" s="234">
        <f>'Order Form'!A302</f>
        <v>108382</v>
      </c>
      <c r="B1883" s="234">
        <f t="shared" si="126"/>
        <v>108382</v>
      </c>
      <c r="C1883" s="235">
        <f t="shared" si="127"/>
        <v>108382</v>
      </c>
      <c r="D1883" s="231">
        <f>'Order Form'!$N$2</f>
        <v>0</v>
      </c>
      <c r="E1883" s="232">
        <f>'Order Form'!$M$11</f>
        <v>0</v>
      </c>
      <c r="F1883" s="232" t="str">
        <f>IF(ISBLANK('Order Form'!$M$12),"",'Order Form'!$M$12)</f>
        <v/>
      </c>
      <c r="G1883" s="232">
        <f t="shared" ca="1" si="129"/>
        <v>41887</v>
      </c>
      <c r="H1883" s="233">
        <f>'Order Form'!$M$13</f>
        <v>0</v>
      </c>
      <c r="I1883" s="236">
        <f>'Order Form'!E302</f>
        <v>10</v>
      </c>
      <c r="J1883" s="231">
        <f>'Order Form'!M302</f>
        <v>0</v>
      </c>
      <c r="K1883" s="231" t="str">
        <f t="shared" si="128"/>
        <v>F</v>
      </c>
      <c r="L1883" s="231">
        <f>IF('Pricing + Order Summary'!$O$13&gt;=8000,14,
IF('Pricing + Order Summary'!$O$13&gt;=5500,15,
IF('Pricing + Order Summary'!$O$13&gt;=4000,16,
IF('Pricing + Order Summary'!$O$13&gt;=2000,23,
IF('Pricing + Order Summary'!$O$13&gt;=750,21,
2)))))</f>
        <v>2</v>
      </c>
      <c r="M1883" s="231" t="str">
        <f>"SPS20115"&amp;"-"&amp;D1883&amp;"-"&amp;'Order Form'!$O$3&amp;"-4"</f>
        <v>SPS20115-0-1-4</v>
      </c>
    </row>
    <row r="1884" spans="1:13">
      <c r="A1884" s="234">
        <f>'Order Form'!A303</f>
        <v>108376</v>
      </c>
      <c r="B1884" s="234">
        <f t="shared" si="126"/>
        <v>108376</v>
      </c>
      <c r="C1884" s="235">
        <f t="shared" si="127"/>
        <v>108376</v>
      </c>
      <c r="D1884" s="231">
        <f>'Order Form'!$N$2</f>
        <v>0</v>
      </c>
      <c r="E1884" s="232">
        <f>'Order Form'!$M$11</f>
        <v>0</v>
      </c>
      <c r="F1884" s="232" t="str">
        <f>IF(ISBLANK('Order Form'!$M$12),"",'Order Form'!$M$12)</f>
        <v/>
      </c>
      <c r="G1884" s="232">
        <f t="shared" ca="1" si="129"/>
        <v>41887</v>
      </c>
      <c r="H1884" s="233">
        <f>'Order Form'!$M$13</f>
        <v>0</v>
      </c>
      <c r="I1884" s="236">
        <f>'Order Form'!E303</f>
        <v>10</v>
      </c>
      <c r="J1884" s="231">
        <f>'Order Form'!M303</f>
        <v>0</v>
      </c>
      <c r="K1884" s="231" t="str">
        <f t="shared" si="128"/>
        <v>F</v>
      </c>
      <c r="L1884" s="231">
        <f>IF('Pricing + Order Summary'!$O$13&gt;=8000,14,
IF('Pricing + Order Summary'!$O$13&gt;=5500,15,
IF('Pricing + Order Summary'!$O$13&gt;=4000,16,
IF('Pricing + Order Summary'!$O$13&gt;=2000,23,
IF('Pricing + Order Summary'!$O$13&gt;=750,21,
2)))))</f>
        <v>2</v>
      </c>
      <c r="M1884" s="231" t="str">
        <f>"SPS20115"&amp;"-"&amp;D1884&amp;"-"&amp;'Order Form'!$O$3&amp;"-4"</f>
        <v>SPS20115-0-1-4</v>
      </c>
    </row>
    <row r="1885" spans="1:13">
      <c r="A1885" s="234">
        <f>'Order Form'!A304</f>
        <v>100423</v>
      </c>
      <c r="B1885" s="234">
        <f t="shared" si="126"/>
        <v>100423</v>
      </c>
      <c r="C1885" s="235">
        <f t="shared" si="127"/>
        <v>100423</v>
      </c>
      <c r="D1885" s="231">
        <f>'Order Form'!$N$2</f>
        <v>0</v>
      </c>
      <c r="E1885" s="232">
        <f>'Order Form'!$M$11</f>
        <v>0</v>
      </c>
      <c r="F1885" s="232" t="str">
        <f>IF(ISBLANK('Order Form'!$M$12),"",'Order Form'!$M$12)</f>
        <v/>
      </c>
      <c r="G1885" s="232">
        <f t="shared" ca="1" si="129"/>
        <v>41887</v>
      </c>
      <c r="H1885" s="233">
        <f>'Order Form'!$M$13</f>
        <v>0</v>
      </c>
      <c r="I1885" s="236">
        <f>'Order Form'!E304</f>
        <v>10</v>
      </c>
      <c r="J1885" s="231">
        <f>'Order Form'!M304</f>
        <v>0</v>
      </c>
      <c r="K1885" s="231" t="str">
        <f t="shared" si="128"/>
        <v>F</v>
      </c>
      <c r="L1885" s="231">
        <f>IF('Pricing + Order Summary'!$O$13&gt;=8000,14,
IF('Pricing + Order Summary'!$O$13&gt;=5500,15,
IF('Pricing + Order Summary'!$O$13&gt;=4000,16,
IF('Pricing + Order Summary'!$O$13&gt;=2000,23,
IF('Pricing + Order Summary'!$O$13&gt;=750,21,
2)))))</f>
        <v>2</v>
      </c>
      <c r="M1885" s="231" t="str">
        <f>"SPS20115"&amp;"-"&amp;D1885&amp;"-"&amp;'Order Form'!$O$3&amp;"-4"</f>
        <v>SPS20115-0-1-4</v>
      </c>
    </row>
    <row r="1886" spans="1:13">
      <c r="A1886" s="234">
        <f>'Order Form'!A305</f>
        <v>100427</v>
      </c>
      <c r="B1886" s="234">
        <f t="shared" si="126"/>
        <v>100427</v>
      </c>
      <c r="C1886" s="235">
        <f t="shared" si="127"/>
        <v>100427</v>
      </c>
      <c r="D1886" s="231">
        <f>'Order Form'!$N$2</f>
        <v>0</v>
      </c>
      <c r="E1886" s="232">
        <f>'Order Form'!$M$11</f>
        <v>0</v>
      </c>
      <c r="F1886" s="232" t="str">
        <f>IF(ISBLANK('Order Form'!$M$12),"",'Order Form'!$M$12)</f>
        <v/>
      </c>
      <c r="G1886" s="232">
        <f t="shared" ca="1" si="129"/>
        <v>41887</v>
      </c>
      <c r="H1886" s="233">
        <f>'Order Form'!$M$13</f>
        <v>0</v>
      </c>
      <c r="I1886" s="236">
        <f>'Order Form'!E305</f>
        <v>10</v>
      </c>
      <c r="J1886" s="231">
        <f>'Order Form'!M305</f>
        <v>0</v>
      </c>
      <c r="K1886" s="231" t="str">
        <f t="shared" si="128"/>
        <v>F</v>
      </c>
      <c r="L1886" s="231">
        <f>IF('Pricing + Order Summary'!$O$13&gt;=8000,14,
IF('Pricing + Order Summary'!$O$13&gt;=5500,15,
IF('Pricing + Order Summary'!$O$13&gt;=4000,16,
IF('Pricing + Order Summary'!$O$13&gt;=2000,23,
IF('Pricing + Order Summary'!$O$13&gt;=750,21,
2)))))</f>
        <v>2</v>
      </c>
      <c r="M1886" s="231" t="str">
        <f>"SPS20115"&amp;"-"&amp;D1886&amp;"-"&amp;'Order Form'!$O$3&amp;"-4"</f>
        <v>SPS20115-0-1-4</v>
      </c>
    </row>
    <row r="1887" spans="1:13">
      <c r="A1887" s="234">
        <f>'Order Form'!A306</f>
        <v>100431</v>
      </c>
      <c r="B1887" s="234">
        <f t="shared" si="126"/>
        <v>100431</v>
      </c>
      <c r="C1887" s="235">
        <f t="shared" si="127"/>
        <v>100431</v>
      </c>
      <c r="D1887" s="231">
        <f>'Order Form'!$N$2</f>
        <v>0</v>
      </c>
      <c r="E1887" s="232">
        <f>'Order Form'!$M$11</f>
        <v>0</v>
      </c>
      <c r="F1887" s="232" t="str">
        <f>IF(ISBLANK('Order Form'!$M$12),"",'Order Form'!$M$12)</f>
        <v/>
      </c>
      <c r="G1887" s="232">
        <f t="shared" ca="1" si="129"/>
        <v>41887</v>
      </c>
      <c r="H1887" s="233">
        <f>'Order Form'!$M$13</f>
        <v>0</v>
      </c>
      <c r="I1887" s="236">
        <f>'Order Form'!E306</f>
        <v>10</v>
      </c>
      <c r="J1887" s="231">
        <f>'Order Form'!M306</f>
        <v>0</v>
      </c>
      <c r="K1887" s="231" t="str">
        <f t="shared" si="128"/>
        <v>F</v>
      </c>
      <c r="L1887" s="231">
        <f>IF('Pricing + Order Summary'!$O$13&gt;=8000,14,
IF('Pricing + Order Summary'!$O$13&gt;=5500,15,
IF('Pricing + Order Summary'!$O$13&gt;=4000,16,
IF('Pricing + Order Summary'!$O$13&gt;=2000,23,
IF('Pricing + Order Summary'!$O$13&gt;=750,21,
2)))))</f>
        <v>2</v>
      </c>
      <c r="M1887" s="231" t="str">
        <f>"SPS20115"&amp;"-"&amp;D1887&amp;"-"&amp;'Order Form'!$O$3&amp;"-4"</f>
        <v>SPS20115-0-1-4</v>
      </c>
    </row>
    <row r="1888" spans="1:13">
      <c r="A1888" s="234">
        <f>'Order Form'!A307</f>
        <v>100456</v>
      </c>
      <c r="B1888" s="234">
        <f t="shared" si="126"/>
        <v>100456</v>
      </c>
      <c r="C1888" s="235">
        <f t="shared" si="127"/>
        <v>100456</v>
      </c>
      <c r="D1888" s="231">
        <f>'Order Form'!$N$2</f>
        <v>0</v>
      </c>
      <c r="E1888" s="232">
        <f>'Order Form'!$M$11</f>
        <v>0</v>
      </c>
      <c r="F1888" s="232" t="str">
        <f>IF(ISBLANK('Order Form'!$M$12),"",'Order Form'!$M$12)</f>
        <v/>
      </c>
      <c r="G1888" s="232">
        <f t="shared" ca="1" si="129"/>
        <v>41887</v>
      </c>
      <c r="H1888" s="233">
        <f>'Order Form'!$M$13</f>
        <v>0</v>
      </c>
      <c r="I1888" s="236">
        <f>'Order Form'!E307</f>
        <v>10</v>
      </c>
      <c r="J1888" s="231">
        <f>'Order Form'!M307</f>
        <v>0</v>
      </c>
      <c r="K1888" s="231" t="str">
        <f t="shared" si="128"/>
        <v>F</v>
      </c>
      <c r="L1888" s="231">
        <f>IF('Pricing + Order Summary'!$O$13&gt;=8000,14,
IF('Pricing + Order Summary'!$O$13&gt;=5500,15,
IF('Pricing + Order Summary'!$O$13&gt;=4000,16,
IF('Pricing + Order Summary'!$O$13&gt;=2000,23,
IF('Pricing + Order Summary'!$O$13&gt;=750,21,
2)))))</f>
        <v>2</v>
      </c>
      <c r="M1888" s="231" t="str">
        <f>"SPS20115"&amp;"-"&amp;D1888&amp;"-"&amp;'Order Form'!$O$3&amp;"-4"</f>
        <v>SPS20115-0-1-4</v>
      </c>
    </row>
    <row r="1889" spans="1:13">
      <c r="A1889" s="234">
        <f>'Order Form'!A308</f>
        <v>105751</v>
      </c>
      <c r="B1889" s="234">
        <f t="shared" si="126"/>
        <v>105751</v>
      </c>
      <c r="C1889" s="235">
        <f t="shared" si="127"/>
        <v>105751</v>
      </c>
      <c r="D1889" s="231">
        <f>'Order Form'!$N$2</f>
        <v>0</v>
      </c>
      <c r="E1889" s="232">
        <f>'Order Form'!$M$11</f>
        <v>0</v>
      </c>
      <c r="F1889" s="232" t="str">
        <f>IF(ISBLANK('Order Form'!$M$12),"",'Order Form'!$M$12)</f>
        <v/>
      </c>
      <c r="G1889" s="232">
        <f t="shared" ca="1" si="129"/>
        <v>41887</v>
      </c>
      <c r="H1889" s="233">
        <f>'Order Form'!$M$13</f>
        <v>0</v>
      </c>
      <c r="I1889" s="236">
        <f>'Order Form'!E308</f>
        <v>10</v>
      </c>
      <c r="J1889" s="231">
        <f>'Order Form'!M308</f>
        <v>0</v>
      </c>
      <c r="K1889" s="231" t="str">
        <f t="shared" si="128"/>
        <v>F</v>
      </c>
      <c r="L1889" s="231">
        <f>IF('Pricing + Order Summary'!$O$13&gt;=8000,14,
IF('Pricing + Order Summary'!$O$13&gt;=5500,15,
IF('Pricing + Order Summary'!$O$13&gt;=4000,16,
IF('Pricing + Order Summary'!$O$13&gt;=2000,23,
IF('Pricing + Order Summary'!$O$13&gt;=750,21,
2)))))</f>
        <v>2</v>
      </c>
      <c r="M1889" s="231" t="str">
        <f>"SPS20115"&amp;"-"&amp;D1889&amp;"-"&amp;'Order Form'!$O$3&amp;"-4"</f>
        <v>SPS20115-0-1-4</v>
      </c>
    </row>
    <row r="1890" spans="1:13">
      <c r="A1890" s="234">
        <f>'Order Form'!A309</f>
        <v>108418</v>
      </c>
      <c r="B1890" s="234">
        <f t="shared" si="126"/>
        <v>108418</v>
      </c>
      <c r="C1890" s="235">
        <f t="shared" si="127"/>
        <v>108418</v>
      </c>
      <c r="D1890" s="231">
        <f>'Order Form'!$N$2</f>
        <v>0</v>
      </c>
      <c r="E1890" s="232">
        <f>'Order Form'!$M$11</f>
        <v>0</v>
      </c>
      <c r="F1890" s="232" t="str">
        <f>IF(ISBLANK('Order Form'!$M$12),"",'Order Form'!$M$12)</f>
        <v/>
      </c>
      <c r="G1890" s="232">
        <f t="shared" ca="1" si="129"/>
        <v>41887</v>
      </c>
      <c r="H1890" s="233">
        <f>'Order Form'!$M$13</f>
        <v>0</v>
      </c>
      <c r="I1890" s="236">
        <f>'Order Form'!E309</f>
        <v>10</v>
      </c>
      <c r="J1890" s="231">
        <f>'Order Form'!M309</f>
        <v>0</v>
      </c>
      <c r="K1890" s="231" t="str">
        <f t="shared" si="128"/>
        <v>F</v>
      </c>
      <c r="L1890" s="231">
        <f>IF('Pricing + Order Summary'!$O$13&gt;=8000,14,
IF('Pricing + Order Summary'!$O$13&gt;=5500,15,
IF('Pricing + Order Summary'!$O$13&gt;=4000,16,
IF('Pricing + Order Summary'!$O$13&gt;=2000,23,
IF('Pricing + Order Summary'!$O$13&gt;=750,21,
2)))))</f>
        <v>2</v>
      </c>
      <c r="M1890" s="231" t="str">
        <f>"SPS20115"&amp;"-"&amp;D1890&amp;"-"&amp;'Order Form'!$O$3&amp;"-4"</f>
        <v>SPS20115-0-1-4</v>
      </c>
    </row>
    <row r="1891" spans="1:13">
      <c r="A1891" s="234">
        <f>'Order Form'!A310</f>
        <v>100426</v>
      </c>
      <c r="B1891" s="234">
        <f t="shared" si="126"/>
        <v>100426</v>
      </c>
      <c r="C1891" s="235">
        <f t="shared" si="127"/>
        <v>100426</v>
      </c>
      <c r="D1891" s="231">
        <f>'Order Form'!$N$2</f>
        <v>0</v>
      </c>
      <c r="E1891" s="232">
        <f>'Order Form'!$M$11</f>
        <v>0</v>
      </c>
      <c r="F1891" s="232" t="str">
        <f>IF(ISBLANK('Order Form'!$M$12),"",'Order Form'!$M$12)</f>
        <v/>
      </c>
      <c r="G1891" s="232">
        <f t="shared" ca="1" si="129"/>
        <v>41887</v>
      </c>
      <c r="H1891" s="233">
        <f>'Order Form'!$M$13</f>
        <v>0</v>
      </c>
      <c r="I1891" s="236">
        <f>'Order Form'!E310</f>
        <v>10</v>
      </c>
      <c r="J1891" s="231">
        <f>'Order Form'!M310</f>
        <v>0</v>
      </c>
      <c r="K1891" s="231" t="str">
        <f t="shared" si="128"/>
        <v>F</v>
      </c>
      <c r="L1891" s="231">
        <f>IF('Pricing + Order Summary'!$O$13&gt;=8000,14,
IF('Pricing + Order Summary'!$O$13&gt;=5500,15,
IF('Pricing + Order Summary'!$O$13&gt;=4000,16,
IF('Pricing + Order Summary'!$O$13&gt;=2000,23,
IF('Pricing + Order Summary'!$O$13&gt;=750,21,
2)))))</f>
        <v>2</v>
      </c>
      <c r="M1891" s="231" t="str">
        <f>"SPS20115"&amp;"-"&amp;D1891&amp;"-"&amp;'Order Form'!$O$3&amp;"-4"</f>
        <v>SPS20115-0-1-4</v>
      </c>
    </row>
    <row r="1892" spans="1:13">
      <c r="A1892" s="234">
        <f>'Order Form'!A311</f>
        <v>108413</v>
      </c>
      <c r="B1892" s="234">
        <f t="shared" si="126"/>
        <v>108413</v>
      </c>
      <c r="C1892" s="235">
        <f t="shared" si="127"/>
        <v>108413</v>
      </c>
      <c r="D1892" s="231">
        <f>'Order Form'!$N$2</f>
        <v>0</v>
      </c>
      <c r="E1892" s="232">
        <f>'Order Form'!$M$11</f>
        <v>0</v>
      </c>
      <c r="F1892" s="232" t="str">
        <f>IF(ISBLANK('Order Form'!$M$12),"",'Order Form'!$M$12)</f>
        <v/>
      </c>
      <c r="G1892" s="232">
        <f t="shared" ca="1" si="129"/>
        <v>41887</v>
      </c>
      <c r="H1892" s="233">
        <f>'Order Form'!$M$13</f>
        <v>0</v>
      </c>
      <c r="I1892" s="236">
        <f>'Order Form'!E311</f>
        <v>10</v>
      </c>
      <c r="J1892" s="231">
        <f>'Order Form'!M311</f>
        <v>0</v>
      </c>
      <c r="K1892" s="231" t="str">
        <f t="shared" si="128"/>
        <v>F</v>
      </c>
      <c r="L1892" s="231">
        <f>IF('Pricing + Order Summary'!$O$13&gt;=8000,14,
IF('Pricing + Order Summary'!$O$13&gt;=5500,15,
IF('Pricing + Order Summary'!$O$13&gt;=4000,16,
IF('Pricing + Order Summary'!$O$13&gt;=2000,23,
IF('Pricing + Order Summary'!$O$13&gt;=750,21,
2)))))</f>
        <v>2</v>
      </c>
      <c r="M1892" s="231" t="str">
        <f>"SPS20115"&amp;"-"&amp;D1892&amp;"-"&amp;'Order Form'!$O$3&amp;"-4"</f>
        <v>SPS20115-0-1-4</v>
      </c>
    </row>
    <row r="1893" spans="1:13">
      <c r="A1893" s="234">
        <f>'Order Form'!A312</f>
        <v>100450</v>
      </c>
      <c r="B1893" s="234">
        <f t="shared" si="126"/>
        <v>100450</v>
      </c>
      <c r="C1893" s="235">
        <f t="shared" si="127"/>
        <v>100450</v>
      </c>
      <c r="D1893" s="231">
        <f>'Order Form'!$N$2</f>
        <v>0</v>
      </c>
      <c r="E1893" s="232">
        <f>'Order Form'!$M$11</f>
        <v>0</v>
      </c>
      <c r="F1893" s="232" t="str">
        <f>IF(ISBLANK('Order Form'!$M$12),"",'Order Form'!$M$12)</f>
        <v/>
      </c>
      <c r="G1893" s="232">
        <f t="shared" ca="1" si="129"/>
        <v>41887</v>
      </c>
      <c r="H1893" s="233">
        <f>'Order Form'!$M$13</f>
        <v>0</v>
      </c>
      <c r="I1893" s="236">
        <f>'Order Form'!E312</f>
        <v>10</v>
      </c>
      <c r="J1893" s="231">
        <f>'Order Form'!M312</f>
        <v>0</v>
      </c>
      <c r="K1893" s="231" t="str">
        <f t="shared" si="128"/>
        <v>F</v>
      </c>
      <c r="L1893" s="231">
        <f>IF('Pricing + Order Summary'!$O$13&gt;=8000,14,
IF('Pricing + Order Summary'!$O$13&gt;=5500,15,
IF('Pricing + Order Summary'!$O$13&gt;=4000,16,
IF('Pricing + Order Summary'!$O$13&gt;=2000,23,
IF('Pricing + Order Summary'!$O$13&gt;=750,21,
2)))))</f>
        <v>2</v>
      </c>
      <c r="M1893" s="231" t="str">
        <f>"SPS20115"&amp;"-"&amp;D1893&amp;"-"&amp;'Order Form'!$O$3&amp;"-4"</f>
        <v>SPS20115-0-1-4</v>
      </c>
    </row>
    <row r="1894" spans="1:13">
      <c r="A1894" s="234">
        <f>'Order Form'!A313</f>
        <v>100272</v>
      </c>
      <c r="B1894" s="234">
        <f t="shared" si="126"/>
        <v>100272</v>
      </c>
      <c r="C1894" s="235">
        <f t="shared" si="127"/>
        <v>100272</v>
      </c>
      <c r="D1894" s="231">
        <f>'Order Form'!$N$2</f>
        <v>0</v>
      </c>
      <c r="E1894" s="232">
        <f>'Order Form'!$M$11</f>
        <v>0</v>
      </c>
      <c r="F1894" s="232" t="str">
        <f>IF(ISBLANK('Order Form'!$M$12),"",'Order Form'!$M$12)</f>
        <v/>
      </c>
      <c r="G1894" s="232">
        <f t="shared" ca="1" si="129"/>
        <v>41887</v>
      </c>
      <c r="H1894" s="233">
        <f>'Order Form'!$M$13</f>
        <v>0</v>
      </c>
      <c r="I1894" s="236">
        <f>'Order Form'!E313</f>
        <v>10</v>
      </c>
      <c r="J1894" s="231">
        <f>'Order Form'!M313</f>
        <v>0</v>
      </c>
      <c r="K1894" s="231" t="str">
        <f t="shared" si="128"/>
        <v>F</v>
      </c>
      <c r="L1894" s="231">
        <f>IF('Pricing + Order Summary'!$O$13&gt;=8000,14,
IF('Pricing + Order Summary'!$O$13&gt;=5500,15,
IF('Pricing + Order Summary'!$O$13&gt;=4000,16,
IF('Pricing + Order Summary'!$O$13&gt;=2000,23,
IF('Pricing + Order Summary'!$O$13&gt;=750,21,
2)))))</f>
        <v>2</v>
      </c>
      <c r="M1894" s="231" t="str">
        <f>"SPS20115"&amp;"-"&amp;D1894&amp;"-"&amp;'Order Form'!$O$3&amp;"-4"</f>
        <v>SPS20115-0-1-4</v>
      </c>
    </row>
    <row r="1895" spans="1:13">
      <c r="A1895" s="234">
        <f>'Order Form'!A314</f>
        <v>108417</v>
      </c>
      <c r="B1895" s="234">
        <f t="shared" si="126"/>
        <v>108417</v>
      </c>
      <c r="C1895" s="235">
        <f t="shared" si="127"/>
        <v>108417</v>
      </c>
      <c r="D1895" s="231">
        <f>'Order Form'!$N$2</f>
        <v>0</v>
      </c>
      <c r="E1895" s="232">
        <f>'Order Form'!$M$11</f>
        <v>0</v>
      </c>
      <c r="F1895" s="232" t="str">
        <f>IF(ISBLANK('Order Form'!$M$12),"",'Order Form'!$M$12)</f>
        <v/>
      </c>
      <c r="G1895" s="232">
        <f t="shared" ca="1" si="129"/>
        <v>41887</v>
      </c>
      <c r="H1895" s="233">
        <f>'Order Form'!$M$13</f>
        <v>0</v>
      </c>
      <c r="I1895" s="236">
        <f>'Order Form'!E314</f>
        <v>10</v>
      </c>
      <c r="J1895" s="231">
        <f>'Order Form'!M314</f>
        <v>0</v>
      </c>
      <c r="K1895" s="231" t="str">
        <f t="shared" si="128"/>
        <v>F</v>
      </c>
      <c r="L1895" s="231">
        <f>IF('Pricing + Order Summary'!$O$13&gt;=8000,14,
IF('Pricing + Order Summary'!$O$13&gt;=5500,15,
IF('Pricing + Order Summary'!$O$13&gt;=4000,16,
IF('Pricing + Order Summary'!$O$13&gt;=2000,23,
IF('Pricing + Order Summary'!$O$13&gt;=750,21,
2)))))</f>
        <v>2</v>
      </c>
      <c r="M1895" s="231" t="str">
        <f>"SPS20115"&amp;"-"&amp;D1895&amp;"-"&amp;'Order Form'!$O$3&amp;"-4"</f>
        <v>SPS20115-0-1-4</v>
      </c>
    </row>
    <row r="1896" spans="1:13">
      <c r="A1896" s="234">
        <f>'Order Form'!A315</f>
        <v>108394</v>
      </c>
      <c r="B1896" s="234">
        <f t="shared" si="126"/>
        <v>108394</v>
      </c>
      <c r="C1896" s="235">
        <f t="shared" si="127"/>
        <v>108394</v>
      </c>
      <c r="D1896" s="231">
        <f>'Order Form'!$N$2</f>
        <v>0</v>
      </c>
      <c r="E1896" s="232">
        <f>'Order Form'!$M$11</f>
        <v>0</v>
      </c>
      <c r="F1896" s="232" t="str">
        <f>IF(ISBLANK('Order Form'!$M$12),"",'Order Form'!$M$12)</f>
        <v/>
      </c>
      <c r="G1896" s="232">
        <f t="shared" ca="1" si="129"/>
        <v>41887</v>
      </c>
      <c r="H1896" s="233">
        <f>'Order Form'!$M$13</f>
        <v>0</v>
      </c>
      <c r="I1896" s="236">
        <f>'Order Form'!E315</f>
        <v>10</v>
      </c>
      <c r="J1896" s="231">
        <f>'Order Form'!M315</f>
        <v>0</v>
      </c>
      <c r="K1896" s="231" t="str">
        <f t="shared" si="128"/>
        <v>F</v>
      </c>
      <c r="L1896" s="231">
        <f>IF('Pricing + Order Summary'!$O$13&gt;=8000,14,
IF('Pricing + Order Summary'!$O$13&gt;=5500,15,
IF('Pricing + Order Summary'!$O$13&gt;=4000,16,
IF('Pricing + Order Summary'!$O$13&gt;=2000,23,
IF('Pricing + Order Summary'!$O$13&gt;=750,21,
2)))))</f>
        <v>2</v>
      </c>
      <c r="M1896" s="231" t="str">
        <f>"SPS20115"&amp;"-"&amp;D1896&amp;"-"&amp;'Order Form'!$O$3&amp;"-4"</f>
        <v>SPS20115-0-1-4</v>
      </c>
    </row>
    <row r="1897" spans="1:13">
      <c r="A1897" s="234">
        <f>'Order Form'!A316</f>
        <v>108409</v>
      </c>
      <c r="B1897" s="234">
        <f t="shared" si="126"/>
        <v>108409</v>
      </c>
      <c r="C1897" s="235">
        <f t="shared" si="127"/>
        <v>108409</v>
      </c>
      <c r="D1897" s="231">
        <f>'Order Form'!$N$2</f>
        <v>0</v>
      </c>
      <c r="E1897" s="232">
        <f>'Order Form'!$M$11</f>
        <v>0</v>
      </c>
      <c r="F1897" s="232" t="str">
        <f>IF(ISBLANK('Order Form'!$M$12),"",'Order Form'!$M$12)</f>
        <v/>
      </c>
      <c r="G1897" s="232">
        <f t="shared" ca="1" si="129"/>
        <v>41887</v>
      </c>
      <c r="H1897" s="233">
        <f>'Order Form'!$M$13</f>
        <v>0</v>
      </c>
      <c r="I1897" s="236">
        <f>'Order Form'!E316</f>
        <v>10</v>
      </c>
      <c r="J1897" s="231">
        <f>'Order Form'!M316</f>
        <v>0</v>
      </c>
      <c r="K1897" s="231" t="str">
        <f t="shared" si="128"/>
        <v>F</v>
      </c>
      <c r="L1897" s="231">
        <f>IF('Pricing + Order Summary'!$O$13&gt;=8000,14,
IF('Pricing + Order Summary'!$O$13&gt;=5500,15,
IF('Pricing + Order Summary'!$O$13&gt;=4000,16,
IF('Pricing + Order Summary'!$O$13&gt;=2000,23,
IF('Pricing + Order Summary'!$O$13&gt;=750,21,
2)))))</f>
        <v>2</v>
      </c>
      <c r="M1897" s="231" t="str">
        <f>"SPS20115"&amp;"-"&amp;D1897&amp;"-"&amp;'Order Form'!$O$3&amp;"-4"</f>
        <v>SPS20115-0-1-4</v>
      </c>
    </row>
    <row r="1898" spans="1:13">
      <c r="A1898" s="234">
        <f>'Order Form'!A317</f>
        <v>108396</v>
      </c>
      <c r="B1898" s="234">
        <f t="shared" si="126"/>
        <v>108396</v>
      </c>
      <c r="C1898" s="235">
        <f t="shared" si="127"/>
        <v>108396</v>
      </c>
      <c r="D1898" s="231">
        <f>'Order Form'!$N$2</f>
        <v>0</v>
      </c>
      <c r="E1898" s="232">
        <f>'Order Form'!$M$11</f>
        <v>0</v>
      </c>
      <c r="F1898" s="232" t="str">
        <f>IF(ISBLANK('Order Form'!$M$12),"",'Order Form'!$M$12)</f>
        <v/>
      </c>
      <c r="G1898" s="232">
        <f t="shared" ca="1" si="129"/>
        <v>41887</v>
      </c>
      <c r="H1898" s="233">
        <f>'Order Form'!$M$13</f>
        <v>0</v>
      </c>
      <c r="I1898" s="236">
        <f>'Order Form'!E317</f>
        <v>10</v>
      </c>
      <c r="J1898" s="231">
        <f>'Order Form'!M317</f>
        <v>0</v>
      </c>
      <c r="K1898" s="231" t="str">
        <f t="shared" si="128"/>
        <v>F</v>
      </c>
      <c r="L1898" s="231">
        <f>IF('Pricing + Order Summary'!$O$13&gt;=8000,14,
IF('Pricing + Order Summary'!$O$13&gt;=5500,15,
IF('Pricing + Order Summary'!$O$13&gt;=4000,16,
IF('Pricing + Order Summary'!$O$13&gt;=2000,23,
IF('Pricing + Order Summary'!$O$13&gt;=750,21,
2)))))</f>
        <v>2</v>
      </c>
      <c r="M1898" s="231" t="str">
        <f>"SPS20115"&amp;"-"&amp;D1898&amp;"-"&amp;'Order Form'!$O$3&amp;"-4"</f>
        <v>SPS20115-0-1-4</v>
      </c>
    </row>
    <row r="1899" spans="1:13">
      <c r="A1899" s="234">
        <f>'Order Form'!A318</f>
        <v>108400</v>
      </c>
      <c r="B1899" s="234">
        <f t="shared" si="126"/>
        <v>108400</v>
      </c>
      <c r="C1899" s="235">
        <f t="shared" si="127"/>
        <v>108400</v>
      </c>
      <c r="D1899" s="231">
        <f>'Order Form'!$N$2</f>
        <v>0</v>
      </c>
      <c r="E1899" s="232">
        <f>'Order Form'!$M$11</f>
        <v>0</v>
      </c>
      <c r="F1899" s="232" t="str">
        <f>IF(ISBLANK('Order Form'!$M$12),"",'Order Form'!$M$12)</f>
        <v/>
      </c>
      <c r="G1899" s="232">
        <f t="shared" ca="1" si="129"/>
        <v>41887</v>
      </c>
      <c r="H1899" s="233">
        <f>'Order Form'!$M$13</f>
        <v>0</v>
      </c>
      <c r="I1899" s="236">
        <f>'Order Form'!E318</f>
        <v>10</v>
      </c>
      <c r="J1899" s="231">
        <f>'Order Form'!M318</f>
        <v>0</v>
      </c>
      <c r="K1899" s="231" t="str">
        <f t="shared" si="128"/>
        <v>F</v>
      </c>
      <c r="L1899" s="231">
        <f>IF('Pricing + Order Summary'!$O$13&gt;=8000,14,
IF('Pricing + Order Summary'!$O$13&gt;=5500,15,
IF('Pricing + Order Summary'!$O$13&gt;=4000,16,
IF('Pricing + Order Summary'!$O$13&gt;=2000,23,
IF('Pricing + Order Summary'!$O$13&gt;=750,21,
2)))))</f>
        <v>2</v>
      </c>
      <c r="M1899" s="231" t="str">
        <f>"SPS20115"&amp;"-"&amp;D1899&amp;"-"&amp;'Order Form'!$O$3&amp;"-4"</f>
        <v>SPS20115-0-1-4</v>
      </c>
    </row>
    <row r="1900" spans="1:13">
      <c r="A1900" s="234">
        <f>'Order Form'!A319</f>
        <v>100420</v>
      </c>
      <c r="B1900" s="234">
        <f t="shared" si="126"/>
        <v>100420</v>
      </c>
      <c r="C1900" s="235">
        <f t="shared" si="127"/>
        <v>100420</v>
      </c>
      <c r="D1900" s="231">
        <f>'Order Form'!$N$2</f>
        <v>0</v>
      </c>
      <c r="E1900" s="232">
        <f>'Order Form'!$M$11</f>
        <v>0</v>
      </c>
      <c r="F1900" s="232" t="str">
        <f>IF(ISBLANK('Order Form'!$M$12),"",'Order Form'!$M$12)</f>
        <v/>
      </c>
      <c r="G1900" s="232">
        <f t="shared" ca="1" si="129"/>
        <v>41887</v>
      </c>
      <c r="H1900" s="233">
        <f>'Order Form'!$M$13</f>
        <v>0</v>
      </c>
      <c r="I1900" s="236">
        <f>'Order Form'!E319</f>
        <v>10</v>
      </c>
      <c r="J1900" s="231">
        <f>'Order Form'!M319</f>
        <v>0</v>
      </c>
      <c r="K1900" s="231" t="str">
        <f t="shared" si="128"/>
        <v>F</v>
      </c>
      <c r="L1900" s="231">
        <f>IF('Pricing + Order Summary'!$O$13&gt;=8000,14,
IF('Pricing + Order Summary'!$O$13&gt;=5500,15,
IF('Pricing + Order Summary'!$O$13&gt;=4000,16,
IF('Pricing + Order Summary'!$O$13&gt;=2000,23,
IF('Pricing + Order Summary'!$O$13&gt;=750,21,
2)))))</f>
        <v>2</v>
      </c>
      <c r="M1900" s="231" t="str">
        <f>"SPS20115"&amp;"-"&amp;D1900&amp;"-"&amp;'Order Form'!$O$3&amp;"-4"</f>
        <v>SPS20115-0-1-4</v>
      </c>
    </row>
    <row r="1901" spans="1:13">
      <c r="A1901" s="234">
        <f>'Order Form'!A320</f>
        <v>100411</v>
      </c>
      <c r="B1901" s="234">
        <f t="shared" si="126"/>
        <v>100411</v>
      </c>
      <c r="C1901" s="235">
        <f t="shared" si="127"/>
        <v>100411</v>
      </c>
      <c r="D1901" s="231">
        <f>'Order Form'!$N$2</f>
        <v>0</v>
      </c>
      <c r="E1901" s="232">
        <f>'Order Form'!$M$11</f>
        <v>0</v>
      </c>
      <c r="F1901" s="232" t="str">
        <f>IF(ISBLANK('Order Form'!$M$12),"",'Order Form'!$M$12)</f>
        <v/>
      </c>
      <c r="G1901" s="232">
        <f t="shared" ca="1" si="129"/>
        <v>41887</v>
      </c>
      <c r="H1901" s="233">
        <f>'Order Form'!$M$13</f>
        <v>0</v>
      </c>
      <c r="I1901" s="236">
        <f>'Order Form'!E320</f>
        <v>10</v>
      </c>
      <c r="J1901" s="231">
        <f>'Order Form'!M320</f>
        <v>0</v>
      </c>
      <c r="K1901" s="231" t="str">
        <f t="shared" si="128"/>
        <v>F</v>
      </c>
      <c r="L1901" s="231">
        <f>IF('Pricing + Order Summary'!$O$13&gt;=8000,14,
IF('Pricing + Order Summary'!$O$13&gt;=5500,15,
IF('Pricing + Order Summary'!$O$13&gt;=4000,16,
IF('Pricing + Order Summary'!$O$13&gt;=2000,23,
IF('Pricing + Order Summary'!$O$13&gt;=750,21,
2)))))</f>
        <v>2</v>
      </c>
      <c r="M1901" s="231" t="str">
        <f>"SPS20115"&amp;"-"&amp;D1901&amp;"-"&amp;'Order Form'!$O$3&amp;"-4"</f>
        <v>SPS20115-0-1-4</v>
      </c>
    </row>
    <row r="1902" spans="1:13">
      <c r="A1902" s="234">
        <f>'Order Form'!A321</f>
        <v>100670</v>
      </c>
      <c r="B1902" s="234">
        <f t="shared" si="126"/>
        <v>100670</v>
      </c>
      <c r="C1902" s="235">
        <f t="shared" si="127"/>
        <v>100670</v>
      </c>
      <c r="D1902" s="231">
        <f>'Order Form'!$N$2</f>
        <v>0</v>
      </c>
      <c r="E1902" s="232">
        <f>'Order Form'!$M$11</f>
        <v>0</v>
      </c>
      <c r="F1902" s="232" t="str">
        <f>IF(ISBLANK('Order Form'!$M$12),"",'Order Form'!$M$12)</f>
        <v/>
      </c>
      <c r="G1902" s="232">
        <f t="shared" ca="1" si="129"/>
        <v>41887</v>
      </c>
      <c r="H1902" s="233">
        <f>'Order Form'!$M$13</f>
        <v>0</v>
      </c>
      <c r="I1902" s="236">
        <f>'Order Form'!E321</f>
        <v>10</v>
      </c>
      <c r="J1902" s="231">
        <f>'Order Form'!M321</f>
        <v>0</v>
      </c>
      <c r="K1902" s="231" t="str">
        <f t="shared" si="128"/>
        <v>F</v>
      </c>
      <c r="L1902" s="231">
        <f>IF('Pricing + Order Summary'!$O$13&gt;=8000,14,
IF('Pricing + Order Summary'!$O$13&gt;=5500,15,
IF('Pricing + Order Summary'!$O$13&gt;=4000,16,
IF('Pricing + Order Summary'!$O$13&gt;=2000,23,
IF('Pricing + Order Summary'!$O$13&gt;=750,21,
2)))))</f>
        <v>2</v>
      </c>
      <c r="M1902" s="231" t="str">
        <f>"SPS20115"&amp;"-"&amp;D1902&amp;"-"&amp;'Order Form'!$O$3&amp;"-4"</f>
        <v>SPS20115-0-1-4</v>
      </c>
    </row>
    <row r="1903" spans="1:13">
      <c r="A1903" s="234">
        <f>'Order Form'!A322</f>
        <v>100679</v>
      </c>
      <c r="B1903" s="234">
        <f t="shared" si="126"/>
        <v>100679</v>
      </c>
      <c r="C1903" s="235">
        <f t="shared" si="127"/>
        <v>100679</v>
      </c>
      <c r="D1903" s="231">
        <f>'Order Form'!$N$2</f>
        <v>0</v>
      </c>
      <c r="E1903" s="232">
        <f>'Order Form'!$M$11</f>
        <v>0</v>
      </c>
      <c r="F1903" s="232" t="str">
        <f>IF(ISBLANK('Order Form'!$M$12),"",'Order Form'!$M$12)</f>
        <v/>
      </c>
      <c r="G1903" s="232">
        <f t="shared" ca="1" si="129"/>
        <v>41887</v>
      </c>
      <c r="H1903" s="233">
        <f>'Order Form'!$M$13</f>
        <v>0</v>
      </c>
      <c r="I1903" s="236">
        <f>'Order Form'!E322</f>
        <v>10</v>
      </c>
      <c r="J1903" s="231">
        <f>'Order Form'!M322</f>
        <v>0</v>
      </c>
      <c r="K1903" s="231" t="str">
        <f t="shared" si="128"/>
        <v>F</v>
      </c>
      <c r="L1903" s="231">
        <f>IF('Pricing + Order Summary'!$O$13&gt;=8000,14,
IF('Pricing + Order Summary'!$O$13&gt;=5500,15,
IF('Pricing + Order Summary'!$O$13&gt;=4000,16,
IF('Pricing + Order Summary'!$O$13&gt;=2000,23,
IF('Pricing + Order Summary'!$O$13&gt;=750,21,
2)))))</f>
        <v>2</v>
      </c>
      <c r="M1903" s="231" t="str">
        <f>"SPS20115"&amp;"-"&amp;D1903&amp;"-"&amp;'Order Form'!$O$3&amp;"-4"</f>
        <v>SPS20115-0-1-4</v>
      </c>
    </row>
    <row r="1904" spans="1:13">
      <c r="A1904" s="234">
        <f>'Order Form'!A323</f>
        <v>107798</v>
      </c>
      <c r="B1904" s="234">
        <f t="shared" si="126"/>
        <v>107798</v>
      </c>
      <c r="C1904" s="235">
        <f t="shared" si="127"/>
        <v>107798</v>
      </c>
      <c r="D1904" s="231">
        <f>'Order Form'!$N$2</f>
        <v>0</v>
      </c>
      <c r="E1904" s="232">
        <f>'Order Form'!$M$11</f>
        <v>0</v>
      </c>
      <c r="F1904" s="232" t="str">
        <f>IF(ISBLANK('Order Form'!$M$12),"",'Order Form'!$M$12)</f>
        <v/>
      </c>
      <c r="G1904" s="232">
        <f t="shared" ca="1" si="129"/>
        <v>41887</v>
      </c>
      <c r="H1904" s="233">
        <f>'Order Form'!$M$13</f>
        <v>0</v>
      </c>
      <c r="I1904" s="236">
        <f>'Order Form'!E323</f>
        <v>10</v>
      </c>
      <c r="J1904" s="231">
        <f>'Order Form'!M323</f>
        <v>0</v>
      </c>
      <c r="K1904" s="231" t="str">
        <f t="shared" si="128"/>
        <v>F</v>
      </c>
      <c r="L1904" s="231">
        <f>IF('Pricing + Order Summary'!$O$13&gt;=8000,14,
IF('Pricing + Order Summary'!$O$13&gt;=5500,15,
IF('Pricing + Order Summary'!$O$13&gt;=4000,16,
IF('Pricing + Order Summary'!$O$13&gt;=2000,23,
IF('Pricing + Order Summary'!$O$13&gt;=750,21,
2)))))</f>
        <v>2</v>
      </c>
      <c r="M1904" s="231" t="str">
        <f>"SPS20115"&amp;"-"&amp;D1904&amp;"-"&amp;'Order Form'!$O$3&amp;"-4"</f>
        <v>SPS20115-0-1-4</v>
      </c>
    </row>
    <row r="1905" spans="1:13">
      <c r="A1905" s="234">
        <f>'Order Form'!A324</f>
        <v>108303</v>
      </c>
      <c r="B1905" s="234">
        <f t="shared" si="126"/>
        <v>108303</v>
      </c>
      <c r="C1905" s="235">
        <f t="shared" si="127"/>
        <v>108303</v>
      </c>
      <c r="D1905" s="231">
        <f>'Order Form'!$N$2</f>
        <v>0</v>
      </c>
      <c r="E1905" s="232">
        <f>'Order Form'!$M$11</f>
        <v>0</v>
      </c>
      <c r="F1905" s="232" t="str">
        <f>IF(ISBLANK('Order Form'!$M$12),"",'Order Form'!$M$12)</f>
        <v/>
      </c>
      <c r="G1905" s="232">
        <f t="shared" ca="1" si="129"/>
        <v>41887</v>
      </c>
      <c r="H1905" s="233">
        <f>'Order Form'!$M$13</f>
        <v>0</v>
      </c>
      <c r="I1905" s="236">
        <f>'Order Form'!E324</f>
        <v>11</v>
      </c>
      <c r="J1905" s="231">
        <f>'Order Form'!M324</f>
        <v>0</v>
      </c>
      <c r="K1905" s="231" t="str">
        <f t="shared" si="128"/>
        <v>F</v>
      </c>
      <c r="L1905" s="231">
        <f>IF('Pricing + Order Summary'!$O$13&gt;=8000,14,
IF('Pricing + Order Summary'!$O$13&gt;=5500,15,
IF('Pricing + Order Summary'!$O$13&gt;=4000,16,
IF('Pricing + Order Summary'!$O$13&gt;=2000,23,
IF('Pricing + Order Summary'!$O$13&gt;=750,21,
2)))))</f>
        <v>2</v>
      </c>
      <c r="M1905" s="231" t="str">
        <f>"SPS20115"&amp;"-"&amp;D1905&amp;"-"&amp;'Order Form'!$O$3&amp;"-4"</f>
        <v>SPS20115-0-1-4</v>
      </c>
    </row>
    <row r="1906" spans="1:13">
      <c r="A1906" s="234">
        <f>'Order Form'!A325</f>
        <v>108304</v>
      </c>
      <c r="B1906" s="234">
        <f t="shared" si="126"/>
        <v>108304</v>
      </c>
      <c r="C1906" s="235">
        <f t="shared" si="127"/>
        <v>108304</v>
      </c>
      <c r="D1906" s="231">
        <f>'Order Form'!$N$2</f>
        <v>0</v>
      </c>
      <c r="E1906" s="232">
        <f>'Order Form'!$M$11</f>
        <v>0</v>
      </c>
      <c r="F1906" s="232" t="str">
        <f>IF(ISBLANK('Order Form'!$M$12),"",'Order Form'!$M$12)</f>
        <v/>
      </c>
      <c r="G1906" s="232">
        <f t="shared" ca="1" si="129"/>
        <v>41887</v>
      </c>
      <c r="H1906" s="233">
        <f>'Order Form'!$M$13</f>
        <v>0</v>
      </c>
      <c r="I1906" s="236">
        <f>'Order Form'!E325</f>
        <v>11</v>
      </c>
      <c r="J1906" s="231">
        <f>'Order Form'!M325</f>
        <v>0</v>
      </c>
      <c r="K1906" s="231" t="str">
        <f t="shared" si="128"/>
        <v>F</v>
      </c>
      <c r="L1906" s="231">
        <f>IF('Pricing + Order Summary'!$O$13&gt;=8000,14,
IF('Pricing + Order Summary'!$O$13&gt;=5500,15,
IF('Pricing + Order Summary'!$O$13&gt;=4000,16,
IF('Pricing + Order Summary'!$O$13&gt;=2000,23,
IF('Pricing + Order Summary'!$O$13&gt;=750,21,
2)))))</f>
        <v>2</v>
      </c>
      <c r="M1906" s="231" t="str">
        <f>"SPS20115"&amp;"-"&amp;D1906&amp;"-"&amp;'Order Form'!$O$3&amp;"-4"</f>
        <v>SPS20115-0-1-4</v>
      </c>
    </row>
    <row r="1907" spans="1:13">
      <c r="A1907" s="234">
        <f>'Order Form'!A326</f>
        <v>108305</v>
      </c>
      <c r="B1907" s="234">
        <f t="shared" si="126"/>
        <v>108305</v>
      </c>
      <c r="C1907" s="235">
        <f t="shared" si="127"/>
        <v>108305</v>
      </c>
      <c r="D1907" s="231">
        <f>'Order Form'!$N$2</f>
        <v>0</v>
      </c>
      <c r="E1907" s="232">
        <f>'Order Form'!$M$11</f>
        <v>0</v>
      </c>
      <c r="F1907" s="232" t="str">
        <f>IF(ISBLANK('Order Form'!$M$12),"",'Order Form'!$M$12)</f>
        <v/>
      </c>
      <c r="G1907" s="232">
        <f t="shared" ca="1" si="129"/>
        <v>41887</v>
      </c>
      <c r="H1907" s="233">
        <f>'Order Form'!$M$13</f>
        <v>0</v>
      </c>
      <c r="I1907" s="236">
        <f>'Order Form'!E326</f>
        <v>11</v>
      </c>
      <c r="J1907" s="231">
        <f>'Order Form'!M326</f>
        <v>0</v>
      </c>
      <c r="K1907" s="231" t="str">
        <f t="shared" si="128"/>
        <v>F</v>
      </c>
      <c r="L1907" s="231">
        <f>IF('Pricing + Order Summary'!$O$13&gt;=8000,14,
IF('Pricing + Order Summary'!$O$13&gt;=5500,15,
IF('Pricing + Order Summary'!$O$13&gt;=4000,16,
IF('Pricing + Order Summary'!$O$13&gt;=2000,23,
IF('Pricing + Order Summary'!$O$13&gt;=750,21,
2)))))</f>
        <v>2</v>
      </c>
      <c r="M1907" s="231" t="str">
        <f>"SPS20115"&amp;"-"&amp;D1907&amp;"-"&amp;'Order Form'!$O$3&amp;"-4"</f>
        <v>SPS20115-0-1-4</v>
      </c>
    </row>
    <row r="1908" spans="1:13">
      <c r="A1908" s="234">
        <f>'Order Form'!A327</f>
        <v>108388</v>
      </c>
      <c r="B1908" s="234">
        <f t="shared" si="126"/>
        <v>108388</v>
      </c>
      <c r="C1908" s="235">
        <f t="shared" si="127"/>
        <v>108388</v>
      </c>
      <c r="D1908" s="231">
        <f>'Order Form'!$N$2</f>
        <v>0</v>
      </c>
      <c r="E1908" s="232">
        <f>'Order Form'!$M$11</f>
        <v>0</v>
      </c>
      <c r="F1908" s="232" t="str">
        <f>IF(ISBLANK('Order Form'!$M$12),"",'Order Form'!$M$12)</f>
        <v/>
      </c>
      <c r="G1908" s="232">
        <f t="shared" ca="1" si="129"/>
        <v>41887</v>
      </c>
      <c r="H1908" s="233">
        <f>'Order Form'!$M$13</f>
        <v>0</v>
      </c>
      <c r="I1908" s="236">
        <f>'Order Form'!E327</f>
        <v>10</v>
      </c>
      <c r="J1908" s="231">
        <f>'Order Form'!M327</f>
        <v>0</v>
      </c>
      <c r="K1908" s="231" t="str">
        <f t="shared" si="128"/>
        <v>F</v>
      </c>
      <c r="L1908" s="231">
        <f>IF('Pricing + Order Summary'!$O$13&gt;=8000,14,
IF('Pricing + Order Summary'!$O$13&gt;=5500,15,
IF('Pricing + Order Summary'!$O$13&gt;=4000,16,
IF('Pricing + Order Summary'!$O$13&gt;=2000,23,
IF('Pricing + Order Summary'!$O$13&gt;=750,21,
2)))))</f>
        <v>2</v>
      </c>
      <c r="M1908" s="231" t="str">
        <f>"SPS20115"&amp;"-"&amp;D1908&amp;"-"&amp;'Order Form'!$O$3&amp;"-4"</f>
        <v>SPS20115-0-1-4</v>
      </c>
    </row>
    <row r="1909" spans="1:13">
      <c r="A1909" s="234">
        <f>'Order Form'!A328</f>
        <v>100684</v>
      </c>
      <c r="B1909" s="234">
        <f t="shared" si="126"/>
        <v>100684</v>
      </c>
      <c r="C1909" s="235">
        <f t="shared" si="127"/>
        <v>100684</v>
      </c>
      <c r="D1909" s="231">
        <f>'Order Form'!$N$2</f>
        <v>0</v>
      </c>
      <c r="E1909" s="232">
        <f>'Order Form'!$M$11</f>
        <v>0</v>
      </c>
      <c r="F1909" s="232" t="str">
        <f>IF(ISBLANK('Order Form'!$M$12),"",'Order Form'!$M$12)</f>
        <v/>
      </c>
      <c r="G1909" s="232">
        <f t="shared" ca="1" si="129"/>
        <v>41887</v>
      </c>
      <c r="H1909" s="233">
        <f>'Order Form'!$M$13</f>
        <v>0</v>
      </c>
      <c r="I1909" s="236">
        <f>'Order Form'!E328</f>
        <v>10</v>
      </c>
      <c r="J1909" s="231">
        <f>'Order Form'!M328</f>
        <v>0</v>
      </c>
      <c r="K1909" s="231" t="str">
        <f t="shared" si="128"/>
        <v>F</v>
      </c>
      <c r="L1909" s="231">
        <f>IF('Pricing + Order Summary'!$O$13&gt;=8000,14,
IF('Pricing + Order Summary'!$O$13&gt;=5500,15,
IF('Pricing + Order Summary'!$O$13&gt;=4000,16,
IF('Pricing + Order Summary'!$O$13&gt;=2000,23,
IF('Pricing + Order Summary'!$O$13&gt;=750,21,
2)))))</f>
        <v>2</v>
      </c>
      <c r="M1909" s="231" t="str">
        <f>"SPS20115"&amp;"-"&amp;D1909&amp;"-"&amp;'Order Form'!$O$3&amp;"-4"</f>
        <v>SPS20115-0-1-4</v>
      </c>
    </row>
    <row r="1910" spans="1:13">
      <c r="A1910" s="234">
        <f>'Order Form'!A329</f>
        <v>108387</v>
      </c>
      <c r="B1910" s="234">
        <f t="shared" si="126"/>
        <v>108387</v>
      </c>
      <c r="C1910" s="235">
        <f t="shared" si="127"/>
        <v>108387</v>
      </c>
      <c r="D1910" s="231">
        <f>'Order Form'!$N$2</f>
        <v>0</v>
      </c>
      <c r="E1910" s="232">
        <f>'Order Form'!$M$11</f>
        <v>0</v>
      </c>
      <c r="F1910" s="232" t="str">
        <f>IF(ISBLANK('Order Form'!$M$12),"",'Order Form'!$M$12)</f>
        <v/>
      </c>
      <c r="G1910" s="232">
        <f t="shared" ca="1" si="129"/>
        <v>41887</v>
      </c>
      <c r="H1910" s="233">
        <f>'Order Form'!$M$13</f>
        <v>0</v>
      </c>
      <c r="I1910" s="236">
        <f>'Order Form'!E329</f>
        <v>10</v>
      </c>
      <c r="J1910" s="231">
        <f>'Order Form'!M329</f>
        <v>0</v>
      </c>
      <c r="K1910" s="231" t="str">
        <f t="shared" si="128"/>
        <v>F</v>
      </c>
      <c r="L1910" s="231">
        <f>IF('Pricing + Order Summary'!$O$13&gt;=8000,14,
IF('Pricing + Order Summary'!$O$13&gt;=5500,15,
IF('Pricing + Order Summary'!$O$13&gt;=4000,16,
IF('Pricing + Order Summary'!$O$13&gt;=2000,23,
IF('Pricing + Order Summary'!$O$13&gt;=750,21,
2)))))</f>
        <v>2</v>
      </c>
      <c r="M1910" s="231" t="str">
        <f>"SPS20115"&amp;"-"&amp;D1910&amp;"-"&amp;'Order Form'!$O$3&amp;"-4"</f>
        <v>SPS20115-0-1-4</v>
      </c>
    </row>
    <row r="1911" spans="1:13">
      <c r="A1911" s="234">
        <f>'Order Form'!A330</f>
        <v>108397</v>
      </c>
      <c r="B1911" s="234">
        <f t="shared" si="126"/>
        <v>108397</v>
      </c>
      <c r="C1911" s="235">
        <f t="shared" si="127"/>
        <v>108397</v>
      </c>
      <c r="D1911" s="231">
        <f>'Order Form'!$N$2</f>
        <v>0</v>
      </c>
      <c r="E1911" s="232">
        <f>'Order Form'!$M$11</f>
        <v>0</v>
      </c>
      <c r="F1911" s="232" t="str">
        <f>IF(ISBLANK('Order Form'!$M$12),"",'Order Form'!$M$12)</f>
        <v/>
      </c>
      <c r="G1911" s="232">
        <f t="shared" ca="1" si="129"/>
        <v>41887</v>
      </c>
      <c r="H1911" s="233">
        <f>'Order Form'!$M$13</f>
        <v>0</v>
      </c>
      <c r="I1911" s="236">
        <f>'Order Form'!E330</f>
        <v>10</v>
      </c>
      <c r="J1911" s="231">
        <f>'Order Form'!M330</f>
        <v>0</v>
      </c>
      <c r="K1911" s="231" t="str">
        <f t="shared" si="128"/>
        <v>F</v>
      </c>
      <c r="L1911" s="231">
        <f>IF('Pricing + Order Summary'!$O$13&gt;=8000,14,
IF('Pricing + Order Summary'!$O$13&gt;=5500,15,
IF('Pricing + Order Summary'!$O$13&gt;=4000,16,
IF('Pricing + Order Summary'!$O$13&gt;=2000,23,
IF('Pricing + Order Summary'!$O$13&gt;=750,21,
2)))))</f>
        <v>2</v>
      </c>
      <c r="M1911" s="231" t="str">
        <f>"SPS20115"&amp;"-"&amp;D1911&amp;"-"&amp;'Order Form'!$O$3&amp;"-4"</f>
        <v>SPS20115-0-1-4</v>
      </c>
    </row>
    <row r="1912" spans="1:13">
      <c r="A1912" s="234">
        <f>'Order Form'!A331</f>
        <v>100410</v>
      </c>
      <c r="B1912" s="234">
        <f t="shared" si="126"/>
        <v>100410</v>
      </c>
      <c r="C1912" s="235">
        <f t="shared" si="127"/>
        <v>100410</v>
      </c>
      <c r="D1912" s="231">
        <f>'Order Form'!$N$2</f>
        <v>0</v>
      </c>
      <c r="E1912" s="232">
        <f>'Order Form'!$M$11</f>
        <v>0</v>
      </c>
      <c r="F1912" s="232" t="str">
        <f>IF(ISBLANK('Order Form'!$M$12),"",'Order Form'!$M$12)</f>
        <v/>
      </c>
      <c r="G1912" s="232">
        <f t="shared" ca="1" si="129"/>
        <v>41887</v>
      </c>
      <c r="H1912" s="233">
        <f>'Order Form'!$M$13</f>
        <v>0</v>
      </c>
      <c r="I1912" s="236">
        <f>'Order Form'!E331</f>
        <v>10</v>
      </c>
      <c r="J1912" s="231">
        <f>'Order Form'!M331</f>
        <v>0</v>
      </c>
      <c r="K1912" s="231" t="str">
        <f t="shared" si="128"/>
        <v>F</v>
      </c>
      <c r="L1912" s="231">
        <f>IF('Pricing + Order Summary'!$O$13&gt;=8000,14,
IF('Pricing + Order Summary'!$O$13&gt;=5500,15,
IF('Pricing + Order Summary'!$O$13&gt;=4000,16,
IF('Pricing + Order Summary'!$O$13&gt;=2000,23,
IF('Pricing + Order Summary'!$O$13&gt;=750,21,
2)))))</f>
        <v>2</v>
      </c>
      <c r="M1912" s="231" t="str">
        <f>"SPS20115"&amp;"-"&amp;D1912&amp;"-"&amp;'Order Form'!$O$3&amp;"-4"</f>
        <v>SPS20115-0-1-4</v>
      </c>
    </row>
    <row r="1913" spans="1:13">
      <c r="A1913" s="234">
        <f>'Order Form'!A332</f>
        <v>108407</v>
      </c>
      <c r="B1913" s="234">
        <f t="shared" si="126"/>
        <v>108407</v>
      </c>
      <c r="C1913" s="235">
        <f t="shared" si="127"/>
        <v>108407</v>
      </c>
      <c r="D1913" s="231">
        <f>'Order Form'!$N$2</f>
        <v>0</v>
      </c>
      <c r="E1913" s="232">
        <f>'Order Form'!$M$11</f>
        <v>0</v>
      </c>
      <c r="F1913" s="232" t="str">
        <f>IF(ISBLANK('Order Form'!$M$12),"",'Order Form'!$M$12)</f>
        <v/>
      </c>
      <c r="G1913" s="232">
        <f t="shared" ca="1" si="129"/>
        <v>41887</v>
      </c>
      <c r="H1913" s="233">
        <f>'Order Form'!$M$13</f>
        <v>0</v>
      </c>
      <c r="I1913" s="236">
        <f>'Order Form'!E332</f>
        <v>10</v>
      </c>
      <c r="J1913" s="231">
        <f>'Order Form'!M332</f>
        <v>0</v>
      </c>
      <c r="K1913" s="231" t="str">
        <f t="shared" si="128"/>
        <v>F</v>
      </c>
      <c r="L1913" s="231">
        <f>IF('Pricing + Order Summary'!$O$13&gt;=8000,14,
IF('Pricing + Order Summary'!$O$13&gt;=5500,15,
IF('Pricing + Order Summary'!$O$13&gt;=4000,16,
IF('Pricing + Order Summary'!$O$13&gt;=2000,23,
IF('Pricing + Order Summary'!$O$13&gt;=750,21,
2)))))</f>
        <v>2</v>
      </c>
      <c r="M1913" s="231" t="str">
        <f>"SPS20115"&amp;"-"&amp;D1913&amp;"-"&amp;'Order Form'!$O$3&amp;"-4"</f>
        <v>SPS20115-0-1-4</v>
      </c>
    </row>
    <row r="1914" spans="1:13">
      <c r="A1914" s="234">
        <f>'Order Form'!A333</f>
        <v>107792</v>
      </c>
      <c r="B1914" s="234">
        <f t="shared" si="126"/>
        <v>107792</v>
      </c>
      <c r="C1914" s="235">
        <f t="shared" si="127"/>
        <v>107792</v>
      </c>
      <c r="D1914" s="231">
        <f>'Order Form'!$N$2</f>
        <v>0</v>
      </c>
      <c r="E1914" s="232">
        <f>'Order Form'!$M$11</f>
        <v>0</v>
      </c>
      <c r="F1914" s="232" t="str">
        <f>IF(ISBLANK('Order Form'!$M$12),"",'Order Form'!$M$12)</f>
        <v/>
      </c>
      <c r="G1914" s="232">
        <f t="shared" ca="1" si="129"/>
        <v>41887</v>
      </c>
      <c r="H1914" s="233">
        <f>'Order Form'!$M$13</f>
        <v>0</v>
      </c>
      <c r="I1914" s="236">
        <f>'Order Form'!E333</f>
        <v>10</v>
      </c>
      <c r="J1914" s="231">
        <f>'Order Form'!M333</f>
        <v>0</v>
      </c>
      <c r="K1914" s="231" t="str">
        <f t="shared" si="128"/>
        <v>F</v>
      </c>
      <c r="L1914" s="231">
        <f>IF('Pricing + Order Summary'!$O$13&gt;=8000,14,
IF('Pricing + Order Summary'!$O$13&gt;=5500,15,
IF('Pricing + Order Summary'!$O$13&gt;=4000,16,
IF('Pricing + Order Summary'!$O$13&gt;=2000,23,
IF('Pricing + Order Summary'!$O$13&gt;=750,21,
2)))))</f>
        <v>2</v>
      </c>
      <c r="M1914" s="231" t="str">
        <f>"SPS20115"&amp;"-"&amp;D1914&amp;"-"&amp;'Order Form'!$O$3&amp;"-4"</f>
        <v>SPS20115-0-1-4</v>
      </c>
    </row>
    <row r="1915" spans="1:13">
      <c r="A1915" s="234">
        <f>'Order Form'!A334</f>
        <v>105743</v>
      </c>
      <c r="B1915" s="234">
        <f t="shared" si="126"/>
        <v>105743</v>
      </c>
      <c r="C1915" s="235">
        <f t="shared" si="127"/>
        <v>105743</v>
      </c>
      <c r="D1915" s="231">
        <f>'Order Form'!$N$2</f>
        <v>0</v>
      </c>
      <c r="E1915" s="232">
        <f>'Order Form'!$M$11</f>
        <v>0</v>
      </c>
      <c r="F1915" s="232" t="str">
        <f>IF(ISBLANK('Order Form'!$M$12),"",'Order Form'!$M$12)</f>
        <v/>
      </c>
      <c r="G1915" s="232">
        <f t="shared" ca="1" si="129"/>
        <v>41887</v>
      </c>
      <c r="H1915" s="233">
        <f>'Order Form'!$M$13</f>
        <v>0</v>
      </c>
      <c r="I1915" s="236">
        <f>'Order Form'!E334</f>
        <v>10</v>
      </c>
      <c r="J1915" s="231">
        <f>'Order Form'!M334</f>
        <v>0</v>
      </c>
      <c r="K1915" s="231" t="str">
        <f t="shared" si="128"/>
        <v>F</v>
      </c>
      <c r="L1915" s="231">
        <f>IF('Pricing + Order Summary'!$O$13&gt;=8000,14,
IF('Pricing + Order Summary'!$O$13&gt;=5500,15,
IF('Pricing + Order Summary'!$O$13&gt;=4000,16,
IF('Pricing + Order Summary'!$O$13&gt;=2000,23,
IF('Pricing + Order Summary'!$O$13&gt;=750,21,
2)))))</f>
        <v>2</v>
      </c>
      <c r="M1915" s="231" t="str">
        <f>"SPS20115"&amp;"-"&amp;D1915&amp;"-"&amp;'Order Form'!$O$3&amp;"-4"</f>
        <v>SPS20115-0-1-4</v>
      </c>
    </row>
    <row r="1916" spans="1:13">
      <c r="A1916" s="234">
        <f>'Order Form'!A335</f>
        <v>108403</v>
      </c>
      <c r="B1916" s="234">
        <f t="shared" si="126"/>
        <v>108403</v>
      </c>
      <c r="C1916" s="235">
        <f t="shared" si="127"/>
        <v>108403</v>
      </c>
      <c r="D1916" s="231">
        <f>'Order Form'!$N$2</f>
        <v>0</v>
      </c>
      <c r="E1916" s="232">
        <f>'Order Form'!$M$11</f>
        <v>0</v>
      </c>
      <c r="F1916" s="232" t="str">
        <f>IF(ISBLANK('Order Form'!$M$12),"",'Order Form'!$M$12)</f>
        <v/>
      </c>
      <c r="G1916" s="232">
        <f t="shared" ca="1" si="129"/>
        <v>41887</v>
      </c>
      <c r="H1916" s="233">
        <f>'Order Form'!$M$13</f>
        <v>0</v>
      </c>
      <c r="I1916" s="236">
        <f>'Order Form'!E335</f>
        <v>10</v>
      </c>
      <c r="J1916" s="231">
        <f>'Order Form'!M335</f>
        <v>0</v>
      </c>
      <c r="K1916" s="231" t="str">
        <f t="shared" si="128"/>
        <v>F</v>
      </c>
      <c r="L1916" s="231">
        <f>IF('Pricing + Order Summary'!$O$13&gt;=8000,14,
IF('Pricing + Order Summary'!$O$13&gt;=5500,15,
IF('Pricing + Order Summary'!$O$13&gt;=4000,16,
IF('Pricing + Order Summary'!$O$13&gt;=2000,23,
IF('Pricing + Order Summary'!$O$13&gt;=750,21,
2)))))</f>
        <v>2</v>
      </c>
      <c r="M1916" s="231" t="str">
        <f>"SPS20115"&amp;"-"&amp;D1916&amp;"-"&amp;'Order Form'!$O$3&amp;"-4"</f>
        <v>SPS20115-0-1-4</v>
      </c>
    </row>
    <row r="1917" spans="1:13">
      <c r="A1917" s="234">
        <f>'Order Form'!A336</f>
        <v>100460</v>
      </c>
      <c r="B1917" s="234">
        <f t="shared" si="126"/>
        <v>100460</v>
      </c>
      <c r="C1917" s="235">
        <f t="shared" si="127"/>
        <v>100460</v>
      </c>
      <c r="D1917" s="231">
        <f>'Order Form'!$N$2</f>
        <v>0</v>
      </c>
      <c r="E1917" s="232">
        <f>'Order Form'!$M$11</f>
        <v>0</v>
      </c>
      <c r="F1917" s="232" t="str">
        <f>IF(ISBLANK('Order Form'!$M$12),"",'Order Form'!$M$12)</f>
        <v/>
      </c>
      <c r="G1917" s="232">
        <f t="shared" ca="1" si="129"/>
        <v>41887</v>
      </c>
      <c r="H1917" s="233">
        <f>'Order Form'!$M$13</f>
        <v>0</v>
      </c>
      <c r="I1917" s="236">
        <f>'Order Form'!E336</f>
        <v>10</v>
      </c>
      <c r="J1917" s="231">
        <f>'Order Form'!M336</f>
        <v>0</v>
      </c>
      <c r="K1917" s="231" t="str">
        <f t="shared" si="128"/>
        <v>F</v>
      </c>
      <c r="L1917" s="231">
        <f>IF('Pricing + Order Summary'!$O$13&gt;=8000,14,
IF('Pricing + Order Summary'!$O$13&gt;=5500,15,
IF('Pricing + Order Summary'!$O$13&gt;=4000,16,
IF('Pricing + Order Summary'!$O$13&gt;=2000,23,
IF('Pricing + Order Summary'!$O$13&gt;=750,21,
2)))))</f>
        <v>2</v>
      </c>
      <c r="M1917" s="231" t="str">
        <f>"SPS20115"&amp;"-"&amp;D1917&amp;"-"&amp;'Order Form'!$O$3&amp;"-4"</f>
        <v>SPS20115-0-1-4</v>
      </c>
    </row>
    <row r="1918" spans="1:13">
      <c r="A1918" s="234">
        <f>'Order Form'!A337</f>
        <v>108377</v>
      </c>
      <c r="B1918" s="234">
        <f t="shared" si="126"/>
        <v>108377</v>
      </c>
      <c r="C1918" s="235">
        <f t="shared" si="127"/>
        <v>108377</v>
      </c>
      <c r="D1918" s="231">
        <f>'Order Form'!$N$2</f>
        <v>0</v>
      </c>
      <c r="E1918" s="232">
        <f>'Order Form'!$M$11</f>
        <v>0</v>
      </c>
      <c r="F1918" s="232" t="str">
        <f>IF(ISBLANK('Order Form'!$M$12),"",'Order Form'!$M$12)</f>
        <v/>
      </c>
      <c r="G1918" s="232">
        <f t="shared" ca="1" si="129"/>
        <v>41887</v>
      </c>
      <c r="H1918" s="233">
        <f>'Order Form'!$M$13</f>
        <v>0</v>
      </c>
      <c r="I1918" s="236">
        <f>'Order Form'!E337</f>
        <v>10</v>
      </c>
      <c r="J1918" s="231">
        <f>'Order Form'!M337</f>
        <v>0</v>
      </c>
      <c r="K1918" s="231" t="str">
        <f t="shared" si="128"/>
        <v>F</v>
      </c>
      <c r="L1918" s="231">
        <f>IF('Pricing + Order Summary'!$O$13&gt;=8000,14,
IF('Pricing + Order Summary'!$O$13&gt;=5500,15,
IF('Pricing + Order Summary'!$O$13&gt;=4000,16,
IF('Pricing + Order Summary'!$O$13&gt;=2000,23,
IF('Pricing + Order Summary'!$O$13&gt;=750,21,
2)))))</f>
        <v>2</v>
      </c>
      <c r="M1918" s="231" t="str">
        <f>"SPS20115"&amp;"-"&amp;D1918&amp;"-"&amp;'Order Form'!$O$3&amp;"-4"</f>
        <v>SPS20115-0-1-4</v>
      </c>
    </row>
    <row r="1919" spans="1:13">
      <c r="A1919" s="234">
        <f>'Order Form'!A338</f>
        <v>100433</v>
      </c>
      <c r="B1919" s="234">
        <f t="shared" ref="B1919:B1982" si="130">A1919</f>
        <v>100433</v>
      </c>
      <c r="C1919" s="235">
        <f t="shared" ref="C1919:C1982" si="131">IF(B1919=0,A1919,B1919)</f>
        <v>100433</v>
      </c>
      <c r="D1919" s="231">
        <f>'Order Form'!$N$2</f>
        <v>0</v>
      </c>
      <c r="E1919" s="232">
        <f>'Order Form'!$M$11</f>
        <v>0</v>
      </c>
      <c r="F1919" s="232" t="str">
        <f>IF(ISBLANK('Order Form'!$M$12),"",'Order Form'!$M$12)</f>
        <v/>
      </c>
      <c r="G1919" s="232">
        <f t="shared" ca="1" si="129"/>
        <v>41887</v>
      </c>
      <c r="H1919" s="233">
        <f>'Order Form'!$M$13</f>
        <v>0</v>
      </c>
      <c r="I1919" s="236">
        <f>'Order Form'!E338</f>
        <v>10</v>
      </c>
      <c r="J1919" s="231">
        <f>'Order Form'!M338</f>
        <v>0</v>
      </c>
      <c r="K1919" s="231" t="str">
        <f t="shared" ref="K1919:K1982" si="132">IF(J1919=0,"F","T")</f>
        <v>F</v>
      </c>
      <c r="L1919" s="231">
        <f>IF('Pricing + Order Summary'!$O$13&gt;=8000,14,
IF('Pricing + Order Summary'!$O$13&gt;=5500,15,
IF('Pricing + Order Summary'!$O$13&gt;=4000,16,
IF('Pricing + Order Summary'!$O$13&gt;=2000,23,
IF('Pricing + Order Summary'!$O$13&gt;=750,21,
2)))))</f>
        <v>2</v>
      </c>
      <c r="M1919" s="231" t="str">
        <f>"SPS20115"&amp;"-"&amp;D1919&amp;"-"&amp;'Order Form'!$O$3&amp;"-4"</f>
        <v>SPS20115-0-1-4</v>
      </c>
    </row>
    <row r="1920" spans="1:13">
      <c r="A1920" s="234">
        <f>'Order Form'!A339</f>
        <v>108383</v>
      </c>
      <c r="B1920" s="234">
        <f t="shared" si="130"/>
        <v>108383</v>
      </c>
      <c r="C1920" s="235">
        <f t="shared" si="131"/>
        <v>108383</v>
      </c>
      <c r="D1920" s="231">
        <f>'Order Form'!$N$2</f>
        <v>0</v>
      </c>
      <c r="E1920" s="232">
        <f>'Order Form'!$M$11</f>
        <v>0</v>
      </c>
      <c r="F1920" s="232" t="str">
        <f>IF(ISBLANK('Order Form'!$M$12),"",'Order Form'!$M$12)</f>
        <v/>
      </c>
      <c r="G1920" s="232">
        <f t="shared" ca="1" si="129"/>
        <v>41887</v>
      </c>
      <c r="H1920" s="233">
        <f>'Order Form'!$M$13</f>
        <v>0</v>
      </c>
      <c r="I1920" s="236">
        <f>'Order Form'!E339</f>
        <v>10</v>
      </c>
      <c r="J1920" s="231">
        <f>'Order Form'!M339</f>
        <v>0</v>
      </c>
      <c r="K1920" s="231" t="str">
        <f t="shared" si="132"/>
        <v>F</v>
      </c>
      <c r="L1920" s="231">
        <f>IF('Pricing + Order Summary'!$O$13&gt;=8000,14,
IF('Pricing + Order Summary'!$O$13&gt;=5500,15,
IF('Pricing + Order Summary'!$O$13&gt;=4000,16,
IF('Pricing + Order Summary'!$O$13&gt;=2000,23,
IF('Pricing + Order Summary'!$O$13&gt;=750,21,
2)))))</f>
        <v>2</v>
      </c>
      <c r="M1920" s="231" t="str">
        <f>"SPS20115"&amp;"-"&amp;D1920&amp;"-"&amp;'Order Form'!$O$3&amp;"-4"</f>
        <v>SPS20115-0-1-4</v>
      </c>
    </row>
    <row r="1921" spans="1:13">
      <c r="A1921" s="234">
        <f>'Order Form'!A340</f>
        <v>104834</v>
      </c>
      <c r="B1921" s="234">
        <f t="shared" si="130"/>
        <v>104834</v>
      </c>
      <c r="C1921" s="235">
        <f t="shared" si="131"/>
        <v>104834</v>
      </c>
      <c r="D1921" s="231">
        <f>'Order Form'!$N$2</f>
        <v>0</v>
      </c>
      <c r="E1921" s="232">
        <f>'Order Form'!$M$11</f>
        <v>0</v>
      </c>
      <c r="F1921" s="232" t="str">
        <f>IF(ISBLANK('Order Form'!$M$12),"",'Order Form'!$M$12)</f>
        <v/>
      </c>
      <c r="G1921" s="232">
        <f t="shared" ref="G1921:G1984" ca="1" si="133">TODAY()</f>
        <v>41887</v>
      </c>
      <c r="H1921" s="233">
        <f>'Order Form'!$M$13</f>
        <v>0</v>
      </c>
      <c r="I1921" s="236">
        <f>'Order Form'!E340</f>
        <v>10</v>
      </c>
      <c r="J1921" s="231">
        <f>'Order Form'!M340</f>
        <v>0</v>
      </c>
      <c r="K1921" s="231" t="str">
        <f t="shared" si="132"/>
        <v>F</v>
      </c>
      <c r="L1921" s="231">
        <f>IF('Pricing + Order Summary'!$O$13&gt;=8000,14,
IF('Pricing + Order Summary'!$O$13&gt;=5500,15,
IF('Pricing + Order Summary'!$O$13&gt;=4000,16,
IF('Pricing + Order Summary'!$O$13&gt;=2000,23,
IF('Pricing + Order Summary'!$O$13&gt;=750,21,
2)))))</f>
        <v>2</v>
      </c>
      <c r="M1921" s="231" t="str">
        <f>"SPS20115"&amp;"-"&amp;D1921&amp;"-"&amp;'Order Form'!$O$3&amp;"-4"</f>
        <v>SPS20115-0-1-4</v>
      </c>
    </row>
    <row r="1922" spans="1:13">
      <c r="A1922" s="234">
        <f>'Order Form'!A341</f>
        <v>100441</v>
      </c>
      <c r="B1922" s="234">
        <f t="shared" si="130"/>
        <v>100441</v>
      </c>
      <c r="C1922" s="235">
        <f t="shared" si="131"/>
        <v>100441</v>
      </c>
      <c r="D1922" s="231">
        <f>'Order Form'!$N$2</f>
        <v>0</v>
      </c>
      <c r="E1922" s="232">
        <f>'Order Form'!$M$11</f>
        <v>0</v>
      </c>
      <c r="F1922" s="232" t="str">
        <f>IF(ISBLANK('Order Form'!$M$12),"",'Order Form'!$M$12)</f>
        <v/>
      </c>
      <c r="G1922" s="232">
        <f t="shared" ca="1" si="133"/>
        <v>41887</v>
      </c>
      <c r="H1922" s="233">
        <f>'Order Form'!$M$13</f>
        <v>0</v>
      </c>
      <c r="I1922" s="236">
        <f>'Order Form'!E341</f>
        <v>10</v>
      </c>
      <c r="J1922" s="231">
        <f>'Order Form'!M341</f>
        <v>0</v>
      </c>
      <c r="K1922" s="231" t="str">
        <f t="shared" si="132"/>
        <v>F</v>
      </c>
      <c r="L1922" s="231">
        <f>IF('Pricing + Order Summary'!$O$13&gt;=8000,14,
IF('Pricing + Order Summary'!$O$13&gt;=5500,15,
IF('Pricing + Order Summary'!$O$13&gt;=4000,16,
IF('Pricing + Order Summary'!$O$13&gt;=2000,23,
IF('Pricing + Order Summary'!$O$13&gt;=750,21,
2)))))</f>
        <v>2</v>
      </c>
      <c r="M1922" s="231" t="str">
        <f>"SPS20115"&amp;"-"&amp;D1922&amp;"-"&amp;'Order Form'!$O$3&amp;"-4"</f>
        <v>SPS20115-0-1-4</v>
      </c>
    </row>
    <row r="1923" spans="1:13">
      <c r="A1923" s="234">
        <f>'Order Form'!A342</f>
        <v>108414</v>
      </c>
      <c r="B1923" s="234">
        <f t="shared" si="130"/>
        <v>108414</v>
      </c>
      <c r="C1923" s="235">
        <f t="shared" si="131"/>
        <v>108414</v>
      </c>
      <c r="D1923" s="231">
        <f>'Order Form'!$N$2</f>
        <v>0</v>
      </c>
      <c r="E1923" s="232">
        <f>'Order Form'!$M$11</f>
        <v>0</v>
      </c>
      <c r="F1923" s="232" t="str">
        <f>IF(ISBLANK('Order Form'!$M$12),"",'Order Form'!$M$12)</f>
        <v/>
      </c>
      <c r="G1923" s="232">
        <f t="shared" ca="1" si="133"/>
        <v>41887</v>
      </c>
      <c r="H1923" s="233">
        <f>'Order Form'!$M$13</f>
        <v>0</v>
      </c>
      <c r="I1923" s="236">
        <f>'Order Form'!E342</f>
        <v>10</v>
      </c>
      <c r="J1923" s="231">
        <f>'Order Form'!M342</f>
        <v>0</v>
      </c>
      <c r="K1923" s="231" t="str">
        <f t="shared" si="132"/>
        <v>F</v>
      </c>
      <c r="L1923" s="231">
        <f>IF('Pricing + Order Summary'!$O$13&gt;=8000,14,
IF('Pricing + Order Summary'!$O$13&gt;=5500,15,
IF('Pricing + Order Summary'!$O$13&gt;=4000,16,
IF('Pricing + Order Summary'!$O$13&gt;=2000,23,
IF('Pricing + Order Summary'!$O$13&gt;=750,21,
2)))))</f>
        <v>2</v>
      </c>
      <c r="M1923" s="231" t="str">
        <f>"SPS20115"&amp;"-"&amp;D1923&amp;"-"&amp;'Order Form'!$O$3&amp;"-4"</f>
        <v>SPS20115-0-1-4</v>
      </c>
    </row>
    <row r="1924" spans="1:13">
      <c r="A1924" s="234">
        <f>'Order Form'!A343</f>
        <v>104825</v>
      </c>
      <c r="B1924" s="234">
        <f t="shared" si="130"/>
        <v>104825</v>
      </c>
      <c r="C1924" s="235">
        <f t="shared" si="131"/>
        <v>104825</v>
      </c>
      <c r="D1924" s="231">
        <f>'Order Form'!$N$2</f>
        <v>0</v>
      </c>
      <c r="E1924" s="232">
        <f>'Order Form'!$M$11</f>
        <v>0</v>
      </c>
      <c r="F1924" s="232" t="str">
        <f>IF(ISBLANK('Order Form'!$M$12),"",'Order Form'!$M$12)</f>
        <v/>
      </c>
      <c r="G1924" s="232">
        <f t="shared" ca="1" si="133"/>
        <v>41887</v>
      </c>
      <c r="H1924" s="233">
        <f>'Order Form'!$M$13</f>
        <v>0</v>
      </c>
      <c r="I1924" s="236">
        <f>'Order Form'!E343</f>
        <v>10</v>
      </c>
      <c r="J1924" s="231">
        <f>'Order Form'!M343</f>
        <v>0</v>
      </c>
      <c r="K1924" s="231" t="str">
        <f t="shared" si="132"/>
        <v>F</v>
      </c>
      <c r="L1924" s="231">
        <f>IF('Pricing + Order Summary'!$O$13&gt;=8000,14,
IF('Pricing + Order Summary'!$O$13&gt;=5500,15,
IF('Pricing + Order Summary'!$O$13&gt;=4000,16,
IF('Pricing + Order Summary'!$O$13&gt;=2000,23,
IF('Pricing + Order Summary'!$O$13&gt;=750,21,
2)))))</f>
        <v>2</v>
      </c>
      <c r="M1924" s="231" t="str">
        <f>"SPS20115"&amp;"-"&amp;D1924&amp;"-"&amp;'Order Form'!$O$3&amp;"-4"</f>
        <v>SPS20115-0-1-4</v>
      </c>
    </row>
    <row r="1925" spans="1:13">
      <c r="A1925" s="234">
        <f>'Order Form'!A344</f>
        <v>108392</v>
      </c>
      <c r="B1925" s="234">
        <f t="shared" si="130"/>
        <v>108392</v>
      </c>
      <c r="C1925" s="235">
        <f t="shared" si="131"/>
        <v>108392</v>
      </c>
      <c r="D1925" s="231">
        <f>'Order Form'!$N$2</f>
        <v>0</v>
      </c>
      <c r="E1925" s="232">
        <f>'Order Form'!$M$11</f>
        <v>0</v>
      </c>
      <c r="F1925" s="232" t="str">
        <f>IF(ISBLANK('Order Form'!$M$12),"",'Order Form'!$M$12)</f>
        <v/>
      </c>
      <c r="G1925" s="232">
        <f t="shared" ca="1" si="133"/>
        <v>41887</v>
      </c>
      <c r="H1925" s="233">
        <f>'Order Form'!$M$13</f>
        <v>0</v>
      </c>
      <c r="I1925" s="236">
        <f>'Order Form'!E344</f>
        <v>10</v>
      </c>
      <c r="J1925" s="231">
        <f>'Order Form'!M344</f>
        <v>0</v>
      </c>
      <c r="K1925" s="231" t="str">
        <f t="shared" si="132"/>
        <v>F</v>
      </c>
      <c r="L1925" s="231">
        <f>IF('Pricing + Order Summary'!$O$13&gt;=8000,14,
IF('Pricing + Order Summary'!$O$13&gt;=5500,15,
IF('Pricing + Order Summary'!$O$13&gt;=4000,16,
IF('Pricing + Order Summary'!$O$13&gt;=2000,23,
IF('Pricing + Order Summary'!$O$13&gt;=750,21,
2)))))</f>
        <v>2</v>
      </c>
      <c r="M1925" s="231" t="str">
        <f>"SPS20115"&amp;"-"&amp;D1925&amp;"-"&amp;'Order Form'!$O$3&amp;"-4"</f>
        <v>SPS20115-0-1-4</v>
      </c>
    </row>
    <row r="1926" spans="1:13">
      <c r="A1926" s="234">
        <f>'Order Form'!A345</f>
        <v>100419</v>
      </c>
      <c r="B1926" s="234">
        <f t="shared" si="130"/>
        <v>100419</v>
      </c>
      <c r="C1926" s="235">
        <f t="shared" si="131"/>
        <v>100419</v>
      </c>
      <c r="D1926" s="231">
        <f>'Order Form'!$N$2</f>
        <v>0</v>
      </c>
      <c r="E1926" s="232">
        <f>'Order Form'!$M$11</f>
        <v>0</v>
      </c>
      <c r="F1926" s="232" t="str">
        <f>IF(ISBLANK('Order Form'!$M$12),"",'Order Form'!$M$12)</f>
        <v/>
      </c>
      <c r="G1926" s="232">
        <f t="shared" ca="1" si="133"/>
        <v>41887</v>
      </c>
      <c r="H1926" s="233">
        <f>'Order Form'!$M$13</f>
        <v>0</v>
      </c>
      <c r="I1926" s="236">
        <f>'Order Form'!E345</f>
        <v>10</v>
      </c>
      <c r="J1926" s="231">
        <f>'Order Form'!M345</f>
        <v>0</v>
      </c>
      <c r="K1926" s="231" t="str">
        <f t="shared" si="132"/>
        <v>F</v>
      </c>
      <c r="L1926" s="231">
        <f>IF('Pricing + Order Summary'!$O$13&gt;=8000,14,
IF('Pricing + Order Summary'!$O$13&gt;=5500,15,
IF('Pricing + Order Summary'!$O$13&gt;=4000,16,
IF('Pricing + Order Summary'!$O$13&gt;=2000,23,
IF('Pricing + Order Summary'!$O$13&gt;=750,21,
2)))))</f>
        <v>2</v>
      </c>
      <c r="M1926" s="231" t="str">
        <f>"SPS20115"&amp;"-"&amp;D1926&amp;"-"&amp;'Order Form'!$O$3&amp;"-4"</f>
        <v>SPS20115-0-1-4</v>
      </c>
    </row>
    <row r="1927" spans="1:13">
      <c r="A1927" s="234">
        <f>'Order Form'!A346</f>
        <v>108410</v>
      </c>
      <c r="B1927" s="234">
        <f t="shared" si="130"/>
        <v>108410</v>
      </c>
      <c r="C1927" s="235">
        <f t="shared" si="131"/>
        <v>108410</v>
      </c>
      <c r="D1927" s="231">
        <f>'Order Form'!$N$2</f>
        <v>0</v>
      </c>
      <c r="E1927" s="232">
        <f>'Order Form'!$M$11</f>
        <v>0</v>
      </c>
      <c r="F1927" s="232" t="str">
        <f>IF(ISBLANK('Order Form'!$M$12),"",'Order Form'!$M$12)</f>
        <v/>
      </c>
      <c r="G1927" s="232">
        <f t="shared" ca="1" si="133"/>
        <v>41887</v>
      </c>
      <c r="H1927" s="233">
        <f>'Order Form'!$M$13</f>
        <v>0</v>
      </c>
      <c r="I1927" s="236">
        <f>'Order Form'!E346</f>
        <v>10</v>
      </c>
      <c r="J1927" s="231">
        <f>'Order Form'!M346</f>
        <v>0</v>
      </c>
      <c r="K1927" s="231" t="str">
        <f t="shared" si="132"/>
        <v>F</v>
      </c>
      <c r="L1927" s="231">
        <f>IF('Pricing + Order Summary'!$O$13&gt;=8000,14,
IF('Pricing + Order Summary'!$O$13&gt;=5500,15,
IF('Pricing + Order Summary'!$O$13&gt;=4000,16,
IF('Pricing + Order Summary'!$O$13&gt;=2000,23,
IF('Pricing + Order Summary'!$O$13&gt;=750,21,
2)))))</f>
        <v>2</v>
      </c>
      <c r="M1927" s="231" t="str">
        <f>"SPS20115"&amp;"-"&amp;D1927&amp;"-"&amp;'Order Form'!$O$3&amp;"-4"</f>
        <v>SPS20115-0-1-4</v>
      </c>
    </row>
    <row r="1928" spans="1:13">
      <c r="A1928" s="234">
        <f>'Order Form'!A347</f>
        <v>108379</v>
      </c>
      <c r="B1928" s="234">
        <f t="shared" si="130"/>
        <v>108379</v>
      </c>
      <c r="C1928" s="235">
        <f t="shared" si="131"/>
        <v>108379</v>
      </c>
      <c r="D1928" s="231">
        <f>'Order Form'!$N$2</f>
        <v>0</v>
      </c>
      <c r="E1928" s="232">
        <f>'Order Form'!$M$11</f>
        <v>0</v>
      </c>
      <c r="F1928" s="232" t="str">
        <f>IF(ISBLANK('Order Form'!$M$12),"",'Order Form'!$M$12)</f>
        <v/>
      </c>
      <c r="G1928" s="232">
        <f t="shared" ca="1" si="133"/>
        <v>41887</v>
      </c>
      <c r="H1928" s="233">
        <f>'Order Form'!$M$13</f>
        <v>0</v>
      </c>
      <c r="I1928" s="236">
        <f>'Order Form'!E347</f>
        <v>10</v>
      </c>
      <c r="J1928" s="231">
        <f>'Order Form'!M347</f>
        <v>0</v>
      </c>
      <c r="K1928" s="231" t="str">
        <f t="shared" si="132"/>
        <v>F</v>
      </c>
      <c r="L1928" s="231">
        <f>IF('Pricing + Order Summary'!$O$13&gt;=8000,14,
IF('Pricing + Order Summary'!$O$13&gt;=5500,15,
IF('Pricing + Order Summary'!$O$13&gt;=4000,16,
IF('Pricing + Order Summary'!$O$13&gt;=2000,23,
IF('Pricing + Order Summary'!$O$13&gt;=750,21,
2)))))</f>
        <v>2</v>
      </c>
      <c r="M1928" s="231" t="str">
        <f>"SPS20115"&amp;"-"&amp;D1928&amp;"-"&amp;'Order Form'!$O$3&amp;"-4"</f>
        <v>SPS20115-0-1-4</v>
      </c>
    </row>
    <row r="1929" spans="1:13">
      <c r="A1929" s="234">
        <f>'Order Form'!A348</f>
        <v>100432</v>
      </c>
      <c r="B1929" s="234">
        <f t="shared" si="130"/>
        <v>100432</v>
      </c>
      <c r="C1929" s="235">
        <f t="shared" si="131"/>
        <v>100432</v>
      </c>
      <c r="D1929" s="231">
        <f>'Order Form'!$N$2</f>
        <v>0</v>
      </c>
      <c r="E1929" s="232">
        <f>'Order Form'!$M$11</f>
        <v>0</v>
      </c>
      <c r="F1929" s="232" t="str">
        <f>IF(ISBLANK('Order Form'!$M$12),"",'Order Form'!$M$12)</f>
        <v/>
      </c>
      <c r="G1929" s="232">
        <f t="shared" ca="1" si="133"/>
        <v>41887</v>
      </c>
      <c r="H1929" s="233">
        <f>'Order Form'!$M$13</f>
        <v>0</v>
      </c>
      <c r="I1929" s="236">
        <f>'Order Form'!E348</f>
        <v>10</v>
      </c>
      <c r="J1929" s="231">
        <f>'Order Form'!M348</f>
        <v>0</v>
      </c>
      <c r="K1929" s="231" t="str">
        <f t="shared" si="132"/>
        <v>F</v>
      </c>
      <c r="L1929" s="231">
        <f>IF('Pricing + Order Summary'!$O$13&gt;=8000,14,
IF('Pricing + Order Summary'!$O$13&gt;=5500,15,
IF('Pricing + Order Summary'!$O$13&gt;=4000,16,
IF('Pricing + Order Summary'!$O$13&gt;=2000,23,
IF('Pricing + Order Summary'!$O$13&gt;=750,21,
2)))))</f>
        <v>2</v>
      </c>
      <c r="M1929" s="231" t="str">
        <f>"SPS20115"&amp;"-"&amp;D1929&amp;"-"&amp;'Order Form'!$O$3&amp;"-4"</f>
        <v>SPS20115-0-1-4</v>
      </c>
    </row>
    <row r="1930" spans="1:13">
      <c r="A1930" s="234">
        <f>'Order Form'!A349</f>
        <v>100678</v>
      </c>
      <c r="B1930" s="234">
        <f t="shared" si="130"/>
        <v>100678</v>
      </c>
      <c r="C1930" s="235">
        <f t="shared" si="131"/>
        <v>100678</v>
      </c>
      <c r="D1930" s="231">
        <f>'Order Form'!$N$2</f>
        <v>0</v>
      </c>
      <c r="E1930" s="232">
        <f>'Order Form'!$M$11</f>
        <v>0</v>
      </c>
      <c r="F1930" s="232" t="str">
        <f>IF(ISBLANK('Order Form'!$M$12),"",'Order Form'!$M$12)</f>
        <v/>
      </c>
      <c r="G1930" s="232">
        <f t="shared" ca="1" si="133"/>
        <v>41887</v>
      </c>
      <c r="H1930" s="233">
        <f>'Order Form'!$M$13</f>
        <v>0</v>
      </c>
      <c r="I1930" s="236">
        <f>'Order Form'!E349</f>
        <v>10</v>
      </c>
      <c r="J1930" s="231">
        <f>'Order Form'!M349</f>
        <v>0</v>
      </c>
      <c r="K1930" s="231" t="str">
        <f t="shared" si="132"/>
        <v>F</v>
      </c>
      <c r="L1930" s="231">
        <f>IF('Pricing + Order Summary'!$O$13&gt;=8000,14,
IF('Pricing + Order Summary'!$O$13&gt;=5500,15,
IF('Pricing + Order Summary'!$O$13&gt;=4000,16,
IF('Pricing + Order Summary'!$O$13&gt;=2000,23,
IF('Pricing + Order Summary'!$O$13&gt;=750,21,
2)))))</f>
        <v>2</v>
      </c>
      <c r="M1930" s="231" t="str">
        <f>"SPS20115"&amp;"-"&amp;D1930&amp;"-"&amp;'Order Form'!$O$3&amp;"-4"</f>
        <v>SPS20115-0-1-4</v>
      </c>
    </row>
    <row r="1931" spans="1:13">
      <c r="A1931" s="234">
        <f>'Order Form'!A350</f>
        <v>105745</v>
      </c>
      <c r="B1931" s="234">
        <f t="shared" si="130"/>
        <v>105745</v>
      </c>
      <c r="C1931" s="235">
        <f t="shared" si="131"/>
        <v>105745</v>
      </c>
      <c r="D1931" s="231">
        <f>'Order Form'!$N$2</f>
        <v>0</v>
      </c>
      <c r="E1931" s="232">
        <f>'Order Form'!$M$11</f>
        <v>0</v>
      </c>
      <c r="F1931" s="232" t="str">
        <f>IF(ISBLANK('Order Form'!$M$12),"",'Order Form'!$M$12)</f>
        <v/>
      </c>
      <c r="G1931" s="232">
        <f t="shared" ca="1" si="133"/>
        <v>41887</v>
      </c>
      <c r="H1931" s="233">
        <f>'Order Form'!$M$13</f>
        <v>0</v>
      </c>
      <c r="I1931" s="236">
        <f>'Order Form'!E350</f>
        <v>10</v>
      </c>
      <c r="J1931" s="231">
        <f>'Order Form'!M350</f>
        <v>0</v>
      </c>
      <c r="K1931" s="231" t="str">
        <f t="shared" si="132"/>
        <v>F</v>
      </c>
      <c r="L1931" s="231">
        <f>IF('Pricing + Order Summary'!$O$13&gt;=8000,14,
IF('Pricing + Order Summary'!$O$13&gt;=5500,15,
IF('Pricing + Order Summary'!$O$13&gt;=4000,16,
IF('Pricing + Order Summary'!$O$13&gt;=2000,23,
IF('Pricing + Order Summary'!$O$13&gt;=750,21,
2)))))</f>
        <v>2</v>
      </c>
      <c r="M1931" s="231" t="str">
        <f>"SPS20115"&amp;"-"&amp;D1931&amp;"-"&amp;'Order Form'!$O$3&amp;"-4"</f>
        <v>SPS20115-0-1-4</v>
      </c>
    </row>
    <row r="1932" spans="1:13">
      <c r="A1932" s="234">
        <f>'Order Form'!A351</f>
        <v>102307</v>
      </c>
      <c r="B1932" s="234">
        <f t="shared" si="130"/>
        <v>102307</v>
      </c>
      <c r="C1932" s="235">
        <f t="shared" si="131"/>
        <v>102307</v>
      </c>
      <c r="D1932" s="231">
        <f>'Order Form'!$N$2</f>
        <v>0</v>
      </c>
      <c r="E1932" s="232">
        <f>'Order Form'!$M$11</f>
        <v>0</v>
      </c>
      <c r="F1932" s="232" t="str">
        <f>IF(ISBLANK('Order Form'!$M$12),"",'Order Form'!$M$12)</f>
        <v/>
      </c>
      <c r="G1932" s="232">
        <f t="shared" ca="1" si="133"/>
        <v>41887</v>
      </c>
      <c r="H1932" s="233">
        <f>'Order Form'!$M$13</f>
        <v>0</v>
      </c>
      <c r="I1932" s="236">
        <f>'Order Form'!E351</f>
        <v>10</v>
      </c>
      <c r="J1932" s="231">
        <f>'Order Form'!M351</f>
        <v>0</v>
      </c>
      <c r="K1932" s="231" t="str">
        <f t="shared" si="132"/>
        <v>F</v>
      </c>
      <c r="L1932" s="231">
        <f>IF('Pricing + Order Summary'!$O$13&gt;=8000,14,
IF('Pricing + Order Summary'!$O$13&gt;=5500,15,
IF('Pricing + Order Summary'!$O$13&gt;=4000,16,
IF('Pricing + Order Summary'!$O$13&gt;=2000,23,
IF('Pricing + Order Summary'!$O$13&gt;=750,21,
2)))))</f>
        <v>2</v>
      </c>
      <c r="M1932" s="231" t="str">
        <f>"SPS20115"&amp;"-"&amp;D1932&amp;"-"&amp;'Order Form'!$O$3&amp;"-4"</f>
        <v>SPS20115-0-1-4</v>
      </c>
    </row>
    <row r="1933" spans="1:13">
      <c r="A1933" s="234">
        <f>'Order Form'!A352</f>
        <v>102304</v>
      </c>
      <c r="B1933" s="234">
        <f t="shared" si="130"/>
        <v>102304</v>
      </c>
      <c r="C1933" s="235">
        <f t="shared" si="131"/>
        <v>102304</v>
      </c>
      <c r="D1933" s="231">
        <f>'Order Form'!$N$2</f>
        <v>0</v>
      </c>
      <c r="E1933" s="232">
        <f>'Order Form'!$M$11</f>
        <v>0</v>
      </c>
      <c r="F1933" s="232" t="str">
        <f>IF(ISBLANK('Order Form'!$M$12),"",'Order Form'!$M$12)</f>
        <v/>
      </c>
      <c r="G1933" s="232">
        <f t="shared" ca="1" si="133"/>
        <v>41887</v>
      </c>
      <c r="H1933" s="233">
        <f>'Order Form'!$M$13</f>
        <v>0</v>
      </c>
      <c r="I1933" s="236">
        <f>'Order Form'!E352</f>
        <v>10</v>
      </c>
      <c r="J1933" s="231">
        <f>'Order Form'!M352</f>
        <v>0</v>
      </c>
      <c r="K1933" s="231" t="str">
        <f t="shared" si="132"/>
        <v>F</v>
      </c>
      <c r="L1933" s="231">
        <f>IF('Pricing + Order Summary'!$O$13&gt;=8000,14,
IF('Pricing + Order Summary'!$O$13&gt;=5500,15,
IF('Pricing + Order Summary'!$O$13&gt;=4000,16,
IF('Pricing + Order Summary'!$O$13&gt;=2000,23,
IF('Pricing + Order Summary'!$O$13&gt;=750,21,
2)))))</f>
        <v>2</v>
      </c>
      <c r="M1933" s="231" t="str">
        <f>"SPS20115"&amp;"-"&amp;D1933&amp;"-"&amp;'Order Form'!$O$3&amp;"-4"</f>
        <v>SPS20115-0-1-4</v>
      </c>
    </row>
    <row r="1934" spans="1:13">
      <c r="A1934" s="234">
        <f>'Order Form'!A353</f>
        <v>102305</v>
      </c>
      <c r="B1934" s="234">
        <f t="shared" si="130"/>
        <v>102305</v>
      </c>
      <c r="C1934" s="235">
        <f t="shared" si="131"/>
        <v>102305</v>
      </c>
      <c r="D1934" s="231">
        <f>'Order Form'!$N$2</f>
        <v>0</v>
      </c>
      <c r="E1934" s="232">
        <f>'Order Form'!$M$11</f>
        <v>0</v>
      </c>
      <c r="F1934" s="232" t="str">
        <f>IF(ISBLANK('Order Form'!$M$12),"",'Order Form'!$M$12)</f>
        <v/>
      </c>
      <c r="G1934" s="232">
        <f t="shared" ca="1" si="133"/>
        <v>41887</v>
      </c>
      <c r="H1934" s="233">
        <f>'Order Form'!$M$13</f>
        <v>0</v>
      </c>
      <c r="I1934" s="236">
        <f>'Order Form'!E353</f>
        <v>10</v>
      </c>
      <c r="J1934" s="231">
        <f>'Order Form'!M353</f>
        <v>0</v>
      </c>
      <c r="K1934" s="231" t="str">
        <f t="shared" si="132"/>
        <v>F</v>
      </c>
      <c r="L1934" s="231">
        <f>IF('Pricing + Order Summary'!$O$13&gt;=8000,14,
IF('Pricing + Order Summary'!$O$13&gt;=5500,15,
IF('Pricing + Order Summary'!$O$13&gt;=4000,16,
IF('Pricing + Order Summary'!$O$13&gt;=2000,23,
IF('Pricing + Order Summary'!$O$13&gt;=750,21,
2)))))</f>
        <v>2</v>
      </c>
      <c r="M1934" s="231" t="str">
        <f>"SPS20115"&amp;"-"&amp;D1934&amp;"-"&amp;'Order Form'!$O$3&amp;"-4"</f>
        <v>SPS20115-0-1-4</v>
      </c>
    </row>
    <row r="1935" spans="1:13">
      <c r="A1935" s="234">
        <f>'Order Form'!A354</f>
        <v>100306</v>
      </c>
      <c r="B1935" s="234">
        <f t="shared" si="130"/>
        <v>100306</v>
      </c>
      <c r="C1935" s="235">
        <f t="shared" si="131"/>
        <v>100306</v>
      </c>
      <c r="D1935" s="231">
        <f>'Order Form'!$N$2</f>
        <v>0</v>
      </c>
      <c r="E1935" s="232">
        <f>'Order Form'!$M$11</f>
        <v>0</v>
      </c>
      <c r="F1935" s="232" t="str">
        <f>IF(ISBLANK('Order Form'!$M$12),"",'Order Form'!$M$12)</f>
        <v/>
      </c>
      <c r="G1935" s="232">
        <f t="shared" ca="1" si="133"/>
        <v>41887</v>
      </c>
      <c r="H1935" s="233">
        <f>'Order Form'!$M$13</f>
        <v>0</v>
      </c>
      <c r="I1935" s="236">
        <f>'Order Form'!E354</f>
        <v>10</v>
      </c>
      <c r="J1935" s="231">
        <f>'Order Form'!M354</f>
        <v>0</v>
      </c>
      <c r="K1935" s="231" t="str">
        <f t="shared" si="132"/>
        <v>F</v>
      </c>
      <c r="L1935" s="231">
        <f>IF('Pricing + Order Summary'!$O$13&gt;=8000,14,
IF('Pricing + Order Summary'!$O$13&gt;=5500,15,
IF('Pricing + Order Summary'!$O$13&gt;=4000,16,
IF('Pricing + Order Summary'!$O$13&gt;=2000,23,
IF('Pricing + Order Summary'!$O$13&gt;=750,21,
2)))))</f>
        <v>2</v>
      </c>
      <c r="M1935" s="231" t="str">
        <f>"SPS20115"&amp;"-"&amp;D1935&amp;"-"&amp;'Order Form'!$O$3&amp;"-4"</f>
        <v>SPS20115-0-1-4</v>
      </c>
    </row>
    <row r="1936" spans="1:13">
      <c r="A1936" s="234">
        <f>'Order Form'!A355</f>
        <v>100307</v>
      </c>
      <c r="B1936" s="234">
        <f t="shared" si="130"/>
        <v>100307</v>
      </c>
      <c r="C1936" s="235">
        <f t="shared" si="131"/>
        <v>100307</v>
      </c>
      <c r="D1936" s="231">
        <f>'Order Form'!$N$2</f>
        <v>0</v>
      </c>
      <c r="E1936" s="232">
        <f>'Order Form'!$M$11</f>
        <v>0</v>
      </c>
      <c r="F1936" s="232" t="str">
        <f>IF(ISBLANK('Order Form'!$M$12),"",'Order Form'!$M$12)</f>
        <v/>
      </c>
      <c r="G1936" s="232">
        <f t="shared" ca="1" si="133"/>
        <v>41887</v>
      </c>
      <c r="H1936" s="233">
        <f>'Order Form'!$M$13</f>
        <v>0</v>
      </c>
      <c r="I1936" s="236">
        <f>'Order Form'!E355</f>
        <v>10</v>
      </c>
      <c r="J1936" s="231">
        <f>'Order Form'!M355</f>
        <v>0</v>
      </c>
      <c r="K1936" s="231" t="str">
        <f t="shared" si="132"/>
        <v>F</v>
      </c>
      <c r="L1936" s="231">
        <f>IF('Pricing + Order Summary'!$O$13&gt;=8000,14,
IF('Pricing + Order Summary'!$O$13&gt;=5500,15,
IF('Pricing + Order Summary'!$O$13&gt;=4000,16,
IF('Pricing + Order Summary'!$O$13&gt;=2000,23,
IF('Pricing + Order Summary'!$O$13&gt;=750,21,
2)))))</f>
        <v>2</v>
      </c>
      <c r="M1936" s="231" t="str">
        <f>"SPS20115"&amp;"-"&amp;D1936&amp;"-"&amp;'Order Form'!$O$3&amp;"-4"</f>
        <v>SPS20115-0-1-4</v>
      </c>
    </row>
    <row r="1937" spans="1:13">
      <c r="A1937" s="234">
        <f>'Order Form'!A356</f>
        <v>100309</v>
      </c>
      <c r="B1937" s="234">
        <f t="shared" si="130"/>
        <v>100309</v>
      </c>
      <c r="C1937" s="235">
        <f t="shared" si="131"/>
        <v>100309</v>
      </c>
      <c r="D1937" s="231">
        <f>'Order Form'!$N$2</f>
        <v>0</v>
      </c>
      <c r="E1937" s="232">
        <f>'Order Form'!$M$11</f>
        <v>0</v>
      </c>
      <c r="F1937" s="232" t="str">
        <f>IF(ISBLANK('Order Form'!$M$12),"",'Order Form'!$M$12)</f>
        <v/>
      </c>
      <c r="G1937" s="232">
        <f t="shared" ca="1" si="133"/>
        <v>41887</v>
      </c>
      <c r="H1937" s="233">
        <f>'Order Form'!$M$13</f>
        <v>0</v>
      </c>
      <c r="I1937" s="236">
        <f>'Order Form'!E356</f>
        <v>10</v>
      </c>
      <c r="J1937" s="231">
        <f>'Order Form'!M356</f>
        <v>0</v>
      </c>
      <c r="K1937" s="231" t="str">
        <f t="shared" si="132"/>
        <v>F</v>
      </c>
      <c r="L1937" s="231">
        <f>IF('Pricing + Order Summary'!$O$13&gt;=8000,14,
IF('Pricing + Order Summary'!$O$13&gt;=5500,15,
IF('Pricing + Order Summary'!$O$13&gt;=4000,16,
IF('Pricing + Order Summary'!$O$13&gt;=2000,23,
IF('Pricing + Order Summary'!$O$13&gt;=750,21,
2)))))</f>
        <v>2</v>
      </c>
      <c r="M1937" s="231" t="str">
        <f>"SPS20115"&amp;"-"&amp;D1937&amp;"-"&amp;'Order Form'!$O$3&amp;"-4"</f>
        <v>SPS20115-0-1-4</v>
      </c>
    </row>
    <row r="1938" spans="1:13">
      <c r="A1938" s="234">
        <f>'Order Form'!A357</f>
        <v>102303</v>
      </c>
      <c r="B1938" s="234">
        <f t="shared" si="130"/>
        <v>102303</v>
      </c>
      <c r="C1938" s="235">
        <f t="shared" si="131"/>
        <v>102303</v>
      </c>
      <c r="D1938" s="231">
        <f>'Order Form'!$N$2</f>
        <v>0</v>
      </c>
      <c r="E1938" s="232">
        <f>'Order Form'!$M$11</f>
        <v>0</v>
      </c>
      <c r="F1938" s="232" t="str">
        <f>IF(ISBLANK('Order Form'!$M$12),"",'Order Form'!$M$12)</f>
        <v/>
      </c>
      <c r="G1938" s="232">
        <f t="shared" ca="1" si="133"/>
        <v>41887</v>
      </c>
      <c r="H1938" s="233">
        <f>'Order Form'!$M$13</f>
        <v>0</v>
      </c>
      <c r="I1938" s="236">
        <f>'Order Form'!E357</f>
        <v>10</v>
      </c>
      <c r="J1938" s="231">
        <f>'Order Form'!M357</f>
        <v>0</v>
      </c>
      <c r="K1938" s="231" t="str">
        <f t="shared" si="132"/>
        <v>F</v>
      </c>
      <c r="L1938" s="231">
        <f>IF('Pricing + Order Summary'!$O$13&gt;=8000,14,
IF('Pricing + Order Summary'!$O$13&gt;=5500,15,
IF('Pricing + Order Summary'!$O$13&gt;=4000,16,
IF('Pricing + Order Summary'!$O$13&gt;=2000,23,
IF('Pricing + Order Summary'!$O$13&gt;=750,21,
2)))))</f>
        <v>2</v>
      </c>
      <c r="M1938" s="231" t="str">
        <f>"SPS20115"&amp;"-"&amp;D1938&amp;"-"&amp;'Order Form'!$O$3&amp;"-4"</f>
        <v>SPS20115-0-1-4</v>
      </c>
    </row>
    <row r="1939" spans="1:13">
      <c r="A1939" s="234">
        <f>'Order Form'!A358</f>
        <v>108404</v>
      </c>
      <c r="B1939" s="234">
        <f t="shared" si="130"/>
        <v>108404</v>
      </c>
      <c r="C1939" s="235">
        <f t="shared" si="131"/>
        <v>108404</v>
      </c>
      <c r="D1939" s="231">
        <f>'Order Form'!$N$2</f>
        <v>0</v>
      </c>
      <c r="E1939" s="232">
        <f>'Order Form'!$M$11</f>
        <v>0</v>
      </c>
      <c r="F1939" s="232" t="str">
        <f>IF(ISBLANK('Order Form'!$M$12),"",'Order Form'!$M$12)</f>
        <v/>
      </c>
      <c r="G1939" s="232">
        <f t="shared" ca="1" si="133"/>
        <v>41887</v>
      </c>
      <c r="H1939" s="233">
        <f>'Order Form'!$M$13</f>
        <v>0</v>
      </c>
      <c r="I1939" s="236">
        <f>'Order Form'!E358</f>
        <v>10</v>
      </c>
      <c r="J1939" s="231">
        <f>'Order Form'!M358</f>
        <v>0</v>
      </c>
      <c r="K1939" s="231" t="str">
        <f t="shared" si="132"/>
        <v>F</v>
      </c>
      <c r="L1939" s="231">
        <f>IF('Pricing + Order Summary'!$O$13&gt;=8000,14,
IF('Pricing + Order Summary'!$O$13&gt;=5500,15,
IF('Pricing + Order Summary'!$O$13&gt;=4000,16,
IF('Pricing + Order Summary'!$O$13&gt;=2000,23,
IF('Pricing + Order Summary'!$O$13&gt;=750,21,
2)))))</f>
        <v>2</v>
      </c>
      <c r="M1939" s="231" t="str">
        <f>"SPS20115"&amp;"-"&amp;D1939&amp;"-"&amp;'Order Form'!$O$3&amp;"-4"</f>
        <v>SPS20115-0-1-4</v>
      </c>
    </row>
    <row r="1940" spans="1:13">
      <c r="A1940" s="234">
        <f>'Order Form'!A359</f>
        <v>105759</v>
      </c>
      <c r="B1940" s="234">
        <f t="shared" si="130"/>
        <v>105759</v>
      </c>
      <c r="C1940" s="235">
        <f t="shared" si="131"/>
        <v>105759</v>
      </c>
      <c r="D1940" s="231">
        <f>'Order Form'!$N$2</f>
        <v>0</v>
      </c>
      <c r="E1940" s="232">
        <f>'Order Form'!$M$11</f>
        <v>0</v>
      </c>
      <c r="F1940" s="232" t="str">
        <f>IF(ISBLANK('Order Form'!$M$12),"",'Order Form'!$M$12)</f>
        <v/>
      </c>
      <c r="G1940" s="232">
        <f t="shared" ca="1" si="133"/>
        <v>41887</v>
      </c>
      <c r="H1940" s="233">
        <f>'Order Form'!$M$13</f>
        <v>0</v>
      </c>
      <c r="I1940" s="236">
        <f>'Order Form'!E359</f>
        <v>10</v>
      </c>
      <c r="J1940" s="231">
        <f>'Order Form'!M359</f>
        <v>0</v>
      </c>
      <c r="K1940" s="231" t="str">
        <f t="shared" si="132"/>
        <v>F</v>
      </c>
      <c r="L1940" s="231">
        <f>IF('Pricing + Order Summary'!$O$13&gt;=8000,14,
IF('Pricing + Order Summary'!$O$13&gt;=5500,15,
IF('Pricing + Order Summary'!$O$13&gt;=4000,16,
IF('Pricing + Order Summary'!$O$13&gt;=2000,23,
IF('Pricing + Order Summary'!$O$13&gt;=750,21,
2)))))</f>
        <v>2</v>
      </c>
      <c r="M1940" s="231" t="str">
        <f>"SPS20115"&amp;"-"&amp;D1940&amp;"-"&amp;'Order Form'!$O$3&amp;"-4"</f>
        <v>SPS20115-0-1-4</v>
      </c>
    </row>
    <row r="1941" spans="1:13">
      <c r="A1941" s="234">
        <f>'Order Form'!A360</f>
        <v>108402</v>
      </c>
      <c r="B1941" s="234">
        <f t="shared" si="130"/>
        <v>108402</v>
      </c>
      <c r="C1941" s="235">
        <f t="shared" si="131"/>
        <v>108402</v>
      </c>
      <c r="D1941" s="231">
        <f>'Order Form'!$N$2</f>
        <v>0</v>
      </c>
      <c r="E1941" s="232">
        <f>'Order Form'!$M$11</f>
        <v>0</v>
      </c>
      <c r="F1941" s="232" t="str">
        <f>IF(ISBLANK('Order Form'!$M$12),"",'Order Form'!$M$12)</f>
        <v/>
      </c>
      <c r="G1941" s="232">
        <f t="shared" ca="1" si="133"/>
        <v>41887</v>
      </c>
      <c r="H1941" s="233">
        <f>'Order Form'!$M$13</f>
        <v>0</v>
      </c>
      <c r="I1941" s="236">
        <f>'Order Form'!E360</f>
        <v>10</v>
      </c>
      <c r="J1941" s="231">
        <f>'Order Form'!M360</f>
        <v>0</v>
      </c>
      <c r="K1941" s="231" t="str">
        <f t="shared" si="132"/>
        <v>F</v>
      </c>
      <c r="L1941" s="231">
        <f>IF('Pricing + Order Summary'!$O$13&gt;=8000,14,
IF('Pricing + Order Summary'!$O$13&gt;=5500,15,
IF('Pricing + Order Summary'!$O$13&gt;=4000,16,
IF('Pricing + Order Summary'!$O$13&gt;=2000,23,
IF('Pricing + Order Summary'!$O$13&gt;=750,21,
2)))))</f>
        <v>2</v>
      </c>
      <c r="M1941" s="231" t="str">
        <f>"SPS20115"&amp;"-"&amp;D1941&amp;"-"&amp;'Order Form'!$O$3&amp;"-4"</f>
        <v>SPS20115-0-1-4</v>
      </c>
    </row>
    <row r="1942" spans="1:13">
      <c r="A1942" s="234">
        <f>'Order Form'!A361</f>
        <v>100700</v>
      </c>
      <c r="B1942" s="234">
        <f t="shared" si="130"/>
        <v>100700</v>
      </c>
      <c r="C1942" s="235">
        <f t="shared" si="131"/>
        <v>100700</v>
      </c>
      <c r="D1942" s="231">
        <f>'Order Form'!$N$2</f>
        <v>0</v>
      </c>
      <c r="E1942" s="232">
        <f>'Order Form'!$M$11</f>
        <v>0</v>
      </c>
      <c r="F1942" s="232" t="str">
        <f>IF(ISBLANK('Order Form'!$M$12),"",'Order Form'!$M$12)</f>
        <v/>
      </c>
      <c r="G1942" s="232">
        <f t="shared" ca="1" si="133"/>
        <v>41887</v>
      </c>
      <c r="H1942" s="233">
        <f>'Order Form'!$M$13</f>
        <v>0</v>
      </c>
      <c r="I1942" s="236">
        <f>'Order Form'!E361</f>
        <v>10</v>
      </c>
      <c r="J1942" s="231">
        <f>'Order Form'!M361</f>
        <v>0</v>
      </c>
      <c r="K1942" s="231" t="str">
        <f t="shared" si="132"/>
        <v>F</v>
      </c>
      <c r="L1942" s="231">
        <f>IF('Pricing + Order Summary'!$O$13&gt;=8000,14,
IF('Pricing + Order Summary'!$O$13&gt;=5500,15,
IF('Pricing + Order Summary'!$O$13&gt;=4000,16,
IF('Pricing + Order Summary'!$O$13&gt;=2000,23,
IF('Pricing + Order Summary'!$O$13&gt;=750,21,
2)))))</f>
        <v>2</v>
      </c>
      <c r="M1942" s="231" t="str">
        <f>"SPS20115"&amp;"-"&amp;D1942&amp;"-"&amp;'Order Form'!$O$3&amp;"-4"</f>
        <v>SPS20115-0-1-4</v>
      </c>
    </row>
    <row r="1943" spans="1:13">
      <c r="A1943" s="234">
        <f>'Order Form'!A362</f>
        <v>100421</v>
      </c>
      <c r="B1943" s="234">
        <f t="shared" si="130"/>
        <v>100421</v>
      </c>
      <c r="C1943" s="235">
        <f t="shared" si="131"/>
        <v>100421</v>
      </c>
      <c r="D1943" s="231">
        <f>'Order Form'!$N$2</f>
        <v>0</v>
      </c>
      <c r="E1943" s="232">
        <f>'Order Form'!$M$11</f>
        <v>0</v>
      </c>
      <c r="F1943" s="232" t="str">
        <f>IF(ISBLANK('Order Form'!$M$12),"",'Order Form'!$M$12)</f>
        <v/>
      </c>
      <c r="G1943" s="232">
        <f t="shared" ca="1" si="133"/>
        <v>41887</v>
      </c>
      <c r="H1943" s="233">
        <f>'Order Form'!$M$13</f>
        <v>0</v>
      </c>
      <c r="I1943" s="236">
        <f>'Order Form'!E362</f>
        <v>10</v>
      </c>
      <c r="J1943" s="231">
        <f>'Order Form'!M362</f>
        <v>0</v>
      </c>
      <c r="K1943" s="231" t="str">
        <f t="shared" si="132"/>
        <v>F</v>
      </c>
      <c r="L1943" s="231">
        <f>IF('Pricing + Order Summary'!$O$13&gt;=8000,14,
IF('Pricing + Order Summary'!$O$13&gt;=5500,15,
IF('Pricing + Order Summary'!$O$13&gt;=4000,16,
IF('Pricing + Order Summary'!$O$13&gt;=2000,23,
IF('Pricing + Order Summary'!$O$13&gt;=750,21,
2)))))</f>
        <v>2</v>
      </c>
      <c r="M1943" s="231" t="str">
        <f>"SPS20115"&amp;"-"&amp;D1943&amp;"-"&amp;'Order Form'!$O$3&amp;"-4"</f>
        <v>SPS20115-0-1-4</v>
      </c>
    </row>
    <row r="1944" spans="1:13">
      <c r="A1944" s="234">
        <f>'Order Form'!A363</f>
        <v>100425</v>
      </c>
      <c r="B1944" s="234">
        <f t="shared" si="130"/>
        <v>100425</v>
      </c>
      <c r="C1944" s="235">
        <f t="shared" si="131"/>
        <v>100425</v>
      </c>
      <c r="D1944" s="231">
        <f>'Order Form'!$N$2</f>
        <v>0</v>
      </c>
      <c r="E1944" s="232">
        <f>'Order Form'!$M$11</f>
        <v>0</v>
      </c>
      <c r="F1944" s="232" t="str">
        <f>IF(ISBLANK('Order Form'!$M$12),"",'Order Form'!$M$12)</f>
        <v/>
      </c>
      <c r="G1944" s="232">
        <f t="shared" ca="1" si="133"/>
        <v>41887</v>
      </c>
      <c r="H1944" s="233">
        <f>'Order Form'!$M$13</f>
        <v>0</v>
      </c>
      <c r="I1944" s="236">
        <f>'Order Form'!E363</f>
        <v>10</v>
      </c>
      <c r="J1944" s="231">
        <f>'Order Form'!M363</f>
        <v>0</v>
      </c>
      <c r="K1944" s="231" t="str">
        <f t="shared" si="132"/>
        <v>F</v>
      </c>
      <c r="L1944" s="231">
        <f>IF('Pricing + Order Summary'!$O$13&gt;=8000,14,
IF('Pricing + Order Summary'!$O$13&gt;=5500,15,
IF('Pricing + Order Summary'!$O$13&gt;=4000,16,
IF('Pricing + Order Summary'!$O$13&gt;=2000,23,
IF('Pricing + Order Summary'!$O$13&gt;=750,21,
2)))))</f>
        <v>2</v>
      </c>
      <c r="M1944" s="231" t="str">
        <f>"SPS20115"&amp;"-"&amp;D1944&amp;"-"&amp;'Order Form'!$O$3&amp;"-4"</f>
        <v>SPS20115-0-1-4</v>
      </c>
    </row>
    <row r="1945" spans="1:13">
      <c r="A1945" s="234">
        <f>'Order Form'!A364</f>
        <v>100417</v>
      </c>
      <c r="B1945" s="234">
        <f t="shared" si="130"/>
        <v>100417</v>
      </c>
      <c r="C1945" s="235">
        <f t="shared" si="131"/>
        <v>100417</v>
      </c>
      <c r="D1945" s="231">
        <f>'Order Form'!$N$2</f>
        <v>0</v>
      </c>
      <c r="E1945" s="232">
        <f>'Order Form'!$M$11</f>
        <v>0</v>
      </c>
      <c r="F1945" s="232" t="str">
        <f>IF(ISBLANK('Order Form'!$M$12),"",'Order Form'!$M$12)</f>
        <v/>
      </c>
      <c r="G1945" s="232">
        <f t="shared" ca="1" si="133"/>
        <v>41887</v>
      </c>
      <c r="H1945" s="233">
        <f>'Order Form'!$M$13</f>
        <v>0</v>
      </c>
      <c r="I1945" s="236">
        <f>'Order Form'!E364</f>
        <v>10</v>
      </c>
      <c r="J1945" s="231">
        <f>'Order Form'!M364</f>
        <v>0</v>
      </c>
      <c r="K1945" s="231" t="str">
        <f t="shared" si="132"/>
        <v>F</v>
      </c>
      <c r="L1945" s="231">
        <f>IF('Pricing + Order Summary'!$O$13&gt;=8000,14,
IF('Pricing + Order Summary'!$O$13&gt;=5500,15,
IF('Pricing + Order Summary'!$O$13&gt;=4000,16,
IF('Pricing + Order Summary'!$O$13&gt;=2000,23,
IF('Pricing + Order Summary'!$O$13&gt;=750,21,
2)))))</f>
        <v>2</v>
      </c>
      <c r="M1945" s="231" t="str">
        <f>"SPS20115"&amp;"-"&amp;D1945&amp;"-"&amp;'Order Form'!$O$3&amp;"-4"</f>
        <v>SPS20115-0-1-4</v>
      </c>
    </row>
    <row r="1946" spans="1:13">
      <c r="A1946" s="234">
        <f>'Order Form'!A365</f>
        <v>108398</v>
      </c>
      <c r="B1946" s="234">
        <f t="shared" si="130"/>
        <v>108398</v>
      </c>
      <c r="C1946" s="235">
        <f t="shared" si="131"/>
        <v>108398</v>
      </c>
      <c r="D1946" s="231">
        <f>'Order Form'!$N$2</f>
        <v>0</v>
      </c>
      <c r="E1946" s="232">
        <f>'Order Form'!$M$11</f>
        <v>0</v>
      </c>
      <c r="F1946" s="232" t="str">
        <f>IF(ISBLANK('Order Form'!$M$12),"",'Order Form'!$M$12)</f>
        <v/>
      </c>
      <c r="G1946" s="232">
        <f t="shared" ca="1" si="133"/>
        <v>41887</v>
      </c>
      <c r="H1946" s="233">
        <f>'Order Form'!$M$13</f>
        <v>0</v>
      </c>
      <c r="I1946" s="236">
        <f>'Order Form'!E365</f>
        <v>10</v>
      </c>
      <c r="J1946" s="231">
        <f>'Order Form'!M365</f>
        <v>0</v>
      </c>
      <c r="K1946" s="231" t="str">
        <f t="shared" si="132"/>
        <v>F</v>
      </c>
      <c r="L1946" s="231">
        <f>IF('Pricing + Order Summary'!$O$13&gt;=8000,14,
IF('Pricing + Order Summary'!$O$13&gt;=5500,15,
IF('Pricing + Order Summary'!$O$13&gt;=4000,16,
IF('Pricing + Order Summary'!$O$13&gt;=2000,23,
IF('Pricing + Order Summary'!$O$13&gt;=750,21,
2)))))</f>
        <v>2</v>
      </c>
      <c r="M1946" s="231" t="str">
        <f>"SPS20115"&amp;"-"&amp;D1946&amp;"-"&amp;'Order Form'!$O$3&amp;"-4"</f>
        <v>SPS20115-0-1-4</v>
      </c>
    </row>
    <row r="1947" spans="1:13">
      <c r="A1947" s="234">
        <f>'Order Form'!A366</f>
        <v>100448</v>
      </c>
      <c r="B1947" s="234">
        <f t="shared" si="130"/>
        <v>100448</v>
      </c>
      <c r="C1947" s="235">
        <f t="shared" si="131"/>
        <v>100448</v>
      </c>
      <c r="D1947" s="231">
        <f>'Order Form'!$N$2</f>
        <v>0</v>
      </c>
      <c r="E1947" s="232">
        <f>'Order Form'!$M$11</f>
        <v>0</v>
      </c>
      <c r="F1947" s="232" t="str">
        <f>IF(ISBLANK('Order Form'!$M$12),"",'Order Form'!$M$12)</f>
        <v/>
      </c>
      <c r="G1947" s="232">
        <f t="shared" ca="1" si="133"/>
        <v>41887</v>
      </c>
      <c r="H1947" s="233">
        <f>'Order Form'!$M$13</f>
        <v>0</v>
      </c>
      <c r="I1947" s="236">
        <f>'Order Form'!E366</f>
        <v>10</v>
      </c>
      <c r="J1947" s="231">
        <f>'Order Form'!M366</f>
        <v>0</v>
      </c>
      <c r="K1947" s="231" t="str">
        <f t="shared" si="132"/>
        <v>F</v>
      </c>
      <c r="L1947" s="231">
        <f>IF('Pricing + Order Summary'!$O$13&gt;=8000,14,
IF('Pricing + Order Summary'!$O$13&gt;=5500,15,
IF('Pricing + Order Summary'!$O$13&gt;=4000,16,
IF('Pricing + Order Summary'!$O$13&gt;=2000,23,
IF('Pricing + Order Summary'!$O$13&gt;=750,21,
2)))))</f>
        <v>2</v>
      </c>
      <c r="M1947" s="231" t="str">
        <f>"SPS20115"&amp;"-"&amp;D1947&amp;"-"&amp;'Order Form'!$O$3&amp;"-4"</f>
        <v>SPS20115-0-1-4</v>
      </c>
    </row>
    <row r="1948" spans="1:13">
      <c r="A1948" s="234">
        <f>'Order Form'!A367</f>
        <v>100412</v>
      </c>
      <c r="B1948" s="234">
        <f t="shared" si="130"/>
        <v>100412</v>
      </c>
      <c r="C1948" s="235">
        <f t="shared" si="131"/>
        <v>100412</v>
      </c>
      <c r="D1948" s="231">
        <f>'Order Form'!$N$2</f>
        <v>0</v>
      </c>
      <c r="E1948" s="232">
        <f>'Order Form'!$M$11</f>
        <v>0</v>
      </c>
      <c r="F1948" s="232" t="str">
        <f>IF(ISBLANK('Order Form'!$M$12),"",'Order Form'!$M$12)</f>
        <v/>
      </c>
      <c r="G1948" s="232">
        <f t="shared" ca="1" si="133"/>
        <v>41887</v>
      </c>
      <c r="H1948" s="233">
        <f>'Order Form'!$M$13</f>
        <v>0</v>
      </c>
      <c r="I1948" s="236">
        <f>'Order Form'!E367</f>
        <v>10</v>
      </c>
      <c r="J1948" s="231">
        <f>'Order Form'!M367</f>
        <v>0</v>
      </c>
      <c r="K1948" s="231" t="str">
        <f t="shared" si="132"/>
        <v>F</v>
      </c>
      <c r="L1948" s="231">
        <f>IF('Pricing + Order Summary'!$O$13&gt;=8000,14,
IF('Pricing + Order Summary'!$O$13&gt;=5500,15,
IF('Pricing + Order Summary'!$O$13&gt;=4000,16,
IF('Pricing + Order Summary'!$O$13&gt;=2000,23,
IF('Pricing + Order Summary'!$O$13&gt;=750,21,
2)))))</f>
        <v>2</v>
      </c>
      <c r="M1948" s="231" t="str">
        <f>"SPS20115"&amp;"-"&amp;D1948&amp;"-"&amp;'Order Form'!$O$3&amp;"-4"</f>
        <v>SPS20115-0-1-4</v>
      </c>
    </row>
    <row r="1949" spans="1:13">
      <c r="A1949" s="234">
        <f>'Order Form'!A368</f>
        <v>108386</v>
      </c>
      <c r="B1949" s="234">
        <f t="shared" si="130"/>
        <v>108386</v>
      </c>
      <c r="C1949" s="235">
        <f t="shared" si="131"/>
        <v>108386</v>
      </c>
      <c r="D1949" s="231">
        <f>'Order Form'!$N$2</f>
        <v>0</v>
      </c>
      <c r="E1949" s="232">
        <f>'Order Form'!$M$11</f>
        <v>0</v>
      </c>
      <c r="F1949" s="232" t="str">
        <f>IF(ISBLANK('Order Form'!$M$12),"",'Order Form'!$M$12)</f>
        <v/>
      </c>
      <c r="G1949" s="232">
        <f t="shared" ca="1" si="133"/>
        <v>41887</v>
      </c>
      <c r="H1949" s="233">
        <f>'Order Form'!$M$13</f>
        <v>0</v>
      </c>
      <c r="I1949" s="236">
        <f>'Order Form'!E368</f>
        <v>10</v>
      </c>
      <c r="J1949" s="231">
        <f>'Order Form'!M368</f>
        <v>0</v>
      </c>
      <c r="K1949" s="231" t="str">
        <f t="shared" si="132"/>
        <v>F</v>
      </c>
      <c r="L1949" s="231">
        <f>IF('Pricing + Order Summary'!$O$13&gt;=8000,14,
IF('Pricing + Order Summary'!$O$13&gt;=5500,15,
IF('Pricing + Order Summary'!$O$13&gt;=4000,16,
IF('Pricing + Order Summary'!$O$13&gt;=2000,23,
IF('Pricing + Order Summary'!$O$13&gt;=750,21,
2)))))</f>
        <v>2</v>
      </c>
      <c r="M1949" s="231" t="str">
        <f>"SPS20115"&amp;"-"&amp;D1949&amp;"-"&amp;'Order Form'!$O$3&amp;"-4"</f>
        <v>SPS20115-0-1-4</v>
      </c>
    </row>
    <row r="1950" spans="1:13">
      <c r="A1950" s="234">
        <f>'Order Form'!A369</f>
        <v>100424</v>
      </c>
      <c r="B1950" s="234">
        <f t="shared" si="130"/>
        <v>100424</v>
      </c>
      <c r="C1950" s="235">
        <f t="shared" si="131"/>
        <v>100424</v>
      </c>
      <c r="D1950" s="231">
        <f>'Order Form'!$N$2</f>
        <v>0</v>
      </c>
      <c r="E1950" s="232">
        <f>'Order Form'!$M$11</f>
        <v>0</v>
      </c>
      <c r="F1950" s="232" t="str">
        <f>IF(ISBLANK('Order Form'!$M$12),"",'Order Form'!$M$12)</f>
        <v/>
      </c>
      <c r="G1950" s="232">
        <f t="shared" ca="1" si="133"/>
        <v>41887</v>
      </c>
      <c r="H1950" s="233">
        <f>'Order Form'!$M$13</f>
        <v>0</v>
      </c>
      <c r="I1950" s="236">
        <f>'Order Form'!E369</f>
        <v>10</v>
      </c>
      <c r="J1950" s="231">
        <f>'Order Form'!M369</f>
        <v>0</v>
      </c>
      <c r="K1950" s="231" t="str">
        <f t="shared" si="132"/>
        <v>F</v>
      </c>
      <c r="L1950" s="231">
        <f>IF('Pricing + Order Summary'!$O$13&gt;=8000,14,
IF('Pricing + Order Summary'!$O$13&gt;=5500,15,
IF('Pricing + Order Summary'!$O$13&gt;=4000,16,
IF('Pricing + Order Summary'!$O$13&gt;=2000,23,
IF('Pricing + Order Summary'!$O$13&gt;=750,21,
2)))))</f>
        <v>2</v>
      </c>
      <c r="M1950" s="231" t="str">
        <f>"SPS20115"&amp;"-"&amp;D1950&amp;"-"&amp;'Order Form'!$O$3&amp;"-4"</f>
        <v>SPS20115-0-1-4</v>
      </c>
    </row>
    <row r="1951" spans="1:13">
      <c r="A1951" s="234">
        <f>'Order Form'!A370</f>
        <v>108411</v>
      </c>
      <c r="B1951" s="234">
        <f t="shared" si="130"/>
        <v>108411</v>
      </c>
      <c r="C1951" s="235">
        <f t="shared" si="131"/>
        <v>108411</v>
      </c>
      <c r="D1951" s="231">
        <f>'Order Form'!$N$2</f>
        <v>0</v>
      </c>
      <c r="E1951" s="232">
        <f>'Order Form'!$M$11</f>
        <v>0</v>
      </c>
      <c r="F1951" s="232" t="str">
        <f>IF(ISBLANK('Order Form'!$M$12),"",'Order Form'!$M$12)</f>
        <v/>
      </c>
      <c r="G1951" s="232">
        <f t="shared" ca="1" si="133"/>
        <v>41887</v>
      </c>
      <c r="H1951" s="233">
        <f>'Order Form'!$M$13</f>
        <v>0</v>
      </c>
      <c r="I1951" s="236">
        <f>'Order Form'!E370</f>
        <v>10</v>
      </c>
      <c r="J1951" s="231">
        <f>'Order Form'!M370</f>
        <v>0</v>
      </c>
      <c r="K1951" s="231" t="str">
        <f t="shared" si="132"/>
        <v>F</v>
      </c>
      <c r="L1951" s="231">
        <f>IF('Pricing + Order Summary'!$O$13&gt;=8000,14,
IF('Pricing + Order Summary'!$O$13&gt;=5500,15,
IF('Pricing + Order Summary'!$O$13&gt;=4000,16,
IF('Pricing + Order Summary'!$O$13&gt;=2000,23,
IF('Pricing + Order Summary'!$O$13&gt;=750,21,
2)))))</f>
        <v>2</v>
      </c>
      <c r="M1951" s="231" t="str">
        <f>"SPS20115"&amp;"-"&amp;D1951&amp;"-"&amp;'Order Form'!$O$3&amp;"-4"</f>
        <v>SPS20115-0-1-4</v>
      </c>
    </row>
    <row r="1952" spans="1:13">
      <c r="A1952" s="234">
        <f>'Order Form'!A371</f>
        <v>108412</v>
      </c>
      <c r="B1952" s="234">
        <f t="shared" si="130"/>
        <v>108412</v>
      </c>
      <c r="C1952" s="235">
        <f t="shared" si="131"/>
        <v>108412</v>
      </c>
      <c r="D1952" s="231">
        <f>'Order Form'!$N$2</f>
        <v>0</v>
      </c>
      <c r="E1952" s="232">
        <f>'Order Form'!$M$11</f>
        <v>0</v>
      </c>
      <c r="F1952" s="232" t="str">
        <f>IF(ISBLANK('Order Form'!$M$12),"",'Order Form'!$M$12)</f>
        <v/>
      </c>
      <c r="G1952" s="232">
        <f t="shared" ca="1" si="133"/>
        <v>41887</v>
      </c>
      <c r="H1952" s="233">
        <f>'Order Form'!$M$13</f>
        <v>0</v>
      </c>
      <c r="I1952" s="236">
        <f>'Order Form'!E371</f>
        <v>10</v>
      </c>
      <c r="J1952" s="231">
        <f>'Order Form'!M371</f>
        <v>0</v>
      </c>
      <c r="K1952" s="231" t="str">
        <f t="shared" si="132"/>
        <v>F</v>
      </c>
      <c r="L1952" s="231">
        <f>IF('Pricing + Order Summary'!$O$13&gt;=8000,14,
IF('Pricing + Order Summary'!$O$13&gt;=5500,15,
IF('Pricing + Order Summary'!$O$13&gt;=4000,16,
IF('Pricing + Order Summary'!$O$13&gt;=2000,23,
IF('Pricing + Order Summary'!$O$13&gt;=750,21,
2)))))</f>
        <v>2</v>
      </c>
      <c r="M1952" s="231" t="str">
        <f>"SPS20115"&amp;"-"&amp;D1952&amp;"-"&amp;'Order Form'!$O$3&amp;"-4"</f>
        <v>SPS20115-0-1-4</v>
      </c>
    </row>
    <row r="1953" spans="1:13">
      <c r="A1953" s="234">
        <f>'Order Form'!A372</f>
        <v>107814</v>
      </c>
      <c r="B1953" s="234">
        <f t="shared" si="130"/>
        <v>107814</v>
      </c>
      <c r="C1953" s="235">
        <f t="shared" si="131"/>
        <v>107814</v>
      </c>
      <c r="D1953" s="231">
        <f>'Order Form'!$N$2</f>
        <v>0</v>
      </c>
      <c r="E1953" s="232">
        <f>'Order Form'!$M$11</f>
        <v>0</v>
      </c>
      <c r="F1953" s="232" t="str">
        <f>IF(ISBLANK('Order Form'!$M$12),"",'Order Form'!$M$12)</f>
        <v/>
      </c>
      <c r="G1953" s="232">
        <f t="shared" ca="1" si="133"/>
        <v>41887</v>
      </c>
      <c r="H1953" s="233">
        <f>'Order Form'!$M$13</f>
        <v>0</v>
      </c>
      <c r="I1953" s="236">
        <f>'Order Form'!E372</f>
        <v>10</v>
      </c>
      <c r="J1953" s="231">
        <f>'Order Form'!M372</f>
        <v>0</v>
      </c>
      <c r="K1953" s="231" t="str">
        <f t="shared" si="132"/>
        <v>F</v>
      </c>
      <c r="L1953" s="231">
        <f>IF('Pricing + Order Summary'!$O$13&gt;=8000,14,
IF('Pricing + Order Summary'!$O$13&gt;=5500,15,
IF('Pricing + Order Summary'!$O$13&gt;=4000,16,
IF('Pricing + Order Summary'!$O$13&gt;=2000,23,
IF('Pricing + Order Summary'!$O$13&gt;=750,21,
2)))))</f>
        <v>2</v>
      </c>
      <c r="M1953" s="231" t="str">
        <f>"SPS20115"&amp;"-"&amp;D1953&amp;"-"&amp;'Order Form'!$O$3&amp;"-4"</f>
        <v>SPS20115-0-1-4</v>
      </c>
    </row>
    <row r="1954" spans="1:13">
      <c r="A1954" s="234">
        <f>'Order Form'!A373</f>
        <v>108406</v>
      </c>
      <c r="B1954" s="234">
        <f t="shared" si="130"/>
        <v>108406</v>
      </c>
      <c r="C1954" s="235">
        <f t="shared" si="131"/>
        <v>108406</v>
      </c>
      <c r="D1954" s="231">
        <f>'Order Form'!$N$2</f>
        <v>0</v>
      </c>
      <c r="E1954" s="232">
        <f>'Order Form'!$M$11</f>
        <v>0</v>
      </c>
      <c r="F1954" s="232" t="str">
        <f>IF(ISBLANK('Order Form'!$M$12),"",'Order Form'!$M$12)</f>
        <v/>
      </c>
      <c r="G1954" s="232">
        <f t="shared" ca="1" si="133"/>
        <v>41887</v>
      </c>
      <c r="H1954" s="233">
        <f>'Order Form'!$M$13</f>
        <v>0</v>
      </c>
      <c r="I1954" s="236">
        <f>'Order Form'!E373</f>
        <v>10</v>
      </c>
      <c r="J1954" s="231">
        <f>'Order Form'!M373</f>
        <v>0</v>
      </c>
      <c r="K1954" s="231" t="str">
        <f t="shared" si="132"/>
        <v>F</v>
      </c>
      <c r="L1954" s="231">
        <f>IF('Pricing + Order Summary'!$O$13&gt;=8000,14,
IF('Pricing + Order Summary'!$O$13&gt;=5500,15,
IF('Pricing + Order Summary'!$O$13&gt;=4000,16,
IF('Pricing + Order Summary'!$O$13&gt;=2000,23,
IF('Pricing + Order Summary'!$O$13&gt;=750,21,
2)))))</f>
        <v>2</v>
      </c>
      <c r="M1954" s="231" t="str">
        <f>"SPS20115"&amp;"-"&amp;D1954&amp;"-"&amp;'Order Form'!$O$3&amp;"-4"</f>
        <v>SPS20115-0-1-4</v>
      </c>
    </row>
    <row r="1955" spans="1:13">
      <c r="A1955" s="234">
        <f>'Order Form'!A374</f>
        <v>108405</v>
      </c>
      <c r="B1955" s="234">
        <f t="shared" si="130"/>
        <v>108405</v>
      </c>
      <c r="C1955" s="235">
        <f t="shared" si="131"/>
        <v>108405</v>
      </c>
      <c r="D1955" s="231">
        <f>'Order Form'!$N$2</f>
        <v>0</v>
      </c>
      <c r="E1955" s="232">
        <f>'Order Form'!$M$11</f>
        <v>0</v>
      </c>
      <c r="F1955" s="232" t="str">
        <f>IF(ISBLANK('Order Form'!$M$12),"",'Order Form'!$M$12)</f>
        <v/>
      </c>
      <c r="G1955" s="232">
        <f t="shared" ca="1" si="133"/>
        <v>41887</v>
      </c>
      <c r="H1955" s="233">
        <f>'Order Form'!$M$13</f>
        <v>0</v>
      </c>
      <c r="I1955" s="236">
        <f>'Order Form'!E374</f>
        <v>10</v>
      </c>
      <c r="J1955" s="231">
        <f>'Order Form'!M374</f>
        <v>0</v>
      </c>
      <c r="K1955" s="231" t="str">
        <f t="shared" si="132"/>
        <v>F</v>
      </c>
      <c r="L1955" s="231">
        <f>IF('Pricing + Order Summary'!$O$13&gt;=8000,14,
IF('Pricing + Order Summary'!$O$13&gt;=5500,15,
IF('Pricing + Order Summary'!$O$13&gt;=4000,16,
IF('Pricing + Order Summary'!$O$13&gt;=2000,23,
IF('Pricing + Order Summary'!$O$13&gt;=750,21,
2)))))</f>
        <v>2</v>
      </c>
      <c r="M1955" s="231" t="str">
        <f>"SPS20115"&amp;"-"&amp;D1955&amp;"-"&amp;'Order Form'!$O$3&amp;"-4"</f>
        <v>SPS20115-0-1-4</v>
      </c>
    </row>
    <row r="1956" spans="1:13">
      <c r="A1956" s="234">
        <f>'Order Form'!A375</f>
        <v>108010</v>
      </c>
      <c r="B1956" s="234">
        <f t="shared" si="130"/>
        <v>108010</v>
      </c>
      <c r="C1956" s="235">
        <f t="shared" si="131"/>
        <v>108010</v>
      </c>
      <c r="D1956" s="231">
        <f>'Order Form'!$N$2</f>
        <v>0</v>
      </c>
      <c r="E1956" s="232">
        <f>'Order Form'!$M$11</f>
        <v>0</v>
      </c>
      <c r="F1956" s="232" t="str">
        <f>IF(ISBLANK('Order Form'!$M$12),"",'Order Form'!$M$12)</f>
        <v/>
      </c>
      <c r="G1956" s="232">
        <f t="shared" ca="1" si="133"/>
        <v>41887</v>
      </c>
      <c r="H1956" s="233">
        <f>'Order Form'!$M$13</f>
        <v>0</v>
      </c>
      <c r="I1956" s="236">
        <f>'Order Form'!E375</f>
        <v>10</v>
      </c>
      <c r="J1956" s="231">
        <f>'Order Form'!M375</f>
        <v>0</v>
      </c>
      <c r="K1956" s="231" t="str">
        <f t="shared" si="132"/>
        <v>F</v>
      </c>
      <c r="L1956" s="231">
        <f>IF('Pricing + Order Summary'!$O$13&gt;=8000,14,
IF('Pricing + Order Summary'!$O$13&gt;=5500,15,
IF('Pricing + Order Summary'!$O$13&gt;=4000,16,
IF('Pricing + Order Summary'!$O$13&gt;=2000,23,
IF('Pricing + Order Summary'!$O$13&gt;=750,21,
2)))))</f>
        <v>2</v>
      </c>
      <c r="M1956" s="231" t="str">
        <f>"SPS20115"&amp;"-"&amp;D1956&amp;"-"&amp;'Order Form'!$O$3&amp;"-4"</f>
        <v>SPS20115-0-1-4</v>
      </c>
    </row>
    <row r="1957" spans="1:13">
      <c r="A1957" s="234">
        <f>'Order Form'!A376</f>
        <v>105656</v>
      </c>
      <c r="B1957" s="234">
        <f t="shared" si="130"/>
        <v>105656</v>
      </c>
      <c r="C1957" s="235">
        <f t="shared" si="131"/>
        <v>105656</v>
      </c>
      <c r="D1957" s="231">
        <f>'Order Form'!$N$2</f>
        <v>0</v>
      </c>
      <c r="E1957" s="232">
        <f>'Order Form'!$M$11</f>
        <v>0</v>
      </c>
      <c r="F1957" s="232" t="str">
        <f>IF(ISBLANK('Order Form'!$M$12),"",'Order Form'!$M$12)</f>
        <v/>
      </c>
      <c r="G1957" s="232">
        <f t="shared" ca="1" si="133"/>
        <v>41887</v>
      </c>
      <c r="H1957" s="233">
        <f>'Order Form'!$M$13</f>
        <v>0</v>
      </c>
      <c r="I1957" s="236">
        <f>'Order Form'!E376</f>
        <v>10</v>
      </c>
      <c r="J1957" s="231">
        <f>'Order Form'!M376</f>
        <v>0</v>
      </c>
      <c r="K1957" s="231" t="str">
        <f t="shared" si="132"/>
        <v>F</v>
      </c>
      <c r="L1957" s="231">
        <f>IF('Pricing + Order Summary'!$O$13&gt;=8000,14,
IF('Pricing + Order Summary'!$O$13&gt;=5500,15,
IF('Pricing + Order Summary'!$O$13&gt;=4000,16,
IF('Pricing + Order Summary'!$O$13&gt;=2000,23,
IF('Pricing + Order Summary'!$O$13&gt;=750,21,
2)))))</f>
        <v>2</v>
      </c>
      <c r="M1957" s="231" t="str">
        <f>"SPS20115"&amp;"-"&amp;D1957&amp;"-"&amp;'Order Form'!$O$3&amp;"-4"</f>
        <v>SPS20115-0-1-4</v>
      </c>
    </row>
    <row r="1958" spans="1:13">
      <c r="A1958" s="234">
        <f>'Order Form'!A377</f>
        <v>105658</v>
      </c>
      <c r="B1958" s="234">
        <f t="shared" si="130"/>
        <v>105658</v>
      </c>
      <c r="C1958" s="235">
        <f t="shared" si="131"/>
        <v>105658</v>
      </c>
      <c r="D1958" s="231">
        <f>'Order Form'!$N$2</f>
        <v>0</v>
      </c>
      <c r="E1958" s="232">
        <f>'Order Form'!$M$11</f>
        <v>0</v>
      </c>
      <c r="F1958" s="232" t="str">
        <f>IF(ISBLANK('Order Form'!$M$12),"",'Order Form'!$M$12)</f>
        <v/>
      </c>
      <c r="G1958" s="232">
        <f t="shared" ca="1" si="133"/>
        <v>41887</v>
      </c>
      <c r="H1958" s="233">
        <f>'Order Form'!$M$13</f>
        <v>0</v>
      </c>
      <c r="I1958" s="236">
        <f>'Order Form'!E377</f>
        <v>10</v>
      </c>
      <c r="J1958" s="231">
        <f>'Order Form'!M377</f>
        <v>0</v>
      </c>
      <c r="K1958" s="231" t="str">
        <f t="shared" si="132"/>
        <v>F</v>
      </c>
      <c r="L1958" s="231">
        <f>IF('Pricing + Order Summary'!$O$13&gt;=8000,14,
IF('Pricing + Order Summary'!$O$13&gt;=5500,15,
IF('Pricing + Order Summary'!$O$13&gt;=4000,16,
IF('Pricing + Order Summary'!$O$13&gt;=2000,23,
IF('Pricing + Order Summary'!$O$13&gt;=750,21,
2)))))</f>
        <v>2</v>
      </c>
      <c r="M1958" s="231" t="str">
        <f>"SPS20115"&amp;"-"&amp;D1958&amp;"-"&amp;'Order Form'!$O$3&amp;"-4"</f>
        <v>SPS20115-0-1-4</v>
      </c>
    </row>
    <row r="1959" spans="1:13">
      <c r="A1959" s="234">
        <f>'Order Form'!A378</f>
        <v>108011</v>
      </c>
      <c r="B1959" s="234">
        <f t="shared" si="130"/>
        <v>108011</v>
      </c>
      <c r="C1959" s="235">
        <f t="shared" si="131"/>
        <v>108011</v>
      </c>
      <c r="D1959" s="231">
        <f>'Order Form'!$N$2</f>
        <v>0</v>
      </c>
      <c r="E1959" s="232">
        <f>'Order Form'!$M$11</f>
        <v>0</v>
      </c>
      <c r="F1959" s="232" t="str">
        <f>IF(ISBLANK('Order Form'!$M$12),"",'Order Form'!$M$12)</f>
        <v/>
      </c>
      <c r="G1959" s="232">
        <f t="shared" ca="1" si="133"/>
        <v>41887</v>
      </c>
      <c r="H1959" s="233">
        <f>'Order Form'!$M$13</f>
        <v>0</v>
      </c>
      <c r="I1959" s="236">
        <f>'Order Form'!E378</f>
        <v>10</v>
      </c>
      <c r="J1959" s="231">
        <f>'Order Form'!M378</f>
        <v>0</v>
      </c>
      <c r="K1959" s="231" t="str">
        <f t="shared" si="132"/>
        <v>F</v>
      </c>
      <c r="L1959" s="231">
        <f>IF('Pricing + Order Summary'!$O$13&gt;=8000,14,
IF('Pricing + Order Summary'!$O$13&gt;=5500,15,
IF('Pricing + Order Summary'!$O$13&gt;=4000,16,
IF('Pricing + Order Summary'!$O$13&gt;=2000,23,
IF('Pricing + Order Summary'!$O$13&gt;=750,21,
2)))))</f>
        <v>2</v>
      </c>
      <c r="M1959" s="231" t="str">
        <f>"SPS20115"&amp;"-"&amp;D1959&amp;"-"&amp;'Order Form'!$O$3&amp;"-4"</f>
        <v>SPS20115-0-1-4</v>
      </c>
    </row>
    <row r="1960" spans="1:13">
      <c r="A1960" s="234">
        <f>'Order Form'!A379</f>
        <v>100558</v>
      </c>
      <c r="B1960" s="234">
        <f t="shared" si="130"/>
        <v>100558</v>
      </c>
      <c r="C1960" s="235">
        <f t="shared" si="131"/>
        <v>100558</v>
      </c>
      <c r="D1960" s="231">
        <f>'Order Form'!$N$2</f>
        <v>0</v>
      </c>
      <c r="E1960" s="232">
        <f>'Order Form'!$M$11</f>
        <v>0</v>
      </c>
      <c r="F1960" s="232" t="str">
        <f>IF(ISBLANK('Order Form'!$M$12),"",'Order Form'!$M$12)</f>
        <v/>
      </c>
      <c r="G1960" s="232">
        <f t="shared" ca="1" si="133"/>
        <v>41887</v>
      </c>
      <c r="H1960" s="233">
        <f>'Order Form'!$M$13</f>
        <v>0</v>
      </c>
      <c r="I1960" s="236">
        <f>'Order Form'!E379</f>
        <v>10</v>
      </c>
      <c r="J1960" s="231">
        <f>'Order Form'!M379</f>
        <v>0</v>
      </c>
      <c r="K1960" s="231" t="str">
        <f t="shared" si="132"/>
        <v>F</v>
      </c>
      <c r="L1960" s="231">
        <f>IF('Pricing + Order Summary'!$O$13&gt;=8000,14,
IF('Pricing + Order Summary'!$O$13&gt;=5500,15,
IF('Pricing + Order Summary'!$O$13&gt;=4000,16,
IF('Pricing + Order Summary'!$O$13&gt;=2000,23,
IF('Pricing + Order Summary'!$O$13&gt;=750,21,
2)))))</f>
        <v>2</v>
      </c>
      <c r="M1960" s="231" t="str">
        <f>"SPS20115"&amp;"-"&amp;D1960&amp;"-"&amp;'Order Form'!$O$3&amp;"-4"</f>
        <v>SPS20115-0-1-4</v>
      </c>
    </row>
    <row r="1961" spans="1:13">
      <c r="A1961" s="234">
        <f>'Order Form'!A380</f>
        <v>108705</v>
      </c>
      <c r="B1961" s="234">
        <f t="shared" si="130"/>
        <v>108705</v>
      </c>
      <c r="C1961" s="235">
        <f t="shared" si="131"/>
        <v>108705</v>
      </c>
      <c r="D1961" s="231">
        <f>'Order Form'!$N$2</f>
        <v>0</v>
      </c>
      <c r="E1961" s="232">
        <f>'Order Form'!$M$11</f>
        <v>0</v>
      </c>
      <c r="F1961" s="232" t="str">
        <f>IF(ISBLANK('Order Form'!$M$12),"",'Order Form'!$M$12)</f>
        <v/>
      </c>
      <c r="G1961" s="232">
        <f t="shared" ca="1" si="133"/>
        <v>41887</v>
      </c>
      <c r="H1961" s="233">
        <f>'Order Form'!$M$13</f>
        <v>0</v>
      </c>
      <c r="I1961" s="236">
        <f>'Order Form'!E380</f>
        <v>10</v>
      </c>
      <c r="J1961" s="231">
        <f>'Order Form'!M380</f>
        <v>0</v>
      </c>
      <c r="K1961" s="231" t="str">
        <f t="shared" si="132"/>
        <v>F</v>
      </c>
      <c r="L1961" s="231">
        <f>IF('Pricing + Order Summary'!$O$13&gt;=8000,14,
IF('Pricing + Order Summary'!$O$13&gt;=5500,15,
IF('Pricing + Order Summary'!$O$13&gt;=4000,16,
IF('Pricing + Order Summary'!$O$13&gt;=2000,23,
IF('Pricing + Order Summary'!$O$13&gt;=750,21,
2)))))</f>
        <v>2</v>
      </c>
      <c r="M1961" s="231" t="str">
        <f>"SPS20115"&amp;"-"&amp;D1961&amp;"-"&amp;'Order Form'!$O$3&amp;"-4"</f>
        <v>SPS20115-0-1-4</v>
      </c>
    </row>
    <row r="1962" spans="1:13">
      <c r="A1962" s="234">
        <f>'Order Form'!A381</f>
        <v>104883</v>
      </c>
      <c r="B1962" s="234">
        <f t="shared" si="130"/>
        <v>104883</v>
      </c>
      <c r="C1962" s="235">
        <f t="shared" si="131"/>
        <v>104883</v>
      </c>
      <c r="D1962" s="231">
        <f>'Order Form'!$N$2</f>
        <v>0</v>
      </c>
      <c r="E1962" s="232">
        <f>'Order Form'!$M$11</f>
        <v>0</v>
      </c>
      <c r="F1962" s="232" t="str">
        <f>IF(ISBLANK('Order Form'!$M$12),"",'Order Form'!$M$12)</f>
        <v/>
      </c>
      <c r="G1962" s="232">
        <f t="shared" ca="1" si="133"/>
        <v>41887</v>
      </c>
      <c r="H1962" s="233">
        <f>'Order Form'!$M$13</f>
        <v>0</v>
      </c>
      <c r="I1962" s="236">
        <f>'Order Form'!E381</f>
        <v>12.5</v>
      </c>
      <c r="J1962" s="231">
        <f>'Order Form'!M381</f>
        <v>0</v>
      </c>
      <c r="K1962" s="231" t="str">
        <f t="shared" si="132"/>
        <v>F</v>
      </c>
      <c r="L1962" s="231">
        <f>IF('Pricing + Order Summary'!$O$13&gt;=8000,14,
IF('Pricing + Order Summary'!$O$13&gt;=5500,15,
IF('Pricing + Order Summary'!$O$13&gt;=4000,16,
IF('Pricing + Order Summary'!$O$13&gt;=2000,23,
IF('Pricing + Order Summary'!$O$13&gt;=750,21,
2)))))</f>
        <v>2</v>
      </c>
      <c r="M1962" s="231" t="str">
        <f>"SPS20115"&amp;"-"&amp;D1962&amp;"-"&amp;'Order Form'!$O$3&amp;"-4"</f>
        <v>SPS20115-0-1-4</v>
      </c>
    </row>
    <row r="1963" spans="1:13">
      <c r="A1963" s="234">
        <f>'Order Form'!A382</f>
        <v>105763</v>
      </c>
      <c r="B1963" s="234">
        <f t="shared" si="130"/>
        <v>105763</v>
      </c>
      <c r="C1963" s="235">
        <f t="shared" si="131"/>
        <v>105763</v>
      </c>
      <c r="D1963" s="231">
        <f>'Order Form'!$N$2</f>
        <v>0</v>
      </c>
      <c r="E1963" s="232">
        <f>'Order Form'!$M$11</f>
        <v>0</v>
      </c>
      <c r="F1963" s="232" t="str">
        <f>IF(ISBLANK('Order Form'!$M$12),"",'Order Form'!$M$12)</f>
        <v/>
      </c>
      <c r="G1963" s="232">
        <f t="shared" ca="1" si="133"/>
        <v>41887</v>
      </c>
      <c r="H1963" s="233">
        <f>'Order Form'!$M$13</f>
        <v>0</v>
      </c>
      <c r="I1963" s="236">
        <f>'Order Form'!E382</f>
        <v>12.5</v>
      </c>
      <c r="J1963" s="231">
        <f>'Order Form'!M382</f>
        <v>0</v>
      </c>
      <c r="K1963" s="231" t="str">
        <f t="shared" si="132"/>
        <v>F</v>
      </c>
      <c r="L1963" s="231">
        <f>IF('Pricing + Order Summary'!$O$13&gt;=8000,14,
IF('Pricing + Order Summary'!$O$13&gt;=5500,15,
IF('Pricing + Order Summary'!$O$13&gt;=4000,16,
IF('Pricing + Order Summary'!$O$13&gt;=2000,23,
IF('Pricing + Order Summary'!$O$13&gt;=750,21,
2)))))</f>
        <v>2</v>
      </c>
      <c r="M1963" s="231" t="str">
        <f>"SPS20115"&amp;"-"&amp;D1963&amp;"-"&amp;'Order Form'!$O$3&amp;"-4"</f>
        <v>SPS20115-0-1-4</v>
      </c>
    </row>
    <row r="1964" spans="1:13">
      <c r="A1964" s="234">
        <f>'Order Form'!A383</f>
        <v>105786</v>
      </c>
      <c r="B1964" s="234">
        <f t="shared" si="130"/>
        <v>105786</v>
      </c>
      <c r="C1964" s="235">
        <f t="shared" si="131"/>
        <v>105786</v>
      </c>
      <c r="D1964" s="231">
        <f>'Order Form'!$N$2</f>
        <v>0</v>
      </c>
      <c r="E1964" s="232">
        <f>'Order Form'!$M$11</f>
        <v>0</v>
      </c>
      <c r="F1964" s="232" t="str">
        <f>IF(ISBLANK('Order Form'!$M$12),"",'Order Form'!$M$12)</f>
        <v/>
      </c>
      <c r="G1964" s="232">
        <f t="shared" ca="1" si="133"/>
        <v>41887</v>
      </c>
      <c r="H1964" s="233">
        <f>'Order Form'!$M$13</f>
        <v>0</v>
      </c>
      <c r="I1964" s="236">
        <f>'Order Form'!E383</f>
        <v>12.5</v>
      </c>
      <c r="J1964" s="231">
        <f>'Order Form'!M383</f>
        <v>0</v>
      </c>
      <c r="K1964" s="231" t="str">
        <f t="shared" si="132"/>
        <v>F</v>
      </c>
      <c r="L1964" s="231">
        <f>IF('Pricing + Order Summary'!$O$13&gt;=8000,14,
IF('Pricing + Order Summary'!$O$13&gt;=5500,15,
IF('Pricing + Order Summary'!$O$13&gt;=4000,16,
IF('Pricing + Order Summary'!$O$13&gt;=2000,23,
IF('Pricing + Order Summary'!$O$13&gt;=750,21,
2)))))</f>
        <v>2</v>
      </c>
      <c r="M1964" s="231" t="str">
        <f>"SPS20115"&amp;"-"&amp;D1964&amp;"-"&amp;'Order Form'!$O$3&amp;"-4"</f>
        <v>SPS20115-0-1-4</v>
      </c>
    </row>
    <row r="1965" spans="1:13">
      <c r="A1965" s="234">
        <f>'Order Form'!A384</f>
        <v>104882</v>
      </c>
      <c r="B1965" s="234">
        <f t="shared" si="130"/>
        <v>104882</v>
      </c>
      <c r="C1965" s="235">
        <f t="shared" si="131"/>
        <v>104882</v>
      </c>
      <c r="D1965" s="231">
        <f>'Order Form'!$N$2</f>
        <v>0</v>
      </c>
      <c r="E1965" s="232">
        <f>'Order Form'!$M$11</f>
        <v>0</v>
      </c>
      <c r="F1965" s="232" t="str">
        <f>IF(ISBLANK('Order Form'!$M$12),"",'Order Form'!$M$12)</f>
        <v/>
      </c>
      <c r="G1965" s="232">
        <f t="shared" ca="1" si="133"/>
        <v>41887</v>
      </c>
      <c r="H1965" s="233">
        <f>'Order Form'!$M$13</f>
        <v>0</v>
      </c>
      <c r="I1965" s="236">
        <f>'Order Form'!E384</f>
        <v>12.5</v>
      </c>
      <c r="J1965" s="231">
        <f>'Order Form'!M384</f>
        <v>0</v>
      </c>
      <c r="K1965" s="231" t="str">
        <f t="shared" si="132"/>
        <v>F</v>
      </c>
      <c r="L1965" s="231">
        <f>IF('Pricing + Order Summary'!$O$13&gt;=8000,14,
IF('Pricing + Order Summary'!$O$13&gt;=5500,15,
IF('Pricing + Order Summary'!$O$13&gt;=4000,16,
IF('Pricing + Order Summary'!$O$13&gt;=2000,23,
IF('Pricing + Order Summary'!$O$13&gt;=750,21,
2)))))</f>
        <v>2</v>
      </c>
      <c r="M1965" s="231" t="str">
        <f>"SPS20115"&amp;"-"&amp;D1965&amp;"-"&amp;'Order Form'!$O$3&amp;"-4"</f>
        <v>SPS20115-0-1-4</v>
      </c>
    </row>
    <row r="1966" spans="1:13">
      <c r="A1966" s="234">
        <f>'Order Form'!A385</f>
        <v>105764</v>
      </c>
      <c r="B1966" s="234">
        <f t="shared" si="130"/>
        <v>105764</v>
      </c>
      <c r="C1966" s="235">
        <f t="shared" si="131"/>
        <v>105764</v>
      </c>
      <c r="D1966" s="231">
        <f>'Order Form'!$N$2</f>
        <v>0</v>
      </c>
      <c r="E1966" s="232">
        <f>'Order Form'!$M$11</f>
        <v>0</v>
      </c>
      <c r="F1966" s="232" t="str">
        <f>IF(ISBLANK('Order Form'!$M$12),"",'Order Form'!$M$12)</f>
        <v/>
      </c>
      <c r="G1966" s="232">
        <f t="shared" ca="1" si="133"/>
        <v>41887</v>
      </c>
      <c r="H1966" s="233">
        <f>'Order Form'!$M$13</f>
        <v>0</v>
      </c>
      <c r="I1966" s="236">
        <f>'Order Form'!E385</f>
        <v>12.5</v>
      </c>
      <c r="J1966" s="231">
        <f>'Order Form'!M385</f>
        <v>0</v>
      </c>
      <c r="K1966" s="231" t="str">
        <f t="shared" si="132"/>
        <v>F</v>
      </c>
      <c r="L1966" s="231">
        <f>IF('Pricing + Order Summary'!$O$13&gt;=8000,14,
IF('Pricing + Order Summary'!$O$13&gt;=5500,15,
IF('Pricing + Order Summary'!$O$13&gt;=4000,16,
IF('Pricing + Order Summary'!$O$13&gt;=2000,23,
IF('Pricing + Order Summary'!$O$13&gt;=750,21,
2)))))</f>
        <v>2</v>
      </c>
      <c r="M1966" s="231" t="str">
        <f>"SPS20115"&amp;"-"&amp;D1966&amp;"-"&amp;'Order Form'!$O$3&amp;"-4"</f>
        <v>SPS20115-0-1-4</v>
      </c>
    </row>
    <row r="1967" spans="1:13">
      <c r="A1967" s="234">
        <f>'Order Form'!A386</f>
        <v>105787</v>
      </c>
      <c r="B1967" s="234">
        <f t="shared" si="130"/>
        <v>105787</v>
      </c>
      <c r="C1967" s="235">
        <f t="shared" si="131"/>
        <v>105787</v>
      </c>
      <c r="D1967" s="231">
        <f>'Order Form'!$N$2</f>
        <v>0</v>
      </c>
      <c r="E1967" s="232">
        <f>'Order Form'!$M$11</f>
        <v>0</v>
      </c>
      <c r="F1967" s="232" t="str">
        <f>IF(ISBLANK('Order Form'!$M$12),"",'Order Form'!$M$12)</f>
        <v/>
      </c>
      <c r="G1967" s="232">
        <f t="shared" ca="1" si="133"/>
        <v>41887</v>
      </c>
      <c r="H1967" s="233">
        <f>'Order Form'!$M$13</f>
        <v>0</v>
      </c>
      <c r="I1967" s="236">
        <f>'Order Form'!E386</f>
        <v>12.5</v>
      </c>
      <c r="J1967" s="231">
        <f>'Order Form'!M386</f>
        <v>0</v>
      </c>
      <c r="K1967" s="231" t="str">
        <f t="shared" si="132"/>
        <v>F</v>
      </c>
      <c r="L1967" s="231">
        <f>IF('Pricing + Order Summary'!$O$13&gt;=8000,14,
IF('Pricing + Order Summary'!$O$13&gt;=5500,15,
IF('Pricing + Order Summary'!$O$13&gt;=4000,16,
IF('Pricing + Order Summary'!$O$13&gt;=2000,23,
IF('Pricing + Order Summary'!$O$13&gt;=750,21,
2)))))</f>
        <v>2</v>
      </c>
      <c r="M1967" s="231" t="str">
        <f>"SPS20115"&amp;"-"&amp;D1967&amp;"-"&amp;'Order Form'!$O$3&amp;"-4"</f>
        <v>SPS20115-0-1-4</v>
      </c>
    </row>
    <row r="1968" spans="1:13">
      <c r="A1968" s="234">
        <f>'Order Form'!A387</f>
        <v>108364</v>
      </c>
      <c r="B1968" s="234">
        <f t="shared" si="130"/>
        <v>108364</v>
      </c>
      <c r="C1968" s="235">
        <f t="shared" si="131"/>
        <v>108364</v>
      </c>
      <c r="D1968" s="231">
        <f>'Order Form'!$N$2</f>
        <v>0</v>
      </c>
      <c r="E1968" s="232">
        <f>'Order Form'!$M$11</f>
        <v>0</v>
      </c>
      <c r="F1968" s="232" t="str">
        <f>IF(ISBLANK('Order Form'!$M$12),"",'Order Form'!$M$12)</f>
        <v/>
      </c>
      <c r="G1968" s="232">
        <f t="shared" ca="1" si="133"/>
        <v>41887</v>
      </c>
      <c r="H1968" s="233">
        <f>'Order Form'!$M$13</f>
        <v>0</v>
      </c>
      <c r="I1968" s="236">
        <f>'Order Form'!E387</f>
        <v>12.5</v>
      </c>
      <c r="J1968" s="231">
        <f>'Order Form'!M387</f>
        <v>0</v>
      </c>
      <c r="K1968" s="231" t="str">
        <f t="shared" si="132"/>
        <v>F</v>
      </c>
      <c r="L1968" s="231">
        <f>IF('Pricing + Order Summary'!$O$13&gt;=8000,14,
IF('Pricing + Order Summary'!$O$13&gt;=5500,15,
IF('Pricing + Order Summary'!$O$13&gt;=4000,16,
IF('Pricing + Order Summary'!$O$13&gt;=2000,23,
IF('Pricing + Order Summary'!$O$13&gt;=750,21,
2)))))</f>
        <v>2</v>
      </c>
      <c r="M1968" s="231" t="str">
        <f>"SPS20115"&amp;"-"&amp;D1968&amp;"-"&amp;'Order Form'!$O$3&amp;"-4"</f>
        <v>SPS20115-0-1-4</v>
      </c>
    </row>
    <row r="1969" spans="1:13">
      <c r="A1969" s="234">
        <f>'Order Form'!A388</f>
        <v>104852</v>
      </c>
      <c r="B1969" s="234">
        <f t="shared" si="130"/>
        <v>104852</v>
      </c>
      <c r="C1969" s="235">
        <f t="shared" si="131"/>
        <v>104852</v>
      </c>
      <c r="D1969" s="231">
        <f>'Order Form'!$N$2</f>
        <v>0</v>
      </c>
      <c r="E1969" s="232">
        <f>'Order Form'!$M$11</f>
        <v>0</v>
      </c>
      <c r="F1969" s="232" t="str">
        <f>IF(ISBLANK('Order Form'!$M$12),"",'Order Form'!$M$12)</f>
        <v/>
      </c>
      <c r="G1969" s="232">
        <f t="shared" ca="1" si="133"/>
        <v>41887</v>
      </c>
      <c r="H1969" s="233">
        <f>'Order Form'!$M$13</f>
        <v>0</v>
      </c>
      <c r="I1969" s="236">
        <f>'Order Form'!E388</f>
        <v>10</v>
      </c>
      <c r="J1969" s="231">
        <f>'Order Form'!M388</f>
        <v>0</v>
      </c>
      <c r="K1969" s="231" t="str">
        <f t="shared" si="132"/>
        <v>F</v>
      </c>
      <c r="L1969" s="231">
        <f>IF('Pricing + Order Summary'!$O$13&gt;=8000,14,
IF('Pricing + Order Summary'!$O$13&gt;=5500,15,
IF('Pricing + Order Summary'!$O$13&gt;=4000,16,
IF('Pricing + Order Summary'!$O$13&gt;=2000,23,
IF('Pricing + Order Summary'!$O$13&gt;=750,21,
2)))))</f>
        <v>2</v>
      </c>
      <c r="M1969" s="231" t="str">
        <f>"SPS20115"&amp;"-"&amp;D1969&amp;"-"&amp;'Order Form'!$O$3&amp;"-4"</f>
        <v>SPS20115-0-1-4</v>
      </c>
    </row>
    <row r="1970" spans="1:13">
      <c r="A1970" s="234">
        <f>'Order Form'!A389</f>
        <v>105761</v>
      </c>
      <c r="B1970" s="234">
        <f t="shared" si="130"/>
        <v>105761</v>
      </c>
      <c r="C1970" s="235">
        <f t="shared" si="131"/>
        <v>105761</v>
      </c>
      <c r="D1970" s="231">
        <f>'Order Form'!$N$2</f>
        <v>0</v>
      </c>
      <c r="E1970" s="232">
        <f>'Order Form'!$M$11</f>
        <v>0</v>
      </c>
      <c r="F1970" s="232" t="str">
        <f>IF(ISBLANK('Order Form'!$M$12),"",'Order Form'!$M$12)</f>
        <v/>
      </c>
      <c r="G1970" s="232">
        <f t="shared" ca="1" si="133"/>
        <v>41887</v>
      </c>
      <c r="H1970" s="233">
        <f>'Order Form'!$M$13</f>
        <v>0</v>
      </c>
      <c r="I1970" s="236">
        <f>'Order Form'!E389</f>
        <v>10</v>
      </c>
      <c r="J1970" s="231">
        <f>'Order Form'!M389</f>
        <v>0</v>
      </c>
      <c r="K1970" s="231" t="str">
        <f t="shared" si="132"/>
        <v>F</v>
      </c>
      <c r="L1970" s="231">
        <f>IF('Pricing + Order Summary'!$O$13&gt;=8000,14,
IF('Pricing + Order Summary'!$O$13&gt;=5500,15,
IF('Pricing + Order Summary'!$O$13&gt;=4000,16,
IF('Pricing + Order Summary'!$O$13&gt;=2000,23,
IF('Pricing + Order Summary'!$O$13&gt;=750,21,
2)))))</f>
        <v>2</v>
      </c>
      <c r="M1970" s="231" t="str">
        <f>"SPS20115"&amp;"-"&amp;D1970&amp;"-"&amp;'Order Form'!$O$3&amp;"-4"</f>
        <v>SPS20115-0-1-4</v>
      </c>
    </row>
    <row r="1971" spans="1:13">
      <c r="A1971" s="234">
        <f>'Order Form'!A390</f>
        <v>107831</v>
      </c>
      <c r="B1971" s="234">
        <f t="shared" si="130"/>
        <v>107831</v>
      </c>
      <c r="C1971" s="235">
        <f t="shared" si="131"/>
        <v>107831</v>
      </c>
      <c r="D1971" s="231">
        <f>'Order Form'!$N$2</f>
        <v>0</v>
      </c>
      <c r="E1971" s="232">
        <f>'Order Form'!$M$11</f>
        <v>0</v>
      </c>
      <c r="F1971" s="232" t="str">
        <f>IF(ISBLANK('Order Form'!$M$12),"",'Order Form'!$M$12)</f>
        <v/>
      </c>
      <c r="G1971" s="232">
        <f t="shared" ca="1" si="133"/>
        <v>41887</v>
      </c>
      <c r="H1971" s="233">
        <f>'Order Form'!$M$13</f>
        <v>0</v>
      </c>
      <c r="I1971" s="236">
        <f>'Order Form'!E390</f>
        <v>10</v>
      </c>
      <c r="J1971" s="231">
        <f>'Order Form'!M390</f>
        <v>0</v>
      </c>
      <c r="K1971" s="231" t="str">
        <f t="shared" si="132"/>
        <v>F</v>
      </c>
      <c r="L1971" s="231">
        <f>IF('Pricing + Order Summary'!$O$13&gt;=8000,14,
IF('Pricing + Order Summary'!$O$13&gt;=5500,15,
IF('Pricing + Order Summary'!$O$13&gt;=4000,16,
IF('Pricing + Order Summary'!$O$13&gt;=2000,23,
IF('Pricing + Order Summary'!$O$13&gt;=750,21,
2)))))</f>
        <v>2</v>
      </c>
      <c r="M1971" s="231" t="str">
        <f>"SPS20115"&amp;"-"&amp;D1971&amp;"-"&amp;'Order Form'!$O$3&amp;"-4"</f>
        <v>SPS20115-0-1-4</v>
      </c>
    </row>
    <row r="1972" spans="1:13">
      <c r="A1972" s="234">
        <f>'Order Form'!A391</f>
        <v>100465</v>
      </c>
      <c r="B1972" s="234">
        <f t="shared" si="130"/>
        <v>100465</v>
      </c>
      <c r="C1972" s="235">
        <f t="shared" si="131"/>
        <v>100465</v>
      </c>
      <c r="D1972" s="231">
        <f>'Order Form'!$N$2</f>
        <v>0</v>
      </c>
      <c r="E1972" s="232">
        <f>'Order Form'!$M$11</f>
        <v>0</v>
      </c>
      <c r="F1972" s="232" t="str">
        <f>IF(ISBLANK('Order Form'!$M$12),"",'Order Form'!$M$12)</f>
        <v/>
      </c>
      <c r="G1972" s="232">
        <f t="shared" ca="1" si="133"/>
        <v>41887</v>
      </c>
      <c r="H1972" s="233">
        <f>'Order Form'!$M$13</f>
        <v>0</v>
      </c>
      <c r="I1972" s="236">
        <f>'Order Form'!E391</f>
        <v>10</v>
      </c>
      <c r="J1972" s="231">
        <f>'Order Form'!M391</f>
        <v>0</v>
      </c>
      <c r="K1972" s="231" t="str">
        <f t="shared" si="132"/>
        <v>F</v>
      </c>
      <c r="L1972" s="231">
        <f>IF('Pricing + Order Summary'!$O$13&gt;=8000,14,
IF('Pricing + Order Summary'!$O$13&gt;=5500,15,
IF('Pricing + Order Summary'!$O$13&gt;=4000,16,
IF('Pricing + Order Summary'!$O$13&gt;=2000,23,
IF('Pricing + Order Summary'!$O$13&gt;=750,21,
2)))))</f>
        <v>2</v>
      </c>
      <c r="M1972" s="231" t="str">
        <f>"SPS20115"&amp;"-"&amp;D1972&amp;"-"&amp;'Order Form'!$O$3&amp;"-4"</f>
        <v>SPS20115-0-1-4</v>
      </c>
    </row>
    <row r="1973" spans="1:13">
      <c r="A1973" s="234">
        <f>'Order Form'!A392</f>
        <v>104853</v>
      </c>
      <c r="B1973" s="234">
        <f t="shared" si="130"/>
        <v>104853</v>
      </c>
      <c r="C1973" s="235">
        <f t="shared" si="131"/>
        <v>104853</v>
      </c>
      <c r="D1973" s="231">
        <f>'Order Form'!$N$2</f>
        <v>0</v>
      </c>
      <c r="E1973" s="232">
        <f>'Order Form'!$M$11</f>
        <v>0</v>
      </c>
      <c r="F1973" s="232" t="str">
        <f>IF(ISBLANK('Order Form'!$M$12),"",'Order Form'!$M$12)</f>
        <v/>
      </c>
      <c r="G1973" s="232">
        <f t="shared" ca="1" si="133"/>
        <v>41887</v>
      </c>
      <c r="H1973" s="233">
        <f>'Order Form'!$M$13</f>
        <v>0</v>
      </c>
      <c r="I1973" s="236">
        <f>'Order Form'!E392</f>
        <v>10</v>
      </c>
      <c r="J1973" s="231">
        <f>'Order Form'!M392</f>
        <v>0</v>
      </c>
      <c r="K1973" s="231" t="str">
        <f t="shared" si="132"/>
        <v>F</v>
      </c>
      <c r="L1973" s="231">
        <f>IF('Pricing + Order Summary'!$O$13&gt;=8000,14,
IF('Pricing + Order Summary'!$O$13&gt;=5500,15,
IF('Pricing + Order Summary'!$O$13&gt;=4000,16,
IF('Pricing + Order Summary'!$O$13&gt;=2000,23,
IF('Pricing + Order Summary'!$O$13&gt;=750,21,
2)))))</f>
        <v>2</v>
      </c>
      <c r="M1973" s="231" t="str">
        <f>"SPS20115"&amp;"-"&amp;D1973&amp;"-"&amp;'Order Form'!$O$3&amp;"-4"</f>
        <v>SPS20115-0-1-4</v>
      </c>
    </row>
    <row r="1974" spans="1:13">
      <c r="A1974" s="234">
        <f>'Order Form'!A393</f>
        <v>104850</v>
      </c>
      <c r="B1974" s="234">
        <f t="shared" si="130"/>
        <v>104850</v>
      </c>
      <c r="C1974" s="235">
        <f t="shared" si="131"/>
        <v>104850</v>
      </c>
      <c r="D1974" s="231">
        <f>'Order Form'!$N$2</f>
        <v>0</v>
      </c>
      <c r="E1974" s="232">
        <f>'Order Form'!$M$11</f>
        <v>0</v>
      </c>
      <c r="F1974" s="232" t="str">
        <f>IF(ISBLANK('Order Form'!$M$12),"",'Order Form'!$M$12)</f>
        <v/>
      </c>
      <c r="G1974" s="232">
        <f t="shared" ca="1" si="133"/>
        <v>41887</v>
      </c>
      <c r="H1974" s="233">
        <f>'Order Form'!$M$13</f>
        <v>0</v>
      </c>
      <c r="I1974" s="236">
        <f>'Order Form'!E393</f>
        <v>10</v>
      </c>
      <c r="J1974" s="231">
        <f>'Order Form'!M393</f>
        <v>0</v>
      </c>
      <c r="K1974" s="231" t="str">
        <f t="shared" si="132"/>
        <v>F</v>
      </c>
      <c r="L1974" s="231">
        <f>IF('Pricing + Order Summary'!$O$13&gt;=8000,14,
IF('Pricing + Order Summary'!$O$13&gt;=5500,15,
IF('Pricing + Order Summary'!$O$13&gt;=4000,16,
IF('Pricing + Order Summary'!$O$13&gt;=2000,23,
IF('Pricing + Order Summary'!$O$13&gt;=750,21,
2)))))</f>
        <v>2</v>
      </c>
      <c r="M1974" s="231" t="str">
        <f>"SPS20115"&amp;"-"&amp;D1974&amp;"-"&amp;'Order Form'!$O$3&amp;"-4"</f>
        <v>SPS20115-0-1-4</v>
      </c>
    </row>
    <row r="1975" spans="1:13">
      <c r="A1975" s="234">
        <f>'Order Form'!A394</f>
        <v>104854</v>
      </c>
      <c r="B1975" s="234">
        <f t="shared" si="130"/>
        <v>104854</v>
      </c>
      <c r="C1975" s="235">
        <f t="shared" si="131"/>
        <v>104854</v>
      </c>
      <c r="D1975" s="231">
        <f>'Order Form'!$N$2</f>
        <v>0</v>
      </c>
      <c r="E1975" s="232">
        <f>'Order Form'!$M$11</f>
        <v>0</v>
      </c>
      <c r="F1975" s="232" t="str">
        <f>IF(ISBLANK('Order Form'!$M$12),"",'Order Form'!$M$12)</f>
        <v/>
      </c>
      <c r="G1975" s="232">
        <f t="shared" ca="1" si="133"/>
        <v>41887</v>
      </c>
      <c r="H1975" s="233">
        <f>'Order Form'!$M$13</f>
        <v>0</v>
      </c>
      <c r="I1975" s="236">
        <f>'Order Form'!E394</f>
        <v>10</v>
      </c>
      <c r="J1975" s="231">
        <f>'Order Form'!M394</f>
        <v>0</v>
      </c>
      <c r="K1975" s="231" t="str">
        <f t="shared" si="132"/>
        <v>F</v>
      </c>
      <c r="L1975" s="231">
        <f>IF('Pricing + Order Summary'!$O$13&gt;=8000,14,
IF('Pricing + Order Summary'!$O$13&gt;=5500,15,
IF('Pricing + Order Summary'!$O$13&gt;=4000,16,
IF('Pricing + Order Summary'!$O$13&gt;=2000,23,
IF('Pricing + Order Summary'!$O$13&gt;=750,21,
2)))))</f>
        <v>2</v>
      </c>
      <c r="M1975" s="231" t="str">
        <f>"SPS20115"&amp;"-"&amp;D1975&amp;"-"&amp;'Order Form'!$O$3&amp;"-4"</f>
        <v>SPS20115-0-1-4</v>
      </c>
    </row>
    <row r="1976" spans="1:13">
      <c r="A1976" s="234">
        <f>'Order Form'!A395</f>
        <v>100202</v>
      </c>
      <c r="B1976" s="234">
        <f t="shared" si="130"/>
        <v>100202</v>
      </c>
      <c r="C1976" s="235">
        <f t="shared" si="131"/>
        <v>100202</v>
      </c>
      <c r="D1976" s="231">
        <f>'Order Form'!$N$2</f>
        <v>0</v>
      </c>
      <c r="E1976" s="232">
        <f>'Order Form'!$M$11</f>
        <v>0</v>
      </c>
      <c r="F1976" s="232" t="str">
        <f>IF(ISBLANK('Order Form'!$M$12),"",'Order Form'!$M$12)</f>
        <v/>
      </c>
      <c r="G1976" s="232">
        <f t="shared" ca="1" si="133"/>
        <v>41887</v>
      </c>
      <c r="H1976" s="233">
        <f>'Order Form'!$M$13</f>
        <v>0</v>
      </c>
      <c r="I1976" s="236">
        <f>'Order Form'!E395</f>
        <v>14.5</v>
      </c>
      <c r="J1976" s="231">
        <f>'Order Form'!M395</f>
        <v>0</v>
      </c>
      <c r="K1976" s="231" t="str">
        <f t="shared" si="132"/>
        <v>F</v>
      </c>
      <c r="L1976" s="231">
        <f>IF('Pricing + Order Summary'!$O$13&gt;=8000,14,
IF('Pricing + Order Summary'!$O$13&gt;=5500,15,
IF('Pricing + Order Summary'!$O$13&gt;=4000,16,
IF('Pricing + Order Summary'!$O$13&gt;=2000,23,
IF('Pricing + Order Summary'!$O$13&gt;=750,21,
2)))))</f>
        <v>2</v>
      </c>
      <c r="M1976" s="231" t="str">
        <f>"SPS20115"&amp;"-"&amp;D1976&amp;"-"&amp;'Order Form'!$O$3&amp;"-4"</f>
        <v>SPS20115-0-1-4</v>
      </c>
    </row>
    <row r="1977" spans="1:13">
      <c r="A1977" s="234">
        <f>'Order Form'!A396</f>
        <v>100204</v>
      </c>
      <c r="B1977" s="234">
        <f t="shared" si="130"/>
        <v>100204</v>
      </c>
      <c r="C1977" s="235">
        <f t="shared" si="131"/>
        <v>100204</v>
      </c>
      <c r="D1977" s="231">
        <f>'Order Form'!$N$2</f>
        <v>0</v>
      </c>
      <c r="E1977" s="232">
        <f>'Order Form'!$M$11</f>
        <v>0</v>
      </c>
      <c r="F1977" s="232" t="str">
        <f>IF(ISBLANK('Order Form'!$M$12),"",'Order Form'!$M$12)</f>
        <v/>
      </c>
      <c r="G1977" s="232">
        <f t="shared" ca="1" si="133"/>
        <v>41887</v>
      </c>
      <c r="H1977" s="233">
        <f>'Order Form'!$M$13</f>
        <v>0</v>
      </c>
      <c r="I1977" s="236">
        <f>'Order Form'!E396</f>
        <v>14.5</v>
      </c>
      <c r="J1977" s="231">
        <f>'Order Form'!M396</f>
        <v>0</v>
      </c>
      <c r="K1977" s="231" t="str">
        <f t="shared" si="132"/>
        <v>F</v>
      </c>
      <c r="L1977" s="231">
        <f>IF('Pricing + Order Summary'!$O$13&gt;=8000,14,
IF('Pricing + Order Summary'!$O$13&gt;=5500,15,
IF('Pricing + Order Summary'!$O$13&gt;=4000,16,
IF('Pricing + Order Summary'!$O$13&gt;=2000,23,
IF('Pricing + Order Summary'!$O$13&gt;=750,21,
2)))))</f>
        <v>2</v>
      </c>
      <c r="M1977" s="231" t="str">
        <f>"SPS20115"&amp;"-"&amp;D1977&amp;"-"&amp;'Order Form'!$O$3&amp;"-4"</f>
        <v>SPS20115-0-1-4</v>
      </c>
    </row>
    <row r="1978" spans="1:13">
      <c r="A1978" s="234">
        <f>'Order Form'!A397</f>
        <v>100203</v>
      </c>
      <c r="B1978" s="234">
        <f t="shared" si="130"/>
        <v>100203</v>
      </c>
      <c r="C1978" s="235">
        <f t="shared" si="131"/>
        <v>100203</v>
      </c>
      <c r="D1978" s="231">
        <f>'Order Form'!$N$2</f>
        <v>0</v>
      </c>
      <c r="E1978" s="232">
        <f>'Order Form'!$M$11</f>
        <v>0</v>
      </c>
      <c r="F1978" s="232" t="str">
        <f>IF(ISBLANK('Order Form'!$M$12),"",'Order Form'!$M$12)</f>
        <v/>
      </c>
      <c r="G1978" s="232">
        <f t="shared" ca="1" si="133"/>
        <v>41887</v>
      </c>
      <c r="H1978" s="233">
        <f>'Order Form'!$M$13</f>
        <v>0</v>
      </c>
      <c r="I1978" s="236">
        <f>'Order Form'!E397</f>
        <v>14.5</v>
      </c>
      <c r="J1978" s="231">
        <f>'Order Form'!M397</f>
        <v>0</v>
      </c>
      <c r="K1978" s="231" t="str">
        <f t="shared" si="132"/>
        <v>F</v>
      </c>
      <c r="L1978" s="231">
        <f>IF('Pricing + Order Summary'!$O$13&gt;=8000,14,
IF('Pricing + Order Summary'!$O$13&gt;=5500,15,
IF('Pricing + Order Summary'!$O$13&gt;=4000,16,
IF('Pricing + Order Summary'!$O$13&gt;=2000,23,
IF('Pricing + Order Summary'!$O$13&gt;=750,21,
2)))))</f>
        <v>2</v>
      </c>
      <c r="M1978" s="231" t="str">
        <f>"SPS20115"&amp;"-"&amp;D1978&amp;"-"&amp;'Order Form'!$O$3&amp;"-4"</f>
        <v>SPS20115-0-1-4</v>
      </c>
    </row>
    <row r="1979" spans="1:13">
      <c r="A1979" s="234">
        <f>'Order Form'!A398</f>
        <v>100637</v>
      </c>
      <c r="B1979" s="234">
        <f t="shared" si="130"/>
        <v>100637</v>
      </c>
      <c r="C1979" s="235">
        <f t="shared" si="131"/>
        <v>100637</v>
      </c>
      <c r="D1979" s="231">
        <f>'Order Form'!$N$2</f>
        <v>0</v>
      </c>
      <c r="E1979" s="232">
        <f>'Order Form'!$M$11</f>
        <v>0</v>
      </c>
      <c r="F1979" s="232" t="str">
        <f>IF(ISBLANK('Order Form'!$M$12),"",'Order Form'!$M$12)</f>
        <v/>
      </c>
      <c r="G1979" s="232">
        <f t="shared" ca="1" si="133"/>
        <v>41887</v>
      </c>
      <c r="H1979" s="233">
        <f>'Order Form'!$M$13</f>
        <v>0</v>
      </c>
      <c r="I1979" s="236">
        <f>'Order Form'!E398</f>
        <v>14.5</v>
      </c>
      <c r="J1979" s="231">
        <f>'Order Form'!M398</f>
        <v>0</v>
      </c>
      <c r="K1979" s="231" t="str">
        <f t="shared" si="132"/>
        <v>F</v>
      </c>
      <c r="L1979" s="231">
        <f>IF('Pricing + Order Summary'!$O$13&gt;=8000,14,
IF('Pricing + Order Summary'!$O$13&gt;=5500,15,
IF('Pricing + Order Summary'!$O$13&gt;=4000,16,
IF('Pricing + Order Summary'!$O$13&gt;=2000,23,
IF('Pricing + Order Summary'!$O$13&gt;=750,21,
2)))))</f>
        <v>2</v>
      </c>
      <c r="M1979" s="231" t="str">
        <f>"SPS20115"&amp;"-"&amp;D1979&amp;"-"&amp;'Order Form'!$O$3&amp;"-4"</f>
        <v>SPS20115-0-1-4</v>
      </c>
    </row>
    <row r="1980" spans="1:13">
      <c r="A1980" s="234">
        <f>'Order Form'!A399</f>
        <v>107868</v>
      </c>
      <c r="B1980" s="234">
        <f t="shared" si="130"/>
        <v>107868</v>
      </c>
      <c r="C1980" s="235">
        <f t="shared" si="131"/>
        <v>107868</v>
      </c>
      <c r="D1980" s="231">
        <f>'Order Form'!$N$2</f>
        <v>0</v>
      </c>
      <c r="E1980" s="232">
        <f>'Order Form'!$M$11</f>
        <v>0</v>
      </c>
      <c r="F1980" s="232" t="str">
        <f>IF(ISBLANK('Order Form'!$M$12),"",'Order Form'!$M$12)</f>
        <v/>
      </c>
      <c r="G1980" s="232">
        <f t="shared" ca="1" si="133"/>
        <v>41887</v>
      </c>
      <c r="H1980" s="233">
        <f>'Order Form'!$M$13</f>
        <v>0</v>
      </c>
      <c r="I1980" s="236">
        <f>'Order Form'!E399</f>
        <v>14.5</v>
      </c>
      <c r="J1980" s="231">
        <f>'Order Form'!M399</f>
        <v>0</v>
      </c>
      <c r="K1980" s="231" t="str">
        <f t="shared" si="132"/>
        <v>F</v>
      </c>
      <c r="L1980" s="231">
        <f>IF('Pricing + Order Summary'!$O$13&gt;=8000,14,
IF('Pricing + Order Summary'!$O$13&gt;=5500,15,
IF('Pricing + Order Summary'!$O$13&gt;=4000,16,
IF('Pricing + Order Summary'!$O$13&gt;=2000,23,
IF('Pricing + Order Summary'!$O$13&gt;=750,21,
2)))))</f>
        <v>2</v>
      </c>
      <c r="M1980" s="231" t="str">
        <f>"SPS20115"&amp;"-"&amp;D1980&amp;"-"&amp;'Order Form'!$O$3&amp;"-4"</f>
        <v>SPS20115-0-1-4</v>
      </c>
    </row>
    <row r="1981" spans="1:13">
      <c r="A1981" s="234">
        <f>'Order Form'!A400</f>
        <v>107864</v>
      </c>
      <c r="B1981" s="234">
        <f t="shared" si="130"/>
        <v>107864</v>
      </c>
      <c r="C1981" s="235">
        <f t="shared" si="131"/>
        <v>107864</v>
      </c>
      <c r="D1981" s="231">
        <f>'Order Form'!$N$2</f>
        <v>0</v>
      </c>
      <c r="E1981" s="232">
        <f>'Order Form'!$M$11</f>
        <v>0</v>
      </c>
      <c r="F1981" s="232" t="str">
        <f>IF(ISBLANK('Order Form'!$M$12),"",'Order Form'!$M$12)</f>
        <v/>
      </c>
      <c r="G1981" s="232">
        <f t="shared" ca="1" si="133"/>
        <v>41887</v>
      </c>
      <c r="H1981" s="233">
        <f>'Order Form'!$M$13</f>
        <v>0</v>
      </c>
      <c r="I1981" s="236">
        <f>'Order Form'!E400</f>
        <v>14.5</v>
      </c>
      <c r="J1981" s="231">
        <f>'Order Form'!M400</f>
        <v>0</v>
      </c>
      <c r="K1981" s="231" t="str">
        <f t="shared" si="132"/>
        <v>F</v>
      </c>
      <c r="L1981" s="231">
        <f>IF('Pricing + Order Summary'!$O$13&gt;=8000,14,
IF('Pricing + Order Summary'!$O$13&gt;=5500,15,
IF('Pricing + Order Summary'!$O$13&gt;=4000,16,
IF('Pricing + Order Summary'!$O$13&gt;=2000,23,
IF('Pricing + Order Summary'!$O$13&gt;=750,21,
2)))))</f>
        <v>2</v>
      </c>
      <c r="M1981" s="231" t="str">
        <f>"SPS20115"&amp;"-"&amp;D1981&amp;"-"&amp;'Order Form'!$O$3&amp;"-4"</f>
        <v>SPS20115-0-1-4</v>
      </c>
    </row>
    <row r="1982" spans="1:13">
      <c r="A1982" s="234">
        <f>'Order Form'!A401</f>
        <v>107867</v>
      </c>
      <c r="B1982" s="234">
        <f t="shared" si="130"/>
        <v>107867</v>
      </c>
      <c r="C1982" s="235">
        <f t="shared" si="131"/>
        <v>107867</v>
      </c>
      <c r="D1982" s="231">
        <f>'Order Form'!$N$2</f>
        <v>0</v>
      </c>
      <c r="E1982" s="232">
        <f>'Order Form'!$M$11</f>
        <v>0</v>
      </c>
      <c r="F1982" s="232" t="str">
        <f>IF(ISBLANK('Order Form'!$M$12),"",'Order Form'!$M$12)</f>
        <v/>
      </c>
      <c r="G1982" s="232">
        <f t="shared" ca="1" si="133"/>
        <v>41887</v>
      </c>
      <c r="H1982" s="233">
        <f>'Order Form'!$M$13</f>
        <v>0</v>
      </c>
      <c r="I1982" s="236">
        <f>'Order Form'!E401</f>
        <v>14.5</v>
      </c>
      <c r="J1982" s="231">
        <f>'Order Form'!M401</f>
        <v>0</v>
      </c>
      <c r="K1982" s="231" t="str">
        <f t="shared" si="132"/>
        <v>F</v>
      </c>
      <c r="L1982" s="231">
        <f>IF('Pricing + Order Summary'!$O$13&gt;=8000,14,
IF('Pricing + Order Summary'!$O$13&gt;=5500,15,
IF('Pricing + Order Summary'!$O$13&gt;=4000,16,
IF('Pricing + Order Summary'!$O$13&gt;=2000,23,
IF('Pricing + Order Summary'!$O$13&gt;=750,21,
2)))))</f>
        <v>2</v>
      </c>
      <c r="M1982" s="231" t="str">
        <f>"SPS20115"&amp;"-"&amp;D1982&amp;"-"&amp;'Order Form'!$O$3&amp;"-4"</f>
        <v>SPS20115-0-1-4</v>
      </c>
    </row>
    <row r="1983" spans="1:13">
      <c r="A1983" s="234">
        <f>'Order Form'!A402</f>
        <v>100635</v>
      </c>
      <c r="B1983" s="234">
        <f t="shared" ref="B1983:B2046" si="134">A1983</f>
        <v>100635</v>
      </c>
      <c r="C1983" s="235">
        <f t="shared" ref="C1983:C2046" si="135">IF(B1983=0,A1983,B1983)</f>
        <v>100635</v>
      </c>
      <c r="D1983" s="231">
        <f>'Order Form'!$N$2</f>
        <v>0</v>
      </c>
      <c r="E1983" s="232">
        <f>'Order Form'!$M$11</f>
        <v>0</v>
      </c>
      <c r="F1983" s="232" t="str">
        <f>IF(ISBLANK('Order Form'!$M$12),"",'Order Form'!$M$12)</f>
        <v/>
      </c>
      <c r="G1983" s="232">
        <f t="shared" ca="1" si="133"/>
        <v>41887</v>
      </c>
      <c r="H1983" s="233">
        <f>'Order Form'!$M$13</f>
        <v>0</v>
      </c>
      <c r="I1983" s="236">
        <f>'Order Form'!E402</f>
        <v>14.5</v>
      </c>
      <c r="J1983" s="231">
        <f>'Order Form'!M402</f>
        <v>0</v>
      </c>
      <c r="K1983" s="231" t="str">
        <f t="shared" ref="K1983:K2046" si="136">IF(J1983=0,"F","T")</f>
        <v>F</v>
      </c>
      <c r="L1983" s="231">
        <f>IF('Pricing + Order Summary'!$O$13&gt;=8000,14,
IF('Pricing + Order Summary'!$O$13&gt;=5500,15,
IF('Pricing + Order Summary'!$O$13&gt;=4000,16,
IF('Pricing + Order Summary'!$O$13&gt;=2000,23,
IF('Pricing + Order Summary'!$O$13&gt;=750,21,
2)))))</f>
        <v>2</v>
      </c>
      <c r="M1983" s="231" t="str">
        <f>"SPS20115"&amp;"-"&amp;D1983&amp;"-"&amp;'Order Form'!$O$3&amp;"-4"</f>
        <v>SPS20115-0-1-4</v>
      </c>
    </row>
    <row r="1984" spans="1:13">
      <c r="A1984" s="234">
        <f>'Order Form'!A403</f>
        <v>107865</v>
      </c>
      <c r="B1984" s="234">
        <f t="shared" si="134"/>
        <v>107865</v>
      </c>
      <c r="C1984" s="235">
        <f t="shared" si="135"/>
        <v>107865</v>
      </c>
      <c r="D1984" s="231">
        <f>'Order Form'!$N$2</f>
        <v>0</v>
      </c>
      <c r="E1984" s="232">
        <f>'Order Form'!$M$11</f>
        <v>0</v>
      </c>
      <c r="F1984" s="232" t="str">
        <f>IF(ISBLANK('Order Form'!$M$12),"",'Order Form'!$M$12)</f>
        <v/>
      </c>
      <c r="G1984" s="232">
        <f t="shared" ca="1" si="133"/>
        <v>41887</v>
      </c>
      <c r="H1984" s="233">
        <f>'Order Form'!$M$13</f>
        <v>0</v>
      </c>
      <c r="I1984" s="236">
        <f>'Order Form'!E403</f>
        <v>14.5</v>
      </c>
      <c r="J1984" s="231">
        <f>'Order Form'!M403</f>
        <v>0</v>
      </c>
      <c r="K1984" s="231" t="str">
        <f t="shared" si="136"/>
        <v>F</v>
      </c>
      <c r="L1984" s="231">
        <f>IF('Pricing + Order Summary'!$O$13&gt;=8000,14,
IF('Pricing + Order Summary'!$O$13&gt;=5500,15,
IF('Pricing + Order Summary'!$O$13&gt;=4000,16,
IF('Pricing + Order Summary'!$O$13&gt;=2000,23,
IF('Pricing + Order Summary'!$O$13&gt;=750,21,
2)))))</f>
        <v>2</v>
      </c>
      <c r="M1984" s="231" t="str">
        <f>"SPS20115"&amp;"-"&amp;D1984&amp;"-"&amp;'Order Form'!$O$3&amp;"-4"</f>
        <v>SPS20115-0-1-4</v>
      </c>
    </row>
    <row r="1985" spans="1:13">
      <c r="A1985" s="234">
        <f>'Order Form'!A404</f>
        <v>108072</v>
      </c>
      <c r="B1985" s="234">
        <f t="shared" si="134"/>
        <v>108072</v>
      </c>
      <c r="C1985" s="235">
        <f t="shared" si="135"/>
        <v>108072</v>
      </c>
      <c r="D1985" s="231">
        <f>'Order Form'!$N$2</f>
        <v>0</v>
      </c>
      <c r="E1985" s="232">
        <f>'Order Form'!$M$11</f>
        <v>0</v>
      </c>
      <c r="F1985" s="232" t="str">
        <f>IF(ISBLANK('Order Form'!$M$12),"",'Order Form'!$M$12)</f>
        <v/>
      </c>
      <c r="G1985" s="232">
        <f t="shared" ref="G1985:G2048" ca="1" si="137">TODAY()</f>
        <v>41887</v>
      </c>
      <c r="H1985" s="233">
        <f>'Order Form'!$M$13</f>
        <v>0</v>
      </c>
      <c r="I1985" s="236">
        <f>'Order Form'!E404</f>
        <v>14.5</v>
      </c>
      <c r="J1985" s="231">
        <f>'Order Form'!M404</f>
        <v>0</v>
      </c>
      <c r="K1985" s="231" t="str">
        <f t="shared" si="136"/>
        <v>F</v>
      </c>
      <c r="L1985" s="231">
        <f>IF('Pricing + Order Summary'!$O$13&gt;=8000,14,
IF('Pricing + Order Summary'!$O$13&gt;=5500,15,
IF('Pricing + Order Summary'!$O$13&gt;=4000,16,
IF('Pricing + Order Summary'!$O$13&gt;=2000,23,
IF('Pricing + Order Summary'!$O$13&gt;=750,21,
2)))))</f>
        <v>2</v>
      </c>
      <c r="M1985" s="231" t="str">
        <f>"SPS20115"&amp;"-"&amp;D1985&amp;"-"&amp;'Order Form'!$O$3&amp;"-4"</f>
        <v>SPS20115-0-1-4</v>
      </c>
    </row>
    <row r="1986" spans="1:13">
      <c r="A1986" s="234">
        <f>'Order Form'!A405</f>
        <v>15300</v>
      </c>
      <c r="B1986" s="234">
        <f t="shared" si="134"/>
        <v>15300</v>
      </c>
      <c r="C1986" s="235">
        <f t="shared" si="135"/>
        <v>15300</v>
      </c>
      <c r="D1986" s="231">
        <f>'Order Form'!$N$2</f>
        <v>0</v>
      </c>
      <c r="E1986" s="232">
        <f>'Order Form'!$M$11</f>
        <v>0</v>
      </c>
      <c r="F1986" s="232" t="str">
        <f>IF(ISBLANK('Order Form'!$M$12),"",'Order Form'!$M$12)</f>
        <v/>
      </c>
      <c r="G1986" s="232">
        <f t="shared" ca="1" si="137"/>
        <v>41887</v>
      </c>
      <c r="H1986" s="233">
        <f>'Order Form'!$M$13</f>
        <v>0</v>
      </c>
      <c r="I1986" s="236">
        <f>'Order Form'!E405</f>
        <v>4</v>
      </c>
      <c r="J1986" s="231">
        <f>'Order Form'!M405</f>
        <v>0</v>
      </c>
      <c r="K1986" s="231" t="str">
        <f t="shared" si="136"/>
        <v>F</v>
      </c>
      <c r="L1986" s="231">
        <f>IF('Pricing + Order Summary'!$O$13&gt;=8000,14,
IF('Pricing + Order Summary'!$O$13&gt;=5500,15,
IF('Pricing + Order Summary'!$O$13&gt;=4000,16,
IF('Pricing + Order Summary'!$O$13&gt;=2000,23,
IF('Pricing + Order Summary'!$O$13&gt;=750,21,
2)))))</f>
        <v>2</v>
      </c>
      <c r="M1986" s="231" t="str">
        <f>"SPS20115"&amp;"-"&amp;D1986&amp;"-"&amp;'Order Form'!$O$3&amp;"-4"</f>
        <v>SPS20115-0-1-4</v>
      </c>
    </row>
    <row r="1987" spans="1:13">
      <c r="A1987" s="234">
        <f>'Order Form'!A406</f>
        <v>15303</v>
      </c>
      <c r="B1987" s="234">
        <f t="shared" si="134"/>
        <v>15303</v>
      </c>
      <c r="C1987" s="235">
        <f t="shared" si="135"/>
        <v>15303</v>
      </c>
      <c r="D1987" s="231">
        <f>'Order Form'!$N$2</f>
        <v>0</v>
      </c>
      <c r="E1987" s="232">
        <f>'Order Form'!$M$11</f>
        <v>0</v>
      </c>
      <c r="F1987" s="232" t="str">
        <f>IF(ISBLANK('Order Form'!$M$12),"",'Order Form'!$M$12)</f>
        <v/>
      </c>
      <c r="G1987" s="232">
        <f t="shared" ca="1" si="137"/>
        <v>41887</v>
      </c>
      <c r="H1987" s="233">
        <f>'Order Form'!$M$13</f>
        <v>0</v>
      </c>
      <c r="I1987" s="236">
        <f>'Order Form'!E406</f>
        <v>4</v>
      </c>
      <c r="J1987" s="231">
        <f>'Order Form'!M406</f>
        <v>0</v>
      </c>
      <c r="K1987" s="231" t="str">
        <f t="shared" si="136"/>
        <v>F</v>
      </c>
      <c r="L1987" s="231">
        <f>IF('Pricing + Order Summary'!$O$13&gt;=8000,14,
IF('Pricing + Order Summary'!$O$13&gt;=5500,15,
IF('Pricing + Order Summary'!$O$13&gt;=4000,16,
IF('Pricing + Order Summary'!$O$13&gt;=2000,23,
IF('Pricing + Order Summary'!$O$13&gt;=750,21,
2)))))</f>
        <v>2</v>
      </c>
      <c r="M1987" s="231" t="str">
        <f>"SPS20115"&amp;"-"&amp;D1987&amp;"-"&amp;'Order Form'!$O$3&amp;"-4"</f>
        <v>SPS20115-0-1-4</v>
      </c>
    </row>
    <row r="1988" spans="1:13">
      <c r="A1988" s="234">
        <f>'Order Form'!A407</f>
        <v>15299</v>
      </c>
      <c r="B1988" s="234">
        <f t="shared" si="134"/>
        <v>15299</v>
      </c>
      <c r="C1988" s="235">
        <f t="shared" si="135"/>
        <v>15299</v>
      </c>
      <c r="D1988" s="231">
        <f>'Order Form'!$N$2</f>
        <v>0</v>
      </c>
      <c r="E1988" s="232">
        <f>'Order Form'!$M$11</f>
        <v>0</v>
      </c>
      <c r="F1988" s="232" t="str">
        <f>IF(ISBLANK('Order Form'!$M$12),"",'Order Form'!$M$12)</f>
        <v/>
      </c>
      <c r="G1988" s="232">
        <f t="shared" ca="1" si="137"/>
        <v>41887</v>
      </c>
      <c r="H1988" s="233">
        <f>'Order Form'!$M$13</f>
        <v>0</v>
      </c>
      <c r="I1988" s="236">
        <f>'Order Form'!E407</f>
        <v>4</v>
      </c>
      <c r="J1988" s="231">
        <f>'Order Form'!M407</f>
        <v>0</v>
      </c>
      <c r="K1988" s="231" t="str">
        <f t="shared" si="136"/>
        <v>F</v>
      </c>
      <c r="L1988" s="231">
        <f>IF('Pricing + Order Summary'!$O$13&gt;=8000,14,
IF('Pricing + Order Summary'!$O$13&gt;=5500,15,
IF('Pricing + Order Summary'!$O$13&gt;=4000,16,
IF('Pricing + Order Summary'!$O$13&gt;=2000,23,
IF('Pricing + Order Summary'!$O$13&gt;=750,21,
2)))))</f>
        <v>2</v>
      </c>
      <c r="M1988" s="231" t="str">
        <f>"SPS20115"&amp;"-"&amp;D1988&amp;"-"&amp;'Order Form'!$O$3&amp;"-4"</f>
        <v>SPS20115-0-1-4</v>
      </c>
    </row>
    <row r="1989" spans="1:13">
      <c r="A1989" s="234">
        <f>'Order Form'!A408</f>
        <v>15301</v>
      </c>
      <c r="B1989" s="234">
        <f t="shared" si="134"/>
        <v>15301</v>
      </c>
      <c r="C1989" s="235">
        <f t="shared" si="135"/>
        <v>15301</v>
      </c>
      <c r="D1989" s="231">
        <f>'Order Form'!$N$2</f>
        <v>0</v>
      </c>
      <c r="E1989" s="232">
        <f>'Order Form'!$M$11</f>
        <v>0</v>
      </c>
      <c r="F1989" s="232" t="str">
        <f>IF(ISBLANK('Order Form'!$M$12),"",'Order Form'!$M$12)</f>
        <v/>
      </c>
      <c r="G1989" s="232">
        <f t="shared" ca="1" si="137"/>
        <v>41887</v>
      </c>
      <c r="H1989" s="233">
        <f>'Order Form'!$M$13</f>
        <v>0</v>
      </c>
      <c r="I1989" s="236">
        <f>'Order Form'!E408</f>
        <v>4</v>
      </c>
      <c r="J1989" s="231">
        <f>'Order Form'!M408</f>
        <v>0</v>
      </c>
      <c r="K1989" s="231" t="str">
        <f t="shared" si="136"/>
        <v>F</v>
      </c>
      <c r="L1989" s="231">
        <f>IF('Pricing + Order Summary'!$O$13&gt;=8000,14,
IF('Pricing + Order Summary'!$O$13&gt;=5500,15,
IF('Pricing + Order Summary'!$O$13&gt;=4000,16,
IF('Pricing + Order Summary'!$O$13&gt;=2000,23,
IF('Pricing + Order Summary'!$O$13&gt;=750,21,
2)))))</f>
        <v>2</v>
      </c>
      <c r="M1989" s="231" t="str">
        <f>"SPS20115"&amp;"-"&amp;D1989&amp;"-"&amp;'Order Form'!$O$3&amp;"-4"</f>
        <v>SPS20115-0-1-4</v>
      </c>
    </row>
    <row r="1990" spans="1:13">
      <c r="A1990" s="234">
        <f>'Order Form'!A409</f>
        <v>15298</v>
      </c>
      <c r="B1990" s="234">
        <f t="shared" si="134"/>
        <v>15298</v>
      </c>
      <c r="C1990" s="235">
        <f t="shared" si="135"/>
        <v>15298</v>
      </c>
      <c r="D1990" s="231">
        <f>'Order Form'!$N$2</f>
        <v>0</v>
      </c>
      <c r="E1990" s="232">
        <f>'Order Form'!$M$11</f>
        <v>0</v>
      </c>
      <c r="F1990" s="232" t="str">
        <f>IF(ISBLANK('Order Form'!$M$12),"",'Order Form'!$M$12)</f>
        <v/>
      </c>
      <c r="G1990" s="232">
        <f t="shared" ca="1" si="137"/>
        <v>41887</v>
      </c>
      <c r="H1990" s="233">
        <f>'Order Form'!$M$13</f>
        <v>0</v>
      </c>
      <c r="I1990" s="236">
        <f>'Order Form'!E409</f>
        <v>4</v>
      </c>
      <c r="J1990" s="231">
        <f>'Order Form'!M409</f>
        <v>0</v>
      </c>
      <c r="K1990" s="231" t="str">
        <f t="shared" si="136"/>
        <v>F</v>
      </c>
      <c r="L1990" s="231">
        <f>IF('Pricing + Order Summary'!$O$13&gt;=8000,14,
IF('Pricing + Order Summary'!$O$13&gt;=5500,15,
IF('Pricing + Order Summary'!$O$13&gt;=4000,16,
IF('Pricing + Order Summary'!$O$13&gt;=2000,23,
IF('Pricing + Order Summary'!$O$13&gt;=750,21,
2)))))</f>
        <v>2</v>
      </c>
      <c r="M1990" s="231" t="str">
        <f>"SPS20115"&amp;"-"&amp;D1990&amp;"-"&amp;'Order Form'!$O$3&amp;"-4"</f>
        <v>SPS20115-0-1-4</v>
      </c>
    </row>
    <row r="1991" spans="1:13">
      <c r="A1991" s="234">
        <f>'Order Form'!A410</f>
        <v>15302</v>
      </c>
      <c r="B1991" s="234">
        <f t="shared" si="134"/>
        <v>15302</v>
      </c>
      <c r="C1991" s="235">
        <f t="shared" si="135"/>
        <v>15302</v>
      </c>
      <c r="D1991" s="231">
        <f>'Order Form'!$N$2</f>
        <v>0</v>
      </c>
      <c r="E1991" s="232">
        <f>'Order Form'!$M$11</f>
        <v>0</v>
      </c>
      <c r="F1991" s="232" t="str">
        <f>IF(ISBLANK('Order Form'!$M$12),"",'Order Form'!$M$12)</f>
        <v/>
      </c>
      <c r="G1991" s="232">
        <f t="shared" ca="1" si="137"/>
        <v>41887</v>
      </c>
      <c r="H1991" s="233">
        <f>'Order Form'!$M$13</f>
        <v>0</v>
      </c>
      <c r="I1991" s="236">
        <f>'Order Form'!E410</f>
        <v>4</v>
      </c>
      <c r="J1991" s="231">
        <f>'Order Form'!M410</f>
        <v>0</v>
      </c>
      <c r="K1991" s="231" t="str">
        <f t="shared" si="136"/>
        <v>F</v>
      </c>
      <c r="L1991" s="231">
        <f>IF('Pricing + Order Summary'!$O$13&gt;=8000,14,
IF('Pricing + Order Summary'!$O$13&gt;=5500,15,
IF('Pricing + Order Summary'!$O$13&gt;=4000,16,
IF('Pricing + Order Summary'!$O$13&gt;=2000,23,
IF('Pricing + Order Summary'!$O$13&gt;=750,21,
2)))))</f>
        <v>2</v>
      </c>
      <c r="M1991" s="231" t="str">
        <f>"SPS20115"&amp;"-"&amp;D1991&amp;"-"&amp;'Order Form'!$O$3&amp;"-4"</f>
        <v>SPS20115-0-1-4</v>
      </c>
    </row>
    <row r="1992" spans="1:13">
      <c r="A1992" s="234">
        <f>'Order Form'!A411</f>
        <v>15304</v>
      </c>
      <c r="B1992" s="234">
        <f t="shared" si="134"/>
        <v>15304</v>
      </c>
      <c r="C1992" s="235">
        <f t="shared" si="135"/>
        <v>15304</v>
      </c>
      <c r="D1992" s="231">
        <f>'Order Form'!$N$2</f>
        <v>0</v>
      </c>
      <c r="E1992" s="232">
        <f>'Order Form'!$M$11</f>
        <v>0</v>
      </c>
      <c r="F1992" s="232" t="str">
        <f>IF(ISBLANK('Order Form'!$M$12),"",'Order Form'!$M$12)</f>
        <v/>
      </c>
      <c r="G1992" s="232">
        <f t="shared" ca="1" si="137"/>
        <v>41887</v>
      </c>
      <c r="H1992" s="233">
        <f>'Order Form'!$M$13</f>
        <v>0</v>
      </c>
      <c r="I1992" s="236">
        <f>'Order Form'!E411</f>
        <v>22.5</v>
      </c>
      <c r="J1992" s="231">
        <f>'Order Form'!M411</f>
        <v>0</v>
      </c>
      <c r="K1992" s="231" t="str">
        <f t="shared" si="136"/>
        <v>F</v>
      </c>
      <c r="L1992" s="231">
        <f>IF('Pricing + Order Summary'!$O$13&gt;=8000,14,
IF('Pricing + Order Summary'!$O$13&gt;=5500,15,
IF('Pricing + Order Summary'!$O$13&gt;=4000,16,
IF('Pricing + Order Summary'!$O$13&gt;=2000,23,
IF('Pricing + Order Summary'!$O$13&gt;=750,21,
2)))))</f>
        <v>2</v>
      </c>
      <c r="M1992" s="231" t="str">
        <f>"SPS20115"&amp;"-"&amp;D1992&amp;"-"&amp;'Order Form'!$O$3&amp;"-4"</f>
        <v>SPS20115-0-1-4</v>
      </c>
    </row>
    <row r="1993" spans="1:13">
      <c r="A1993" s="234">
        <f>'Order Form'!A412</f>
        <v>15305</v>
      </c>
      <c r="B1993" s="234">
        <f t="shared" si="134"/>
        <v>15305</v>
      </c>
      <c r="C1993" s="235">
        <f t="shared" si="135"/>
        <v>15305</v>
      </c>
      <c r="D1993" s="231">
        <f>'Order Form'!$N$2</f>
        <v>0</v>
      </c>
      <c r="E1993" s="232">
        <f>'Order Form'!$M$11</f>
        <v>0</v>
      </c>
      <c r="F1993" s="232" t="str">
        <f>IF(ISBLANK('Order Form'!$M$12),"",'Order Form'!$M$12)</f>
        <v/>
      </c>
      <c r="G1993" s="232">
        <f t="shared" ca="1" si="137"/>
        <v>41887</v>
      </c>
      <c r="H1993" s="233">
        <f>'Order Form'!$M$13</f>
        <v>0</v>
      </c>
      <c r="I1993" s="236">
        <f>'Order Form'!E412</f>
        <v>22.5</v>
      </c>
      <c r="J1993" s="231">
        <f>'Order Form'!M412</f>
        <v>0</v>
      </c>
      <c r="K1993" s="231" t="str">
        <f t="shared" si="136"/>
        <v>F</v>
      </c>
      <c r="L1993" s="231">
        <f>IF('Pricing + Order Summary'!$O$13&gt;=8000,14,
IF('Pricing + Order Summary'!$O$13&gt;=5500,15,
IF('Pricing + Order Summary'!$O$13&gt;=4000,16,
IF('Pricing + Order Summary'!$O$13&gt;=2000,23,
IF('Pricing + Order Summary'!$O$13&gt;=750,21,
2)))))</f>
        <v>2</v>
      </c>
      <c r="M1993" s="231" t="str">
        <f>"SPS20115"&amp;"-"&amp;D1993&amp;"-"&amp;'Order Form'!$O$3&amp;"-4"</f>
        <v>SPS20115-0-1-4</v>
      </c>
    </row>
    <row r="1994" spans="1:13">
      <c r="A1994" s="234">
        <f>'Order Form'!A413</f>
        <v>15306</v>
      </c>
      <c r="B1994" s="234">
        <f t="shared" si="134"/>
        <v>15306</v>
      </c>
      <c r="C1994" s="235">
        <f t="shared" si="135"/>
        <v>15306</v>
      </c>
      <c r="D1994" s="231">
        <f>'Order Form'!$N$2</f>
        <v>0</v>
      </c>
      <c r="E1994" s="232">
        <f>'Order Form'!$M$11</f>
        <v>0</v>
      </c>
      <c r="F1994" s="232" t="str">
        <f>IF(ISBLANK('Order Form'!$M$12),"",'Order Form'!$M$12)</f>
        <v/>
      </c>
      <c r="G1994" s="232">
        <f t="shared" ca="1" si="137"/>
        <v>41887</v>
      </c>
      <c r="H1994" s="233">
        <f>'Order Form'!$M$13</f>
        <v>0</v>
      </c>
      <c r="I1994" s="236">
        <f>'Order Form'!E413</f>
        <v>22.5</v>
      </c>
      <c r="J1994" s="231">
        <f>'Order Form'!M413</f>
        <v>0</v>
      </c>
      <c r="K1994" s="231" t="str">
        <f t="shared" si="136"/>
        <v>F</v>
      </c>
      <c r="L1994" s="231">
        <f>IF('Pricing + Order Summary'!$O$13&gt;=8000,14,
IF('Pricing + Order Summary'!$O$13&gt;=5500,15,
IF('Pricing + Order Summary'!$O$13&gt;=4000,16,
IF('Pricing + Order Summary'!$O$13&gt;=2000,23,
IF('Pricing + Order Summary'!$O$13&gt;=750,21,
2)))))</f>
        <v>2</v>
      </c>
      <c r="M1994" s="231" t="str">
        <f>"SPS20115"&amp;"-"&amp;D1994&amp;"-"&amp;'Order Form'!$O$3&amp;"-4"</f>
        <v>SPS20115-0-1-4</v>
      </c>
    </row>
    <row r="1995" spans="1:13">
      <c r="A1995" s="234">
        <f>'Order Form'!A414</f>
        <v>15307</v>
      </c>
      <c r="B1995" s="234">
        <f t="shared" si="134"/>
        <v>15307</v>
      </c>
      <c r="C1995" s="235">
        <f t="shared" si="135"/>
        <v>15307</v>
      </c>
      <c r="D1995" s="231">
        <f>'Order Form'!$N$2</f>
        <v>0</v>
      </c>
      <c r="E1995" s="232">
        <f>'Order Form'!$M$11</f>
        <v>0</v>
      </c>
      <c r="F1995" s="232" t="str">
        <f>IF(ISBLANK('Order Form'!$M$12),"",'Order Form'!$M$12)</f>
        <v/>
      </c>
      <c r="G1995" s="232">
        <f t="shared" ca="1" si="137"/>
        <v>41887</v>
      </c>
      <c r="H1995" s="233">
        <f>'Order Form'!$M$13</f>
        <v>0</v>
      </c>
      <c r="I1995" s="236">
        <f>'Order Form'!E414</f>
        <v>22.5</v>
      </c>
      <c r="J1995" s="231">
        <f>'Order Form'!M414</f>
        <v>0</v>
      </c>
      <c r="K1995" s="231" t="str">
        <f t="shared" si="136"/>
        <v>F</v>
      </c>
      <c r="L1995" s="231">
        <f>IF('Pricing + Order Summary'!$O$13&gt;=8000,14,
IF('Pricing + Order Summary'!$O$13&gt;=5500,15,
IF('Pricing + Order Summary'!$O$13&gt;=4000,16,
IF('Pricing + Order Summary'!$O$13&gt;=2000,23,
IF('Pricing + Order Summary'!$O$13&gt;=750,21,
2)))))</f>
        <v>2</v>
      </c>
      <c r="M1995" s="231" t="str">
        <f>"SPS20115"&amp;"-"&amp;D1995&amp;"-"&amp;'Order Form'!$O$3&amp;"-4"</f>
        <v>SPS20115-0-1-4</v>
      </c>
    </row>
    <row r="1996" spans="1:13">
      <c r="A1996" s="234">
        <f>'Order Form'!A415</f>
        <v>15322</v>
      </c>
      <c r="B1996" s="234">
        <f t="shared" si="134"/>
        <v>15322</v>
      </c>
      <c r="C1996" s="235">
        <f t="shared" si="135"/>
        <v>15322</v>
      </c>
      <c r="D1996" s="231">
        <f>'Order Form'!$N$2</f>
        <v>0</v>
      </c>
      <c r="E1996" s="232">
        <f>'Order Form'!$M$11</f>
        <v>0</v>
      </c>
      <c r="F1996" s="232" t="str">
        <f>IF(ISBLANK('Order Form'!$M$12),"",'Order Form'!$M$12)</f>
        <v/>
      </c>
      <c r="G1996" s="232">
        <f t="shared" ca="1" si="137"/>
        <v>41887</v>
      </c>
      <c r="H1996" s="233">
        <f>'Order Form'!$M$13</f>
        <v>0</v>
      </c>
      <c r="I1996" s="236">
        <f>'Order Form'!E415</f>
        <v>22.5</v>
      </c>
      <c r="J1996" s="231">
        <f>'Order Form'!M415</f>
        <v>0</v>
      </c>
      <c r="K1996" s="231" t="str">
        <f t="shared" si="136"/>
        <v>F</v>
      </c>
      <c r="L1996" s="231">
        <f>IF('Pricing + Order Summary'!$O$13&gt;=8000,14,
IF('Pricing + Order Summary'!$O$13&gt;=5500,15,
IF('Pricing + Order Summary'!$O$13&gt;=4000,16,
IF('Pricing + Order Summary'!$O$13&gt;=2000,23,
IF('Pricing + Order Summary'!$O$13&gt;=750,21,
2)))))</f>
        <v>2</v>
      </c>
      <c r="M1996" s="231" t="str">
        <f>"SPS20115"&amp;"-"&amp;D1996&amp;"-"&amp;'Order Form'!$O$3&amp;"-4"</f>
        <v>SPS20115-0-1-4</v>
      </c>
    </row>
    <row r="1997" spans="1:13">
      <c r="A1997" s="234">
        <f>'Order Form'!A416</f>
        <v>15323</v>
      </c>
      <c r="B1997" s="234">
        <f t="shared" si="134"/>
        <v>15323</v>
      </c>
      <c r="C1997" s="235">
        <f t="shared" si="135"/>
        <v>15323</v>
      </c>
      <c r="D1997" s="231">
        <f>'Order Form'!$N$2</f>
        <v>0</v>
      </c>
      <c r="E1997" s="232">
        <f>'Order Form'!$M$11</f>
        <v>0</v>
      </c>
      <c r="F1997" s="232" t="str">
        <f>IF(ISBLANK('Order Form'!$M$12),"",'Order Form'!$M$12)</f>
        <v/>
      </c>
      <c r="G1997" s="232">
        <f t="shared" ca="1" si="137"/>
        <v>41887</v>
      </c>
      <c r="H1997" s="233">
        <f>'Order Form'!$M$13</f>
        <v>0</v>
      </c>
      <c r="I1997" s="236">
        <f>'Order Form'!E416</f>
        <v>22.5</v>
      </c>
      <c r="J1997" s="231">
        <f>'Order Form'!M416</f>
        <v>0</v>
      </c>
      <c r="K1997" s="231" t="str">
        <f t="shared" si="136"/>
        <v>F</v>
      </c>
      <c r="L1997" s="231">
        <f>IF('Pricing + Order Summary'!$O$13&gt;=8000,14,
IF('Pricing + Order Summary'!$O$13&gt;=5500,15,
IF('Pricing + Order Summary'!$O$13&gt;=4000,16,
IF('Pricing + Order Summary'!$O$13&gt;=2000,23,
IF('Pricing + Order Summary'!$O$13&gt;=750,21,
2)))))</f>
        <v>2</v>
      </c>
      <c r="M1997" s="231" t="str">
        <f>"SPS20115"&amp;"-"&amp;D1997&amp;"-"&amp;'Order Form'!$O$3&amp;"-4"</f>
        <v>SPS20115-0-1-4</v>
      </c>
    </row>
    <row r="1998" spans="1:13">
      <c r="A1998" s="234">
        <f>'Order Form'!A417</f>
        <v>15324</v>
      </c>
      <c r="B1998" s="234">
        <f t="shared" si="134"/>
        <v>15324</v>
      </c>
      <c r="C1998" s="235">
        <f t="shared" si="135"/>
        <v>15324</v>
      </c>
      <c r="D1998" s="231">
        <f>'Order Form'!$N$2</f>
        <v>0</v>
      </c>
      <c r="E1998" s="232">
        <f>'Order Form'!$M$11</f>
        <v>0</v>
      </c>
      <c r="F1998" s="232" t="str">
        <f>IF(ISBLANK('Order Form'!$M$12),"",'Order Form'!$M$12)</f>
        <v/>
      </c>
      <c r="G1998" s="232">
        <f t="shared" ca="1" si="137"/>
        <v>41887</v>
      </c>
      <c r="H1998" s="233">
        <f>'Order Form'!$M$13</f>
        <v>0</v>
      </c>
      <c r="I1998" s="236">
        <f>'Order Form'!E417</f>
        <v>22.5</v>
      </c>
      <c r="J1998" s="231">
        <f>'Order Form'!M417</f>
        <v>0</v>
      </c>
      <c r="K1998" s="231" t="str">
        <f t="shared" si="136"/>
        <v>F</v>
      </c>
      <c r="L1998" s="231">
        <f>IF('Pricing + Order Summary'!$O$13&gt;=8000,14,
IF('Pricing + Order Summary'!$O$13&gt;=5500,15,
IF('Pricing + Order Summary'!$O$13&gt;=4000,16,
IF('Pricing + Order Summary'!$O$13&gt;=2000,23,
IF('Pricing + Order Summary'!$O$13&gt;=750,21,
2)))))</f>
        <v>2</v>
      </c>
      <c r="M1998" s="231" t="str">
        <f>"SPS20115"&amp;"-"&amp;D1998&amp;"-"&amp;'Order Form'!$O$3&amp;"-4"</f>
        <v>SPS20115-0-1-4</v>
      </c>
    </row>
    <row r="1999" spans="1:13">
      <c r="A1999" s="234">
        <f>'Order Form'!A418</f>
        <v>15325</v>
      </c>
      <c r="B1999" s="234">
        <f t="shared" si="134"/>
        <v>15325</v>
      </c>
      <c r="C1999" s="235">
        <f t="shared" si="135"/>
        <v>15325</v>
      </c>
      <c r="D1999" s="231">
        <f>'Order Form'!$N$2</f>
        <v>0</v>
      </c>
      <c r="E1999" s="232">
        <f>'Order Form'!$M$11</f>
        <v>0</v>
      </c>
      <c r="F1999" s="232" t="str">
        <f>IF(ISBLANK('Order Form'!$M$12),"",'Order Form'!$M$12)</f>
        <v/>
      </c>
      <c r="G1999" s="232">
        <f t="shared" ca="1" si="137"/>
        <v>41887</v>
      </c>
      <c r="H1999" s="233">
        <f>'Order Form'!$M$13</f>
        <v>0</v>
      </c>
      <c r="I1999" s="236">
        <f>'Order Form'!E418</f>
        <v>22.5</v>
      </c>
      <c r="J1999" s="231">
        <f>'Order Form'!M418</f>
        <v>0</v>
      </c>
      <c r="K1999" s="231" t="str">
        <f t="shared" si="136"/>
        <v>F</v>
      </c>
      <c r="L1999" s="231">
        <f>IF('Pricing + Order Summary'!$O$13&gt;=8000,14,
IF('Pricing + Order Summary'!$O$13&gt;=5500,15,
IF('Pricing + Order Summary'!$O$13&gt;=4000,16,
IF('Pricing + Order Summary'!$O$13&gt;=2000,23,
IF('Pricing + Order Summary'!$O$13&gt;=750,21,
2)))))</f>
        <v>2</v>
      </c>
      <c r="M1999" s="231" t="str">
        <f>"SPS20115"&amp;"-"&amp;D1999&amp;"-"&amp;'Order Form'!$O$3&amp;"-4"</f>
        <v>SPS20115-0-1-4</v>
      </c>
    </row>
    <row r="2000" spans="1:13">
      <c r="A2000" s="234">
        <f>'Order Form'!A419</f>
        <v>15326</v>
      </c>
      <c r="B2000" s="234">
        <f t="shared" si="134"/>
        <v>15326</v>
      </c>
      <c r="C2000" s="235">
        <f t="shared" si="135"/>
        <v>15326</v>
      </c>
      <c r="D2000" s="231">
        <f>'Order Form'!$N$2</f>
        <v>0</v>
      </c>
      <c r="E2000" s="232">
        <f>'Order Form'!$M$11</f>
        <v>0</v>
      </c>
      <c r="F2000" s="232" t="str">
        <f>IF(ISBLANK('Order Form'!$M$12),"",'Order Form'!$M$12)</f>
        <v/>
      </c>
      <c r="G2000" s="232">
        <f t="shared" ca="1" si="137"/>
        <v>41887</v>
      </c>
      <c r="H2000" s="233">
        <f>'Order Form'!$M$13</f>
        <v>0</v>
      </c>
      <c r="I2000" s="236">
        <f>'Order Form'!E419</f>
        <v>22.5</v>
      </c>
      <c r="J2000" s="231">
        <f>'Order Form'!M419</f>
        <v>0</v>
      </c>
      <c r="K2000" s="231" t="str">
        <f t="shared" si="136"/>
        <v>F</v>
      </c>
      <c r="L2000" s="231">
        <f>IF('Pricing + Order Summary'!$O$13&gt;=8000,14,
IF('Pricing + Order Summary'!$O$13&gt;=5500,15,
IF('Pricing + Order Summary'!$O$13&gt;=4000,16,
IF('Pricing + Order Summary'!$O$13&gt;=2000,23,
IF('Pricing + Order Summary'!$O$13&gt;=750,21,
2)))))</f>
        <v>2</v>
      </c>
      <c r="M2000" s="231" t="str">
        <f>"SPS20115"&amp;"-"&amp;D2000&amp;"-"&amp;'Order Form'!$O$3&amp;"-4"</f>
        <v>SPS20115-0-1-4</v>
      </c>
    </row>
    <row r="2001" spans="1:13">
      <c r="A2001" s="234">
        <f>'Order Form'!A420</f>
        <v>15327</v>
      </c>
      <c r="B2001" s="234">
        <f t="shared" si="134"/>
        <v>15327</v>
      </c>
      <c r="C2001" s="235">
        <f t="shared" si="135"/>
        <v>15327</v>
      </c>
      <c r="D2001" s="231">
        <f>'Order Form'!$N$2</f>
        <v>0</v>
      </c>
      <c r="E2001" s="232">
        <f>'Order Form'!$M$11</f>
        <v>0</v>
      </c>
      <c r="F2001" s="232" t="str">
        <f>IF(ISBLANK('Order Form'!$M$12),"",'Order Form'!$M$12)</f>
        <v/>
      </c>
      <c r="G2001" s="232">
        <f t="shared" ca="1" si="137"/>
        <v>41887</v>
      </c>
      <c r="H2001" s="233">
        <f>'Order Form'!$M$13</f>
        <v>0</v>
      </c>
      <c r="I2001" s="236">
        <f>'Order Form'!E420</f>
        <v>22.5</v>
      </c>
      <c r="J2001" s="231">
        <f>'Order Form'!M420</f>
        <v>0</v>
      </c>
      <c r="K2001" s="231" t="str">
        <f t="shared" si="136"/>
        <v>F</v>
      </c>
      <c r="L2001" s="231">
        <f>IF('Pricing + Order Summary'!$O$13&gt;=8000,14,
IF('Pricing + Order Summary'!$O$13&gt;=5500,15,
IF('Pricing + Order Summary'!$O$13&gt;=4000,16,
IF('Pricing + Order Summary'!$O$13&gt;=2000,23,
IF('Pricing + Order Summary'!$O$13&gt;=750,21,
2)))))</f>
        <v>2</v>
      </c>
      <c r="M2001" s="231" t="str">
        <f>"SPS20115"&amp;"-"&amp;D2001&amp;"-"&amp;'Order Form'!$O$3&amp;"-4"</f>
        <v>SPS20115-0-1-4</v>
      </c>
    </row>
    <row r="2002" spans="1:13">
      <c r="A2002" s="234">
        <f>'Order Form'!A421</f>
        <v>15328</v>
      </c>
      <c r="B2002" s="234">
        <f t="shared" si="134"/>
        <v>15328</v>
      </c>
      <c r="C2002" s="235">
        <f t="shared" si="135"/>
        <v>15328</v>
      </c>
      <c r="D2002" s="231">
        <f>'Order Form'!$N$2</f>
        <v>0</v>
      </c>
      <c r="E2002" s="232">
        <f>'Order Form'!$M$11</f>
        <v>0</v>
      </c>
      <c r="F2002" s="232" t="str">
        <f>IF(ISBLANK('Order Form'!$M$12),"",'Order Form'!$M$12)</f>
        <v/>
      </c>
      <c r="G2002" s="232">
        <f t="shared" ca="1" si="137"/>
        <v>41887</v>
      </c>
      <c r="H2002" s="233">
        <f>'Order Form'!$M$13</f>
        <v>0</v>
      </c>
      <c r="I2002" s="236">
        <f>'Order Form'!E421</f>
        <v>22.5</v>
      </c>
      <c r="J2002" s="231">
        <f>'Order Form'!M421</f>
        <v>0</v>
      </c>
      <c r="K2002" s="231" t="str">
        <f t="shared" si="136"/>
        <v>F</v>
      </c>
      <c r="L2002" s="231">
        <f>IF('Pricing + Order Summary'!$O$13&gt;=8000,14,
IF('Pricing + Order Summary'!$O$13&gt;=5500,15,
IF('Pricing + Order Summary'!$O$13&gt;=4000,16,
IF('Pricing + Order Summary'!$O$13&gt;=2000,23,
IF('Pricing + Order Summary'!$O$13&gt;=750,21,
2)))))</f>
        <v>2</v>
      </c>
      <c r="M2002" s="231" t="str">
        <f>"SPS20115"&amp;"-"&amp;D2002&amp;"-"&amp;'Order Form'!$O$3&amp;"-4"</f>
        <v>SPS20115-0-1-4</v>
      </c>
    </row>
    <row r="2003" spans="1:13">
      <c r="A2003" s="234">
        <f>'Order Form'!A422</f>
        <v>15329</v>
      </c>
      <c r="B2003" s="234">
        <f t="shared" si="134"/>
        <v>15329</v>
      </c>
      <c r="C2003" s="235">
        <f t="shared" si="135"/>
        <v>15329</v>
      </c>
      <c r="D2003" s="231">
        <f>'Order Form'!$N$2</f>
        <v>0</v>
      </c>
      <c r="E2003" s="232">
        <f>'Order Form'!$M$11</f>
        <v>0</v>
      </c>
      <c r="F2003" s="232" t="str">
        <f>IF(ISBLANK('Order Form'!$M$12),"",'Order Form'!$M$12)</f>
        <v/>
      </c>
      <c r="G2003" s="232">
        <f t="shared" ca="1" si="137"/>
        <v>41887</v>
      </c>
      <c r="H2003" s="233">
        <f>'Order Form'!$M$13</f>
        <v>0</v>
      </c>
      <c r="I2003" s="236">
        <f>'Order Form'!E422</f>
        <v>22.5</v>
      </c>
      <c r="J2003" s="231">
        <f>'Order Form'!M422</f>
        <v>0</v>
      </c>
      <c r="K2003" s="231" t="str">
        <f t="shared" si="136"/>
        <v>F</v>
      </c>
      <c r="L2003" s="231">
        <f>IF('Pricing + Order Summary'!$O$13&gt;=8000,14,
IF('Pricing + Order Summary'!$O$13&gt;=5500,15,
IF('Pricing + Order Summary'!$O$13&gt;=4000,16,
IF('Pricing + Order Summary'!$O$13&gt;=2000,23,
IF('Pricing + Order Summary'!$O$13&gt;=750,21,
2)))))</f>
        <v>2</v>
      </c>
      <c r="M2003" s="231" t="str">
        <f>"SPS20115"&amp;"-"&amp;D2003&amp;"-"&amp;'Order Form'!$O$3&amp;"-4"</f>
        <v>SPS20115-0-1-4</v>
      </c>
    </row>
    <row r="2004" spans="1:13">
      <c r="A2004" s="234">
        <f>'Order Form'!A423</f>
        <v>15311</v>
      </c>
      <c r="B2004" s="234">
        <f t="shared" si="134"/>
        <v>15311</v>
      </c>
      <c r="C2004" s="235">
        <f t="shared" si="135"/>
        <v>15311</v>
      </c>
      <c r="D2004" s="231">
        <f>'Order Form'!$N$2</f>
        <v>0</v>
      </c>
      <c r="E2004" s="232">
        <f>'Order Form'!$M$11</f>
        <v>0</v>
      </c>
      <c r="F2004" s="232" t="str">
        <f>IF(ISBLANK('Order Form'!$M$12),"",'Order Form'!$M$12)</f>
        <v/>
      </c>
      <c r="G2004" s="232">
        <f t="shared" ca="1" si="137"/>
        <v>41887</v>
      </c>
      <c r="H2004" s="233">
        <f>'Order Form'!$M$13</f>
        <v>0</v>
      </c>
      <c r="I2004" s="236">
        <f>'Order Form'!E423</f>
        <v>22.5</v>
      </c>
      <c r="J2004" s="231">
        <f>'Order Form'!M423</f>
        <v>0</v>
      </c>
      <c r="K2004" s="231" t="str">
        <f t="shared" si="136"/>
        <v>F</v>
      </c>
      <c r="L2004" s="231">
        <f>IF('Pricing + Order Summary'!$O$13&gt;=8000,14,
IF('Pricing + Order Summary'!$O$13&gt;=5500,15,
IF('Pricing + Order Summary'!$O$13&gt;=4000,16,
IF('Pricing + Order Summary'!$O$13&gt;=2000,23,
IF('Pricing + Order Summary'!$O$13&gt;=750,21,
2)))))</f>
        <v>2</v>
      </c>
      <c r="M2004" s="231" t="str">
        <f>"SPS20115"&amp;"-"&amp;D2004&amp;"-"&amp;'Order Form'!$O$3&amp;"-4"</f>
        <v>SPS20115-0-1-4</v>
      </c>
    </row>
    <row r="2005" spans="1:13">
      <c r="A2005" s="234">
        <f>'Order Form'!A424</f>
        <v>15312</v>
      </c>
      <c r="B2005" s="234">
        <f t="shared" si="134"/>
        <v>15312</v>
      </c>
      <c r="C2005" s="235">
        <f t="shared" si="135"/>
        <v>15312</v>
      </c>
      <c r="D2005" s="231">
        <f>'Order Form'!$N$2</f>
        <v>0</v>
      </c>
      <c r="E2005" s="232">
        <f>'Order Form'!$M$11</f>
        <v>0</v>
      </c>
      <c r="F2005" s="232" t="str">
        <f>IF(ISBLANK('Order Form'!$M$12),"",'Order Form'!$M$12)</f>
        <v/>
      </c>
      <c r="G2005" s="232">
        <f t="shared" ca="1" si="137"/>
        <v>41887</v>
      </c>
      <c r="H2005" s="233">
        <f>'Order Form'!$M$13</f>
        <v>0</v>
      </c>
      <c r="I2005" s="236">
        <f>'Order Form'!E424</f>
        <v>22.5</v>
      </c>
      <c r="J2005" s="231">
        <f>'Order Form'!M424</f>
        <v>0</v>
      </c>
      <c r="K2005" s="231" t="str">
        <f t="shared" si="136"/>
        <v>F</v>
      </c>
      <c r="L2005" s="231">
        <f>IF('Pricing + Order Summary'!$O$13&gt;=8000,14,
IF('Pricing + Order Summary'!$O$13&gt;=5500,15,
IF('Pricing + Order Summary'!$O$13&gt;=4000,16,
IF('Pricing + Order Summary'!$O$13&gt;=2000,23,
IF('Pricing + Order Summary'!$O$13&gt;=750,21,
2)))))</f>
        <v>2</v>
      </c>
      <c r="M2005" s="231" t="str">
        <f>"SPS20115"&amp;"-"&amp;D2005&amp;"-"&amp;'Order Form'!$O$3&amp;"-4"</f>
        <v>SPS20115-0-1-4</v>
      </c>
    </row>
    <row r="2006" spans="1:13">
      <c r="A2006" s="234">
        <f>'Order Form'!A425</f>
        <v>15313</v>
      </c>
      <c r="B2006" s="234">
        <f t="shared" si="134"/>
        <v>15313</v>
      </c>
      <c r="C2006" s="235">
        <f t="shared" si="135"/>
        <v>15313</v>
      </c>
      <c r="D2006" s="231">
        <f>'Order Form'!$N$2</f>
        <v>0</v>
      </c>
      <c r="E2006" s="232">
        <f>'Order Form'!$M$11</f>
        <v>0</v>
      </c>
      <c r="F2006" s="232" t="str">
        <f>IF(ISBLANK('Order Form'!$M$12),"",'Order Form'!$M$12)</f>
        <v/>
      </c>
      <c r="G2006" s="232">
        <f t="shared" ca="1" si="137"/>
        <v>41887</v>
      </c>
      <c r="H2006" s="233">
        <f>'Order Form'!$M$13</f>
        <v>0</v>
      </c>
      <c r="I2006" s="236">
        <f>'Order Form'!E425</f>
        <v>22.5</v>
      </c>
      <c r="J2006" s="231">
        <f>'Order Form'!M425</f>
        <v>0</v>
      </c>
      <c r="K2006" s="231" t="str">
        <f t="shared" si="136"/>
        <v>F</v>
      </c>
      <c r="L2006" s="231">
        <f>IF('Pricing + Order Summary'!$O$13&gt;=8000,14,
IF('Pricing + Order Summary'!$O$13&gt;=5500,15,
IF('Pricing + Order Summary'!$O$13&gt;=4000,16,
IF('Pricing + Order Summary'!$O$13&gt;=2000,23,
IF('Pricing + Order Summary'!$O$13&gt;=750,21,
2)))))</f>
        <v>2</v>
      </c>
      <c r="M2006" s="231" t="str">
        <f>"SPS20115"&amp;"-"&amp;D2006&amp;"-"&amp;'Order Form'!$O$3&amp;"-4"</f>
        <v>SPS20115-0-1-4</v>
      </c>
    </row>
    <row r="2007" spans="1:13">
      <c r="A2007" s="234">
        <f>'Order Form'!A426</f>
        <v>15308</v>
      </c>
      <c r="B2007" s="234">
        <f t="shared" si="134"/>
        <v>15308</v>
      </c>
      <c r="C2007" s="235">
        <f t="shared" si="135"/>
        <v>15308</v>
      </c>
      <c r="D2007" s="231">
        <f>'Order Form'!$N$2</f>
        <v>0</v>
      </c>
      <c r="E2007" s="232">
        <f>'Order Form'!$M$11</f>
        <v>0</v>
      </c>
      <c r="F2007" s="232" t="str">
        <f>IF(ISBLANK('Order Form'!$M$12),"",'Order Form'!$M$12)</f>
        <v/>
      </c>
      <c r="G2007" s="232">
        <f t="shared" ca="1" si="137"/>
        <v>41887</v>
      </c>
      <c r="H2007" s="233">
        <f>'Order Form'!$M$13</f>
        <v>0</v>
      </c>
      <c r="I2007" s="236">
        <f>'Order Form'!E426</f>
        <v>22.5</v>
      </c>
      <c r="J2007" s="231">
        <f>'Order Form'!M426</f>
        <v>0</v>
      </c>
      <c r="K2007" s="231" t="str">
        <f t="shared" si="136"/>
        <v>F</v>
      </c>
      <c r="L2007" s="231">
        <f>IF('Pricing + Order Summary'!$O$13&gt;=8000,14,
IF('Pricing + Order Summary'!$O$13&gt;=5500,15,
IF('Pricing + Order Summary'!$O$13&gt;=4000,16,
IF('Pricing + Order Summary'!$O$13&gt;=2000,23,
IF('Pricing + Order Summary'!$O$13&gt;=750,21,
2)))))</f>
        <v>2</v>
      </c>
      <c r="M2007" s="231" t="str">
        <f>"SPS20115"&amp;"-"&amp;D2007&amp;"-"&amp;'Order Form'!$O$3&amp;"-4"</f>
        <v>SPS20115-0-1-4</v>
      </c>
    </row>
    <row r="2008" spans="1:13">
      <c r="A2008" s="234">
        <f>'Order Form'!A427</f>
        <v>15309</v>
      </c>
      <c r="B2008" s="234">
        <f t="shared" si="134"/>
        <v>15309</v>
      </c>
      <c r="C2008" s="235">
        <f t="shared" si="135"/>
        <v>15309</v>
      </c>
      <c r="D2008" s="231">
        <f>'Order Form'!$N$2</f>
        <v>0</v>
      </c>
      <c r="E2008" s="232">
        <f>'Order Form'!$M$11</f>
        <v>0</v>
      </c>
      <c r="F2008" s="232" t="str">
        <f>IF(ISBLANK('Order Form'!$M$12),"",'Order Form'!$M$12)</f>
        <v/>
      </c>
      <c r="G2008" s="232">
        <f t="shared" ca="1" si="137"/>
        <v>41887</v>
      </c>
      <c r="H2008" s="233">
        <f>'Order Form'!$M$13</f>
        <v>0</v>
      </c>
      <c r="I2008" s="236">
        <f>'Order Form'!E427</f>
        <v>22.5</v>
      </c>
      <c r="J2008" s="231">
        <f>'Order Form'!M427</f>
        <v>0</v>
      </c>
      <c r="K2008" s="231" t="str">
        <f t="shared" si="136"/>
        <v>F</v>
      </c>
      <c r="L2008" s="231">
        <f>IF('Pricing + Order Summary'!$O$13&gt;=8000,14,
IF('Pricing + Order Summary'!$O$13&gt;=5500,15,
IF('Pricing + Order Summary'!$O$13&gt;=4000,16,
IF('Pricing + Order Summary'!$O$13&gt;=2000,23,
IF('Pricing + Order Summary'!$O$13&gt;=750,21,
2)))))</f>
        <v>2</v>
      </c>
      <c r="M2008" s="231" t="str">
        <f>"SPS20115"&amp;"-"&amp;D2008&amp;"-"&amp;'Order Form'!$O$3&amp;"-4"</f>
        <v>SPS20115-0-1-4</v>
      </c>
    </row>
    <row r="2009" spans="1:13">
      <c r="A2009" s="234">
        <f>'Order Form'!A428</f>
        <v>15310</v>
      </c>
      <c r="B2009" s="234">
        <f t="shared" si="134"/>
        <v>15310</v>
      </c>
      <c r="C2009" s="235">
        <f t="shared" si="135"/>
        <v>15310</v>
      </c>
      <c r="D2009" s="231">
        <f>'Order Form'!$N$2</f>
        <v>0</v>
      </c>
      <c r="E2009" s="232">
        <f>'Order Form'!$M$11</f>
        <v>0</v>
      </c>
      <c r="F2009" s="232" t="str">
        <f>IF(ISBLANK('Order Form'!$M$12),"",'Order Form'!$M$12)</f>
        <v/>
      </c>
      <c r="G2009" s="232">
        <f t="shared" ca="1" si="137"/>
        <v>41887</v>
      </c>
      <c r="H2009" s="233">
        <f>'Order Form'!$M$13</f>
        <v>0</v>
      </c>
      <c r="I2009" s="236">
        <f>'Order Form'!E428</f>
        <v>22.5</v>
      </c>
      <c r="J2009" s="231">
        <f>'Order Form'!M428</f>
        <v>0</v>
      </c>
      <c r="K2009" s="231" t="str">
        <f t="shared" si="136"/>
        <v>F</v>
      </c>
      <c r="L2009" s="231">
        <f>IF('Pricing + Order Summary'!$O$13&gt;=8000,14,
IF('Pricing + Order Summary'!$O$13&gt;=5500,15,
IF('Pricing + Order Summary'!$O$13&gt;=4000,16,
IF('Pricing + Order Summary'!$O$13&gt;=2000,23,
IF('Pricing + Order Summary'!$O$13&gt;=750,21,
2)))))</f>
        <v>2</v>
      </c>
      <c r="M2009" s="231" t="str">
        <f>"SPS20115"&amp;"-"&amp;D2009&amp;"-"&amp;'Order Form'!$O$3&amp;"-4"</f>
        <v>SPS20115-0-1-4</v>
      </c>
    </row>
    <row r="2010" spans="1:13">
      <c r="A2010" s="234">
        <f>'Order Form'!A429</f>
        <v>15330</v>
      </c>
      <c r="B2010" s="234">
        <f t="shared" si="134"/>
        <v>15330</v>
      </c>
      <c r="C2010" s="235">
        <f t="shared" si="135"/>
        <v>15330</v>
      </c>
      <c r="D2010" s="231">
        <f>'Order Form'!$N$2</f>
        <v>0</v>
      </c>
      <c r="E2010" s="232">
        <f>'Order Form'!$M$11</f>
        <v>0</v>
      </c>
      <c r="F2010" s="232" t="str">
        <f>IF(ISBLANK('Order Form'!$M$12),"",'Order Form'!$M$12)</f>
        <v/>
      </c>
      <c r="G2010" s="232">
        <f t="shared" ca="1" si="137"/>
        <v>41887</v>
      </c>
      <c r="H2010" s="233">
        <f>'Order Form'!$M$13</f>
        <v>0</v>
      </c>
      <c r="I2010" s="236">
        <f>'Order Form'!E429</f>
        <v>22.5</v>
      </c>
      <c r="J2010" s="231">
        <f>'Order Form'!M429</f>
        <v>0</v>
      </c>
      <c r="K2010" s="231" t="str">
        <f t="shared" si="136"/>
        <v>F</v>
      </c>
      <c r="L2010" s="231">
        <f>IF('Pricing + Order Summary'!$O$13&gt;=8000,14,
IF('Pricing + Order Summary'!$O$13&gt;=5500,15,
IF('Pricing + Order Summary'!$O$13&gt;=4000,16,
IF('Pricing + Order Summary'!$O$13&gt;=2000,23,
IF('Pricing + Order Summary'!$O$13&gt;=750,21,
2)))))</f>
        <v>2</v>
      </c>
      <c r="M2010" s="231" t="str">
        <f>"SPS20115"&amp;"-"&amp;D2010&amp;"-"&amp;'Order Form'!$O$3&amp;"-4"</f>
        <v>SPS20115-0-1-4</v>
      </c>
    </row>
    <row r="2011" spans="1:13">
      <c r="A2011" s="234">
        <f>'Order Form'!A430</f>
        <v>15331</v>
      </c>
      <c r="B2011" s="234">
        <f t="shared" si="134"/>
        <v>15331</v>
      </c>
      <c r="C2011" s="235">
        <f t="shared" si="135"/>
        <v>15331</v>
      </c>
      <c r="D2011" s="231">
        <f>'Order Form'!$N$2</f>
        <v>0</v>
      </c>
      <c r="E2011" s="232">
        <f>'Order Form'!$M$11</f>
        <v>0</v>
      </c>
      <c r="F2011" s="232" t="str">
        <f>IF(ISBLANK('Order Form'!$M$12),"",'Order Form'!$M$12)</f>
        <v/>
      </c>
      <c r="G2011" s="232">
        <f t="shared" ca="1" si="137"/>
        <v>41887</v>
      </c>
      <c r="H2011" s="233">
        <f>'Order Form'!$M$13</f>
        <v>0</v>
      </c>
      <c r="I2011" s="236">
        <f>'Order Form'!E430</f>
        <v>22.5</v>
      </c>
      <c r="J2011" s="231">
        <f>'Order Form'!M430</f>
        <v>0</v>
      </c>
      <c r="K2011" s="231" t="str">
        <f t="shared" si="136"/>
        <v>F</v>
      </c>
      <c r="L2011" s="231">
        <f>IF('Pricing + Order Summary'!$O$13&gt;=8000,14,
IF('Pricing + Order Summary'!$O$13&gt;=5500,15,
IF('Pricing + Order Summary'!$O$13&gt;=4000,16,
IF('Pricing + Order Summary'!$O$13&gt;=2000,23,
IF('Pricing + Order Summary'!$O$13&gt;=750,21,
2)))))</f>
        <v>2</v>
      </c>
      <c r="M2011" s="231" t="str">
        <f>"SPS20115"&amp;"-"&amp;D2011&amp;"-"&amp;'Order Form'!$O$3&amp;"-4"</f>
        <v>SPS20115-0-1-4</v>
      </c>
    </row>
    <row r="2012" spans="1:13">
      <c r="A2012" s="234">
        <f>'Order Form'!A431</f>
        <v>15332</v>
      </c>
      <c r="B2012" s="234">
        <f t="shared" si="134"/>
        <v>15332</v>
      </c>
      <c r="C2012" s="235">
        <f t="shared" si="135"/>
        <v>15332</v>
      </c>
      <c r="D2012" s="231">
        <f>'Order Form'!$N$2</f>
        <v>0</v>
      </c>
      <c r="E2012" s="232">
        <f>'Order Form'!$M$11</f>
        <v>0</v>
      </c>
      <c r="F2012" s="232" t="str">
        <f>IF(ISBLANK('Order Form'!$M$12),"",'Order Form'!$M$12)</f>
        <v/>
      </c>
      <c r="G2012" s="232">
        <f t="shared" ca="1" si="137"/>
        <v>41887</v>
      </c>
      <c r="H2012" s="233">
        <f>'Order Form'!$M$13</f>
        <v>0</v>
      </c>
      <c r="I2012" s="236">
        <f>'Order Form'!E431</f>
        <v>22.5</v>
      </c>
      <c r="J2012" s="231">
        <f>'Order Form'!M431</f>
        <v>0</v>
      </c>
      <c r="K2012" s="231" t="str">
        <f t="shared" si="136"/>
        <v>F</v>
      </c>
      <c r="L2012" s="231">
        <f>IF('Pricing + Order Summary'!$O$13&gt;=8000,14,
IF('Pricing + Order Summary'!$O$13&gt;=5500,15,
IF('Pricing + Order Summary'!$O$13&gt;=4000,16,
IF('Pricing + Order Summary'!$O$13&gt;=2000,23,
IF('Pricing + Order Summary'!$O$13&gt;=750,21,
2)))))</f>
        <v>2</v>
      </c>
      <c r="M2012" s="231" t="str">
        <f>"SPS20115"&amp;"-"&amp;D2012&amp;"-"&amp;'Order Form'!$O$3&amp;"-4"</f>
        <v>SPS20115-0-1-4</v>
      </c>
    </row>
    <row r="2013" spans="1:13">
      <c r="A2013" s="234">
        <f>'Order Form'!A432</f>
        <v>15318</v>
      </c>
      <c r="B2013" s="234">
        <f t="shared" si="134"/>
        <v>15318</v>
      </c>
      <c r="C2013" s="235">
        <f t="shared" si="135"/>
        <v>15318</v>
      </c>
      <c r="D2013" s="231">
        <f>'Order Form'!$N$2</f>
        <v>0</v>
      </c>
      <c r="E2013" s="232">
        <f>'Order Form'!$M$11</f>
        <v>0</v>
      </c>
      <c r="F2013" s="232" t="str">
        <f>IF(ISBLANK('Order Form'!$M$12),"",'Order Form'!$M$12)</f>
        <v/>
      </c>
      <c r="G2013" s="232">
        <f t="shared" ca="1" si="137"/>
        <v>41887</v>
      </c>
      <c r="H2013" s="233">
        <f>'Order Form'!$M$13</f>
        <v>0</v>
      </c>
      <c r="I2013" s="236">
        <f>'Order Form'!E432</f>
        <v>14.5</v>
      </c>
      <c r="J2013" s="231">
        <f>'Order Form'!M432</f>
        <v>0</v>
      </c>
      <c r="K2013" s="231" t="str">
        <f t="shared" si="136"/>
        <v>F</v>
      </c>
      <c r="L2013" s="231">
        <f>IF('Pricing + Order Summary'!$O$13&gt;=8000,14,
IF('Pricing + Order Summary'!$O$13&gt;=5500,15,
IF('Pricing + Order Summary'!$O$13&gt;=4000,16,
IF('Pricing + Order Summary'!$O$13&gt;=2000,23,
IF('Pricing + Order Summary'!$O$13&gt;=750,21,
2)))))</f>
        <v>2</v>
      </c>
      <c r="M2013" s="231" t="str">
        <f>"SPS20115"&amp;"-"&amp;D2013&amp;"-"&amp;'Order Form'!$O$3&amp;"-4"</f>
        <v>SPS20115-0-1-4</v>
      </c>
    </row>
    <row r="2014" spans="1:13">
      <c r="A2014" s="234">
        <f>'Order Form'!A433</f>
        <v>15319</v>
      </c>
      <c r="B2014" s="234">
        <f t="shared" si="134"/>
        <v>15319</v>
      </c>
      <c r="C2014" s="235">
        <f t="shared" si="135"/>
        <v>15319</v>
      </c>
      <c r="D2014" s="231">
        <f>'Order Form'!$N$2</f>
        <v>0</v>
      </c>
      <c r="E2014" s="232">
        <f>'Order Form'!$M$11</f>
        <v>0</v>
      </c>
      <c r="F2014" s="232" t="str">
        <f>IF(ISBLANK('Order Form'!$M$12),"",'Order Form'!$M$12)</f>
        <v/>
      </c>
      <c r="G2014" s="232">
        <f t="shared" ca="1" si="137"/>
        <v>41887</v>
      </c>
      <c r="H2014" s="233">
        <f>'Order Form'!$M$13</f>
        <v>0</v>
      </c>
      <c r="I2014" s="236">
        <f>'Order Form'!E433</f>
        <v>14.5</v>
      </c>
      <c r="J2014" s="231">
        <f>'Order Form'!M433</f>
        <v>0</v>
      </c>
      <c r="K2014" s="231" t="str">
        <f t="shared" si="136"/>
        <v>F</v>
      </c>
      <c r="L2014" s="231">
        <f>IF('Pricing + Order Summary'!$O$13&gt;=8000,14,
IF('Pricing + Order Summary'!$O$13&gt;=5500,15,
IF('Pricing + Order Summary'!$O$13&gt;=4000,16,
IF('Pricing + Order Summary'!$O$13&gt;=2000,23,
IF('Pricing + Order Summary'!$O$13&gt;=750,21,
2)))))</f>
        <v>2</v>
      </c>
      <c r="M2014" s="231" t="str">
        <f>"SPS20115"&amp;"-"&amp;D2014&amp;"-"&amp;'Order Form'!$O$3&amp;"-4"</f>
        <v>SPS20115-0-1-4</v>
      </c>
    </row>
    <row r="2015" spans="1:13">
      <c r="A2015" s="234">
        <f>'Order Form'!A434</f>
        <v>15320</v>
      </c>
      <c r="B2015" s="234">
        <f t="shared" si="134"/>
        <v>15320</v>
      </c>
      <c r="C2015" s="235">
        <f t="shared" si="135"/>
        <v>15320</v>
      </c>
      <c r="D2015" s="231">
        <f>'Order Form'!$N$2</f>
        <v>0</v>
      </c>
      <c r="E2015" s="232">
        <f>'Order Form'!$M$11</f>
        <v>0</v>
      </c>
      <c r="F2015" s="232" t="str">
        <f>IF(ISBLANK('Order Form'!$M$12),"",'Order Form'!$M$12)</f>
        <v/>
      </c>
      <c r="G2015" s="232">
        <f t="shared" ca="1" si="137"/>
        <v>41887</v>
      </c>
      <c r="H2015" s="233">
        <f>'Order Form'!$M$13</f>
        <v>0</v>
      </c>
      <c r="I2015" s="236">
        <f>'Order Form'!E434</f>
        <v>14.5</v>
      </c>
      <c r="J2015" s="231">
        <f>'Order Form'!M434</f>
        <v>0</v>
      </c>
      <c r="K2015" s="231" t="str">
        <f t="shared" si="136"/>
        <v>F</v>
      </c>
      <c r="L2015" s="231">
        <f>IF('Pricing + Order Summary'!$O$13&gt;=8000,14,
IF('Pricing + Order Summary'!$O$13&gt;=5500,15,
IF('Pricing + Order Summary'!$O$13&gt;=4000,16,
IF('Pricing + Order Summary'!$O$13&gt;=2000,23,
IF('Pricing + Order Summary'!$O$13&gt;=750,21,
2)))))</f>
        <v>2</v>
      </c>
      <c r="M2015" s="231" t="str">
        <f>"SPS20115"&amp;"-"&amp;D2015&amp;"-"&amp;'Order Form'!$O$3&amp;"-4"</f>
        <v>SPS20115-0-1-4</v>
      </c>
    </row>
    <row r="2016" spans="1:13">
      <c r="A2016" s="234">
        <f>'Order Form'!A435</f>
        <v>15321</v>
      </c>
      <c r="B2016" s="234">
        <f t="shared" si="134"/>
        <v>15321</v>
      </c>
      <c r="C2016" s="235">
        <f t="shared" si="135"/>
        <v>15321</v>
      </c>
      <c r="D2016" s="231">
        <f>'Order Form'!$N$2</f>
        <v>0</v>
      </c>
      <c r="E2016" s="232">
        <f>'Order Form'!$M$11</f>
        <v>0</v>
      </c>
      <c r="F2016" s="232" t="str">
        <f>IF(ISBLANK('Order Form'!$M$12),"",'Order Form'!$M$12)</f>
        <v/>
      </c>
      <c r="G2016" s="232">
        <f t="shared" ca="1" si="137"/>
        <v>41887</v>
      </c>
      <c r="H2016" s="233">
        <f>'Order Form'!$M$13</f>
        <v>0</v>
      </c>
      <c r="I2016" s="236">
        <f>'Order Form'!E435</f>
        <v>14.5</v>
      </c>
      <c r="J2016" s="231">
        <f>'Order Form'!M435</f>
        <v>0</v>
      </c>
      <c r="K2016" s="231" t="str">
        <f t="shared" si="136"/>
        <v>F</v>
      </c>
      <c r="L2016" s="231">
        <f>IF('Pricing + Order Summary'!$O$13&gt;=8000,14,
IF('Pricing + Order Summary'!$O$13&gt;=5500,15,
IF('Pricing + Order Summary'!$O$13&gt;=4000,16,
IF('Pricing + Order Summary'!$O$13&gt;=2000,23,
IF('Pricing + Order Summary'!$O$13&gt;=750,21,
2)))))</f>
        <v>2</v>
      </c>
      <c r="M2016" s="231" t="str">
        <f>"SPS20115"&amp;"-"&amp;D2016&amp;"-"&amp;'Order Form'!$O$3&amp;"-4"</f>
        <v>SPS20115-0-1-4</v>
      </c>
    </row>
    <row r="2017" spans="1:13">
      <c r="A2017" s="234">
        <f>'Order Form'!A436</f>
        <v>15314</v>
      </c>
      <c r="B2017" s="234">
        <f t="shared" si="134"/>
        <v>15314</v>
      </c>
      <c r="C2017" s="235">
        <f t="shared" si="135"/>
        <v>15314</v>
      </c>
      <c r="D2017" s="231">
        <f>'Order Form'!$N$2</f>
        <v>0</v>
      </c>
      <c r="E2017" s="232">
        <f>'Order Form'!$M$11</f>
        <v>0</v>
      </c>
      <c r="F2017" s="232" t="str">
        <f>IF(ISBLANK('Order Form'!$M$12),"",'Order Form'!$M$12)</f>
        <v/>
      </c>
      <c r="G2017" s="232">
        <f t="shared" ca="1" si="137"/>
        <v>41887</v>
      </c>
      <c r="H2017" s="233">
        <f>'Order Form'!$M$13</f>
        <v>0</v>
      </c>
      <c r="I2017" s="236">
        <f>'Order Form'!E436</f>
        <v>14.5</v>
      </c>
      <c r="J2017" s="231">
        <f>'Order Form'!M436</f>
        <v>0</v>
      </c>
      <c r="K2017" s="231" t="str">
        <f t="shared" si="136"/>
        <v>F</v>
      </c>
      <c r="L2017" s="231">
        <f>IF('Pricing + Order Summary'!$O$13&gt;=8000,14,
IF('Pricing + Order Summary'!$O$13&gt;=5500,15,
IF('Pricing + Order Summary'!$O$13&gt;=4000,16,
IF('Pricing + Order Summary'!$O$13&gt;=2000,23,
IF('Pricing + Order Summary'!$O$13&gt;=750,21,
2)))))</f>
        <v>2</v>
      </c>
      <c r="M2017" s="231" t="str">
        <f>"SPS20115"&amp;"-"&amp;D2017&amp;"-"&amp;'Order Form'!$O$3&amp;"-4"</f>
        <v>SPS20115-0-1-4</v>
      </c>
    </row>
    <row r="2018" spans="1:13">
      <c r="A2018" s="234">
        <f>'Order Form'!A437</f>
        <v>15315</v>
      </c>
      <c r="B2018" s="234">
        <f t="shared" si="134"/>
        <v>15315</v>
      </c>
      <c r="C2018" s="235">
        <f t="shared" si="135"/>
        <v>15315</v>
      </c>
      <c r="D2018" s="231">
        <f>'Order Form'!$N$2</f>
        <v>0</v>
      </c>
      <c r="E2018" s="232">
        <f>'Order Form'!$M$11</f>
        <v>0</v>
      </c>
      <c r="F2018" s="232" t="str">
        <f>IF(ISBLANK('Order Form'!$M$12),"",'Order Form'!$M$12)</f>
        <v/>
      </c>
      <c r="G2018" s="232">
        <f t="shared" ca="1" si="137"/>
        <v>41887</v>
      </c>
      <c r="H2018" s="233">
        <f>'Order Form'!$M$13</f>
        <v>0</v>
      </c>
      <c r="I2018" s="236">
        <f>'Order Form'!E437</f>
        <v>14.5</v>
      </c>
      <c r="J2018" s="231">
        <f>'Order Form'!M437</f>
        <v>0</v>
      </c>
      <c r="K2018" s="231" t="str">
        <f t="shared" si="136"/>
        <v>F</v>
      </c>
      <c r="L2018" s="231">
        <f>IF('Pricing + Order Summary'!$O$13&gt;=8000,14,
IF('Pricing + Order Summary'!$O$13&gt;=5500,15,
IF('Pricing + Order Summary'!$O$13&gt;=4000,16,
IF('Pricing + Order Summary'!$O$13&gt;=2000,23,
IF('Pricing + Order Summary'!$O$13&gt;=750,21,
2)))))</f>
        <v>2</v>
      </c>
      <c r="M2018" s="231" t="str">
        <f>"SPS20115"&amp;"-"&amp;D2018&amp;"-"&amp;'Order Form'!$O$3&amp;"-4"</f>
        <v>SPS20115-0-1-4</v>
      </c>
    </row>
    <row r="2019" spans="1:13">
      <c r="A2019" s="234">
        <f>'Order Form'!A438</f>
        <v>15316</v>
      </c>
      <c r="B2019" s="234">
        <f t="shared" si="134"/>
        <v>15316</v>
      </c>
      <c r="C2019" s="235">
        <f t="shared" si="135"/>
        <v>15316</v>
      </c>
      <c r="D2019" s="231">
        <f>'Order Form'!$N$2</f>
        <v>0</v>
      </c>
      <c r="E2019" s="232">
        <f>'Order Form'!$M$11</f>
        <v>0</v>
      </c>
      <c r="F2019" s="232" t="str">
        <f>IF(ISBLANK('Order Form'!$M$12),"",'Order Form'!$M$12)</f>
        <v/>
      </c>
      <c r="G2019" s="232">
        <f t="shared" ca="1" si="137"/>
        <v>41887</v>
      </c>
      <c r="H2019" s="233">
        <f>'Order Form'!$M$13</f>
        <v>0</v>
      </c>
      <c r="I2019" s="236">
        <f>'Order Form'!E438</f>
        <v>14.5</v>
      </c>
      <c r="J2019" s="231">
        <f>'Order Form'!M438</f>
        <v>0</v>
      </c>
      <c r="K2019" s="231" t="str">
        <f t="shared" si="136"/>
        <v>F</v>
      </c>
      <c r="L2019" s="231">
        <f>IF('Pricing + Order Summary'!$O$13&gt;=8000,14,
IF('Pricing + Order Summary'!$O$13&gt;=5500,15,
IF('Pricing + Order Summary'!$O$13&gt;=4000,16,
IF('Pricing + Order Summary'!$O$13&gt;=2000,23,
IF('Pricing + Order Summary'!$O$13&gt;=750,21,
2)))))</f>
        <v>2</v>
      </c>
      <c r="M2019" s="231" t="str">
        <f>"SPS20115"&amp;"-"&amp;D2019&amp;"-"&amp;'Order Form'!$O$3&amp;"-4"</f>
        <v>SPS20115-0-1-4</v>
      </c>
    </row>
    <row r="2020" spans="1:13">
      <c r="A2020" s="234">
        <f>'Order Form'!A439</f>
        <v>15317</v>
      </c>
      <c r="B2020" s="234">
        <f t="shared" si="134"/>
        <v>15317</v>
      </c>
      <c r="C2020" s="235">
        <f t="shared" si="135"/>
        <v>15317</v>
      </c>
      <c r="D2020" s="231">
        <f>'Order Form'!$N$2</f>
        <v>0</v>
      </c>
      <c r="E2020" s="232">
        <f>'Order Form'!$M$11</f>
        <v>0</v>
      </c>
      <c r="F2020" s="232" t="str">
        <f>IF(ISBLANK('Order Form'!$M$12),"",'Order Form'!$M$12)</f>
        <v/>
      </c>
      <c r="G2020" s="232">
        <f t="shared" ca="1" si="137"/>
        <v>41887</v>
      </c>
      <c r="H2020" s="233">
        <f>'Order Form'!$M$13</f>
        <v>0</v>
      </c>
      <c r="I2020" s="236">
        <f>'Order Form'!E439</f>
        <v>14.5</v>
      </c>
      <c r="J2020" s="231">
        <f>'Order Form'!M439</f>
        <v>0</v>
      </c>
      <c r="K2020" s="231" t="str">
        <f t="shared" si="136"/>
        <v>F</v>
      </c>
      <c r="L2020" s="231">
        <f>IF('Pricing + Order Summary'!$O$13&gt;=8000,14,
IF('Pricing + Order Summary'!$O$13&gt;=5500,15,
IF('Pricing + Order Summary'!$O$13&gt;=4000,16,
IF('Pricing + Order Summary'!$O$13&gt;=2000,23,
IF('Pricing + Order Summary'!$O$13&gt;=750,21,
2)))))</f>
        <v>2</v>
      </c>
      <c r="M2020" s="231" t="str">
        <f>"SPS20115"&amp;"-"&amp;D2020&amp;"-"&amp;'Order Form'!$O$3&amp;"-4"</f>
        <v>SPS20115-0-1-4</v>
      </c>
    </row>
    <row r="2021" spans="1:13">
      <c r="A2021" s="234">
        <f>'Order Form'!A440</f>
        <v>15361</v>
      </c>
      <c r="B2021" s="234">
        <f t="shared" si="134"/>
        <v>15361</v>
      </c>
      <c r="C2021" s="235">
        <f t="shared" si="135"/>
        <v>15361</v>
      </c>
      <c r="D2021" s="231">
        <f>'Order Form'!$N$2</f>
        <v>0</v>
      </c>
      <c r="E2021" s="232">
        <f>'Order Form'!$M$11</f>
        <v>0</v>
      </c>
      <c r="F2021" s="232" t="str">
        <f>IF(ISBLANK('Order Form'!$M$12),"",'Order Form'!$M$12)</f>
        <v/>
      </c>
      <c r="G2021" s="232">
        <f t="shared" ca="1" si="137"/>
        <v>41887</v>
      </c>
      <c r="H2021" s="233">
        <f>'Order Form'!$M$13</f>
        <v>0</v>
      </c>
      <c r="I2021" s="236">
        <f>'Order Form'!E440</f>
        <v>14.5</v>
      </c>
      <c r="J2021" s="231">
        <f>'Order Form'!M440</f>
        <v>0</v>
      </c>
      <c r="K2021" s="231" t="str">
        <f t="shared" si="136"/>
        <v>F</v>
      </c>
      <c r="L2021" s="231">
        <f>IF('Pricing + Order Summary'!$O$13&gt;=8000,14,
IF('Pricing + Order Summary'!$O$13&gt;=5500,15,
IF('Pricing + Order Summary'!$O$13&gt;=4000,16,
IF('Pricing + Order Summary'!$O$13&gt;=2000,23,
IF('Pricing + Order Summary'!$O$13&gt;=750,21,
2)))))</f>
        <v>2</v>
      </c>
      <c r="M2021" s="231" t="str">
        <f>"SPS20115"&amp;"-"&amp;D2021&amp;"-"&amp;'Order Form'!$O$3&amp;"-4"</f>
        <v>SPS20115-0-1-4</v>
      </c>
    </row>
    <row r="2022" spans="1:13">
      <c r="A2022" s="234">
        <f>'Order Form'!A441</f>
        <v>15362</v>
      </c>
      <c r="B2022" s="234">
        <f t="shared" si="134"/>
        <v>15362</v>
      </c>
      <c r="C2022" s="235">
        <f t="shared" si="135"/>
        <v>15362</v>
      </c>
      <c r="D2022" s="231">
        <f>'Order Form'!$N$2</f>
        <v>0</v>
      </c>
      <c r="E2022" s="232">
        <f>'Order Form'!$M$11</f>
        <v>0</v>
      </c>
      <c r="F2022" s="232" t="str">
        <f>IF(ISBLANK('Order Form'!$M$12),"",'Order Form'!$M$12)</f>
        <v/>
      </c>
      <c r="G2022" s="232">
        <f t="shared" ca="1" si="137"/>
        <v>41887</v>
      </c>
      <c r="H2022" s="233">
        <f>'Order Form'!$M$13</f>
        <v>0</v>
      </c>
      <c r="I2022" s="236">
        <f>'Order Form'!E441</f>
        <v>14.5</v>
      </c>
      <c r="J2022" s="231">
        <f>'Order Form'!M441</f>
        <v>0</v>
      </c>
      <c r="K2022" s="231" t="str">
        <f t="shared" si="136"/>
        <v>F</v>
      </c>
      <c r="L2022" s="231">
        <f>IF('Pricing + Order Summary'!$O$13&gt;=8000,14,
IF('Pricing + Order Summary'!$O$13&gt;=5500,15,
IF('Pricing + Order Summary'!$O$13&gt;=4000,16,
IF('Pricing + Order Summary'!$O$13&gt;=2000,23,
IF('Pricing + Order Summary'!$O$13&gt;=750,21,
2)))))</f>
        <v>2</v>
      </c>
      <c r="M2022" s="231" t="str">
        <f>"SPS20115"&amp;"-"&amp;D2022&amp;"-"&amp;'Order Form'!$O$3&amp;"-4"</f>
        <v>SPS20115-0-1-4</v>
      </c>
    </row>
    <row r="2023" spans="1:13">
      <c r="A2023" s="234">
        <f>'Order Form'!A442</f>
        <v>15363</v>
      </c>
      <c r="B2023" s="234">
        <f t="shared" si="134"/>
        <v>15363</v>
      </c>
      <c r="C2023" s="235">
        <f t="shared" si="135"/>
        <v>15363</v>
      </c>
      <c r="D2023" s="231">
        <f>'Order Form'!$N$2</f>
        <v>0</v>
      </c>
      <c r="E2023" s="232">
        <f>'Order Form'!$M$11</f>
        <v>0</v>
      </c>
      <c r="F2023" s="232" t="str">
        <f>IF(ISBLANK('Order Form'!$M$12),"",'Order Form'!$M$12)</f>
        <v/>
      </c>
      <c r="G2023" s="232">
        <f t="shared" ca="1" si="137"/>
        <v>41887</v>
      </c>
      <c r="H2023" s="233">
        <f>'Order Form'!$M$13</f>
        <v>0</v>
      </c>
      <c r="I2023" s="236">
        <f>'Order Form'!E442</f>
        <v>14.5</v>
      </c>
      <c r="J2023" s="231">
        <f>'Order Form'!M442</f>
        <v>0</v>
      </c>
      <c r="K2023" s="231" t="str">
        <f t="shared" si="136"/>
        <v>F</v>
      </c>
      <c r="L2023" s="231">
        <f>IF('Pricing + Order Summary'!$O$13&gt;=8000,14,
IF('Pricing + Order Summary'!$O$13&gt;=5500,15,
IF('Pricing + Order Summary'!$O$13&gt;=4000,16,
IF('Pricing + Order Summary'!$O$13&gt;=2000,23,
IF('Pricing + Order Summary'!$O$13&gt;=750,21,
2)))))</f>
        <v>2</v>
      </c>
      <c r="M2023" s="231" t="str">
        <f>"SPS20115"&amp;"-"&amp;D2023&amp;"-"&amp;'Order Form'!$O$3&amp;"-4"</f>
        <v>SPS20115-0-1-4</v>
      </c>
    </row>
    <row r="2024" spans="1:13">
      <c r="A2024" s="234">
        <f>'Order Form'!A443</f>
        <v>15364</v>
      </c>
      <c r="B2024" s="234">
        <f t="shared" si="134"/>
        <v>15364</v>
      </c>
      <c r="C2024" s="235">
        <f t="shared" si="135"/>
        <v>15364</v>
      </c>
      <c r="D2024" s="231">
        <f>'Order Form'!$N$2</f>
        <v>0</v>
      </c>
      <c r="E2024" s="232">
        <f>'Order Form'!$M$11</f>
        <v>0</v>
      </c>
      <c r="F2024" s="232" t="str">
        <f>IF(ISBLANK('Order Form'!$M$12),"",'Order Form'!$M$12)</f>
        <v/>
      </c>
      <c r="G2024" s="232">
        <f t="shared" ca="1" si="137"/>
        <v>41887</v>
      </c>
      <c r="H2024" s="233">
        <f>'Order Form'!$M$13</f>
        <v>0</v>
      </c>
      <c r="I2024" s="236">
        <f>'Order Form'!E443</f>
        <v>14.5</v>
      </c>
      <c r="J2024" s="231">
        <f>'Order Form'!M443</f>
        <v>0</v>
      </c>
      <c r="K2024" s="231" t="str">
        <f t="shared" si="136"/>
        <v>F</v>
      </c>
      <c r="L2024" s="231">
        <f>IF('Pricing + Order Summary'!$O$13&gt;=8000,14,
IF('Pricing + Order Summary'!$O$13&gt;=5500,15,
IF('Pricing + Order Summary'!$O$13&gt;=4000,16,
IF('Pricing + Order Summary'!$O$13&gt;=2000,23,
IF('Pricing + Order Summary'!$O$13&gt;=750,21,
2)))))</f>
        <v>2</v>
      </c>
      <c r="M2024" s="231" t="str">
        <f>"SPS20115"&amp;"-"&amp;D2024&amp;"-"&amp;'Order Form'!$O$3&amp;"-4"</f>
        <v>SPS20115-0-1-4</v>
      </c>
    </row>
    <row r="2025" spans="1:13">
      <c r="A2025" s="234">
        <f>'Order Form'!A444</f>
        <v>15365</v>
      </c>
      <c r="B2025" s="234">
        <f t="shared" si="134"/>
        <v>15365</v>
      </c>
      <c r="C2025" s="235">
        <f t="shared" si="135"/>
        <v>15365</v>
      </c>
      <c r="D2025" s="231">
        <f>'Order Form'!$N$2</f>
        <v>0</v>
      </c>
      <c r="E2025" s="232">
        <f>'Order Form'!$M$11</f>
        <v>0</v>
      </c>
      <c r="F2025" s="232" t="str">
        <f>IF(ISBLANK('Order Form'!$M$12),"",'Order Form'!$M$12)</f>
        <v/>
      </c>
      <c r="G2025" s="232">
        <f t="shared" ca="1" si="137"/>
        <v>41887</v>
      </c>
      <c r="H2025" s="233">
        <f>'Order Form'!$M$13</f>
        <v>0</v>
      </c>
      <c r="I2025" s="236">
        <f>'Order Form'!E444</f>
        <v>14.5</v>
      </c>
      <c r="J2025" s="231">
        <f>'Order Form'!M444</f>
        <v>0</v>
      </c>
      <c r="K2025" s="231" t="str">
        <f t="shared" si="136"/>
        <v>F</v>
      </c>
      <c r="L2025" s="231">
        <f>IF('Pricing + Order Summary'!$O$13&gt;=8000,14,
IF('Pricing + Order Summary'!$O$13&gt;=5500,15,
IF('Pricing + Order Summary'!$O$13&gt;=4000,16,
IF('Pricing + Order Summary'!$O$13&gt;=2000,23,
IF('Pricing + Order Summary'!$O$13&gt;=750,21,
2)))))</f>
        <v>2</v>
      </c>
      <c r="M2025" s="231" t="str">
        <f>"SPS20115"&amp;"-"&amp;D2025&amp;"-"&amp;'Order Form'!$O$3&amp;"-4"</f>
        <v>SPS20115-0-1-4</v>
      </c>
    </row>
    <row r="2026" spans="1:13">
      <c r="A2026" s="234">
        <f>'Order Form'!A445</f>
        <v>15366</v>
      </c>
      <c r="B2026" s="234">
        <f t="shared" si="134"/>
        <v>15366</v>
      </c>
      <c r="C2026" s="235">
        <f t="shared" si="135"/>
        <v>15366</v>
      </c>
      <c r="D2026" s="231">
        <f>'Order Form'!$N$2</f>
        <v>0</v>
      </c>
      <c r="E2026" s="232">
        <f>'Order Form'!$M$11</f>
        <v>0</v>
      </c>
      <c r="F2026" s="232" t="str">
        <f>IF(ISBLANK('Order Form'!$M$12),"",'Order Form'!$M$12)</f>
        <v/>
      </c>
      <c r="G2026" s="232">
        <f t="shared" ca="1" si="137"/>
        <v>41887</v>
      </c>
      <c r="H2026" s="233">
        <f>'Order Form'!$M$13</f>
        <v>0</v>
      </c>
      <c r="I2026" s="236">
        <f>'Order Form'!E445</f>
        <v>14.5</v>
      </c>
      <c r="J2026" s="231">
        <f>'Order Form'!M445</f>
        <v>0</v>
      </c>
      <c r="K2026" s="231" t="str">
        <f t="shared" si="136"/>
        <v>F</v>
      </c>
      <c r="L2026" s="231">
        <f>IF('Pricing + Order Summary'!$O$13&gt;=8000,14,
IF('Pricing + Order Summary'!$O$13&gt;=5500,15,
IF('Pricing + Order Summary'!$O$13&gt;=4000,16,
IF('Pricing + Order Summary'!$O$13&gt;=2000,23,
IF('Pricing + Order Summary'!$O$13&gt;=750,21,
2)))))</f>
        <v>2</v>
      </c>
      <c r="M2026" s="231" t="str">
        <f>"SPS20115"&amp;"-"&amp;D2026&amp;"-"&amp;'Order Form'!$O$3&amp;"-4"</f>
        <v>SPS20115-0-1-4</v>
      </c>
    </row>
    <row r="2027" spans="1:13">
      <c r="A2027" s="234">
        <f>'Order Form'!A446</f>
        <v>15367</v>
      </c>
      <c r="B2027" s="234">
        <f t="shared" si="134"/>
        <v>15367</v>
      </c>
      <c r="C2027" s="235">
        <f t="shared" si="135"/>
        <v>15367</v>
      </c>
      <c r="D2027" s="231">
        <f>'Order Form'!$N$2</f>
        <v>0</v>
      </c>
      <c r="E2027" s="232">
        <f>'Order Form'!$M$11</f>
        <v>0</v>
      </c>
      <c r="F2027" s="232" t="str">
        <f>IF(ISBLANK('Order Form'!$M$12),"",'Order Form'!$M$12)</f>
        <v/>
      </c>
      <c r="G2027" s="232">
        <f t="shared" ca="1" si="137"/>
        <v>41887</v>
      </c>
      <c r="H2027" s="233">
        <f>'Order Form'!$M$13</f>
        <v>0</v>
      </c>
      <c r="I2027" s="236">
        <f>'Order Form'!E446</f>
        <v>14.5</v>
      </c>
      <c r="J2027" s="231">
        <f>'Order Form'!M446</f>
        <v>0</v>
      </c>
      <c r="K2027" s="231" t="str">
        <f t="shared" si="136"/>
        <v>F</v>
      </c>
      <c r="L2027" s="231">
        <f>IF('Pricing + Order Summary'!$O$13&gt;=8000,14,
IF('Pricing + Order Summary'!$O$13&gt;=5500,15,
IF('Pricing + Order Summary'!$O$13&gt;=4000,16,
IF('Pricing + Order Summary'!$O$13&gt;=2000,23,
IF('Pricing + Order Summary'!$O$13&gt;=750,21,
2)))))</f>
        <v>2</v>
      </c>
      <c r="M2027" s="231" t="str">
        <f>"SPS20115"&amp;"-"&amp;D2027&amp;"-"&amp;'Order Form'!$O$3&amp;"-4"</f>
        <v>SPS20115-0-1-4</v>
      </c>
    </row>
    <row r="2028" spans="1:13">
      <c r="A2028" s="234">
        <f>'Order Form'!A447</f>
        <v>15368</v>
      </c>
      <c r="B2028" s="234">
        <f t="shared" si="134"/>
        <v>15368</v>
      </c>
      <c r="C2028" s="235">
        <f t="shared" si="135"/>
        <v>15368</v>
      </c>
      <c r="D2028" s="231">
        <f>'Order Form'!$N$2</f>
        <v>0</v>
      </c>
      <c r="E2028" s="232">
        <f>'Order Form'!$M$11</f>
        <v>0</v>
      </c>
      <c r="F2028" s="232" t="str">
        <f>IF(ISBLANK('Order Form'!$M$12),"",'Order Form'!$M$12)</f>
        <v/>
      </c>
      <c r="G2028" s="232">
        <f t="shared" ca="1" si="137"/>
        <v>41887</v>
      </c>
      <c r="H2028" s="233">
        <f>'Order Form'!$M$13</f>
        <v>0</v>
      </c>
      <c r="I2028" s="236">
        <f>'Order Form'!E447</f>
        <v>14.5</v>
      </c>
      <c r="J2028" s="231">
        <f>'Order Form'!M447</f>
        <v>0</v>
      </c>
      <c r="K2028" s="231" t="str">
        <f t="shared" si="136"/>
        <v>F</v>
      </c>
      <c r="L2028" s="231">
        <f>IF('Pricing + Order Summary'!$O$13&gt;=8000,14,
IF('Pricing + Order Summary'!$O$13&gt;=5500,15,
IF('Pricing + Order Summary'!$O$13&gt;=4000,16,
IF('Pricing + Order Summary'!$O$13&gt;=2000,23,
IF('Pricing + Order Summary'!$O$13&gt;=750,21,
2)))))</f>
        <v>2</v>
      </c>
      <c r="M2028" s="231" t="str">
        <f>"SPS20115"&amp;"-"&amp;D2028&amp;"-"&amp;'Order Form'!$O$3&amp;"-4"</f>
        <v>SPS20115-0-1-4</v>
      </c>
    </row>
    <row r="2029" spans="1:13">
      <c r="A2029" s="234">
        <f>'Order Form'!A448</f>
        <v>15353</v>
      </c>
      <c r="B2029" s="234">
        <f t="shared" si="134"/>
        <v>15353</v>
      </c>
      <c r="C2029" s="235">
        <f t="shared" si="135"/>
        <v>15353</v>
      </c>
      <c r="D2029" s="231">
        <f>'Order Form'!$N$2</f>
        <v>0</v>
      </c>
      <c r="E2029" s="232">
        <f>'Order Form'!$M$11</f>
        <v>0</v>
      </c>
      <c r="F2029" s="232" t="str">
        <f>IF(ISBLANK('Order Form'!$M$12),"",'Order Form'!$M$12)</f>
        <v/>
      </c>
      <c r="G2029" s="232">
        <f t="shared" ca="1" si="137"/>
        <v>41887</v>
      </c>
      <c r="H2029" s="233">
        <f>'Order Form'!$M$13</f>
        <v>0</v>
      </c>
      <c r="I2029" s="236">
        <f>'Order Form'!E448</f>
        <v>14.5</v>
      </c>
      <c r="J2029" s="231">
        <f>'Order Form'!M448</f>
        <v>0</v>
      </c>
      <c r="K2029" s="231" t="str">
        <f t="shared" si="136"/>
        <v>F</v>
      </c>
      <c r="L2029" s="231">
        <f>IF('Pricing + Order Summary'!$O$13&gt;=8000,14,
IF('Pricing + Order Summary'!$O$13&gt;=5500,15,
IF('Pricing + Order Summary'!$O$13&gt;=4000,16,
IF('Pricing + Order Summary'!$O$13&gt;=2000,23,
IF('Pricing + Order Summary'!$O$13&gt;=750,21,
2)))))</f>
        <v>2</v>
      </c>
      <c r="M2029" s="231" t="str">
        <f>"SPS20115"&amp;"-"&amp;D2029&amp;"-"&amp;'Order Form'!$O$3&amp;"-4"</f>
        <v>SPS20115-0-1-4</v>
      </c>
    </row>
    <row r="2030" spans="1:13">
      <c r="A2030" s="234">
        <f>'Order Form'!A449</f>
        <v>15354</v>
      </c>
      <c r="B2030" s="234">
        <f t="shared" si="134"/>
        <v>15354</v>
      </c>
      <c r="C2030" s="235">
        <f t="shared" si="135"/>
        <v>15354</v>
      </c>
      <c r="D2030" s="231">
        <f>'Order Form'!$N$2</f>
        <v>0</v>
      </c>
      <c r="E2030" s="232">
        <f>'Order Form'!$M$11</f>
        <v>0</v>
      </c>
      <c r="F2030" s="232" t="str">
        <f>IF(ISBLANK('Order Form'!$M$12),"",'Order Form'!$M$12)</f>
        <v/>
      </c>
      <c r="G2030" s="232">
        <f t="shared" ca="1" si="137"/>
        <v>41887</v>
      </c>
      <c r="H2030" s="233">
        <f>'Order Form'!$M$13</f>
        <v>0</v>
      </c>
      <c r="I2030" s="236">
        <f>'Order Form'!E449</f>
        <v>14.5</v>
      </c>
      <c r="J2030" s="231">
        <f>'Order Form'!M449</f>
        <v>0</v>
      </c>
      <c r="K2030" s="231" t="str">
        <f t="shared" si="136"/>
        <v>F</v>
      </c>
      <c r="L2030" s="231">
        <f>IF('Pricing + Order Summary'!$O$13&gt;=8000,14,
IF('Pricing + Order Summary'!$O$13&gt;=5500,15,
IF('Pricing + Order Summary'!$O$13&gt;=4000,16,
IF('Pricing + Order Summary'!$O$13&gt;=2000,23,
IF('Pricing + Order Summary'!$O$13&gt;=750,21,
2)))))</f>
        <v>2</v>
      </c>
      <c r="M2030" s="231" t="str">
        <f>"SPS20115"&amp;"-"&amp;D2030&amp;"-"&amp;'Order Form'!$O$3&amp;"-4"</f>
        <v>SPS20115-0-1-4</v>
      </c>
    </row>
    <row r="2031" spans="1:13">
      <c r="A2031" s="234">
        <f>'Order Form'!A450</f>
        <v>15355</v>
      </c>
      <c r="B2031" s="234">
        <f t="shared" si="134"/>
        <v>15355</v>
      </c>
      <c r="C2031" s="235">
        <f t="shared" si="135"/>
        <v>15355</v>
      </c>
      <c r="D2031" s="231">
        <f>'Order Form'!$N$2</f>
        <v>0</v>
      </c>
      <c r="E2031" s="232">
        <f>'Order Form'!$M$11</f>
        <v>0</v>
      </c>
      <c r="F2031" s="232" t="str">
        <f>IF(ISBLANK('Order Form'!$M$12),"",'Order Form'!$M$12)</f>
        <v/>
      </c>
      <c r="G2031" s="232">
        <f t="shared" ca="1" si="137"/>
        <v>41887</v>
      </c>
      <c r="H2031" s="233">
        <f>'Order Form'!$M$13</f>
        <v>0</v>
      </c>
      <c r="I2031" s="236">
        <f>'Order Form'!E450</f>
        <v>14.5</v>
      </c>
      <c r="J2031" s="231">
        <f>'Order Form'!M450</f>
        <v>0</v>
      </c>
      <c r="K2031" s="231" t="str">
        <f t="shared" si="136"/>
        <v>F</v>
      </c>
      <c r="L2031" s="231">
        <f>IF('Pricing + Order Summary'!$O$13&gt;=8000,14,
IF('Pricing + Order Summary'!$O$13&gt;=5500,15,
IF('Pricing + Order Summary'!$O$13&gt;=4000,16,
IF('Pricing + Order Summary'!$O$13&gt;=2000,23,
IF('Pricing + Order Summary'!$O$13&gt;=750,21,
2)))))</f>
        <v>2</v>
      </c>
      <c r="M2031" s="231" t="str">
        <f>"SPS20115"&amp;"-"&amp;D2031&amp;"-"&amp;'Order Form'!$O$3&amp;"-4"</f>
        <v>SPS20115-0-1-4</v>
      </c>
    </row>
    <row r="2032" spans="1:13">
      <c r="A2032" s="234">
        <f>'Order Form'!A451</f>
        <v>15356</v>
      </c>
      <c r="B2032" s="234">
        <f t="shared" si="134"/>
        <v>15356</v>
      </c>
      <c r="C2032" s="235">
        <f t="shared" si="135"/>
        <v>15356</v>
      </c>
      <c r="D2032" s="231">
        <f>'Order Form'!$N$2</f>
        <v>0</v>
      </c>
      <c r="E2032" s="232">
        <f>'Order Form'!$M$11</f>
        <v>0</v>
      </c>
      <c r="F2032" s="232" t="str">
        <f>IF(ISBLANK('Order Form'!$M$12),"",'Order Form'!$M$12)</f>
        <v/>
      </c>
      <c r="G2032" s="232">
        <f t="shared" ca="1" si="137"/>
        <v>41887</v>
      </c>
      <c r="H2032" s="233">
        <f>'Order Form'!$M$13</f>
        <v>0</v>
      </c>
      <c r="I2032" s="236">
        <f>'Order Form'!E451</f>
        <v>14.5</v>
      </c>
      <c r="J2032" s="231">
        <f>'Order Form'!M451</f>
        <v>0</v>
      </c>
      <c r="K2032" s="231" t="str">
        <f t="shared" si="136"/>
        <v>F</v>
      </c>
      <c r="L2032" s="231">
        <f>IF('Pricing + Order Summary'!$O$13&gt;=8000,14,
IF('Pricing + Order Summary'!$O$13&gt;=5500,15,
IF('Pricing + Order Summary'!$O$13&gt;=4000,16,
IF('Pricing + Order Summary'!$O$13&gt;=2000,23,
IF('Pricing + Order Summary'!$O$13&gt;=750,21,
2)))))</f>
        <v>2</v>
      </c>
      <c r="M2032" s="231" t="str">
        <f>"SPS20115"&amp;"-"&amp;D2032&amp;"-"&amp;'Order Form'!$O$3&amp;"-4"</f>
        <v>SPS20115-0-1-4</v>
      </c>
    </row>
    <row r="2033" spans="1:13">
      <c r="A2033" s="234">
        <f>'Order Form'!A452</f>
        <v>15357</v>
      </c>
      <c r="B2033" s="234">
        <f t="shared" si="134"/>
        <v>15357</v>
      </c>
      <c r="C2033" s="235">
        <f t="shared" si="135"/>
        <v>15357</v>
      </c>
      <c r="D2033" s="231">
        <f>'Order Form'!$N$2</f>
        <v>0</v>
      </c>
      <c r="E2033" s="232">
        <f>'Order Form'!$M$11</f>
        <v>0</v>
      </c>
      <c r="F2033" s="232" t="str">
        <f>IF(ISBLANK('Order Form'!$M$12),"",'Order Form'!$M$12)</f>
        <v/>
      </c>
      <c r="G2033" s="232">
        <f t="shared" ca="1" si="137"/>
        <v>41887</v>
      </c>
      <c r="H2033" s="233">
        <f>'Order Form'!$M$13</f>
        <v>0</v>
      </c>
      <c r="I2033" s="236">
        <f>'Order Form'!E452</f>
        <v>14.5</v>
      </c>
      <c r="J2033" s="231">
        <f>'Order Form'!M452</f>
        <v>0</v>
      </c>
      <c r="K2033" s="231" t="str">
        <f t="shared" si="136"/>
        <v>F</v>
      </c>
      <c r="L2033" s="231">
        <f>IF('Pricing + Order Summary'!$O$13&gt;=8000,14,
IF('Pricing + Order Summary'!$O$13&gt;=5500,15,
IF('Pricing + Order Summary'!$O$13&gt;=4000,16,
IF('Pricing + Order Summary'!$O$13&gt;=2000,23,
IF('Pricing + Order Summary'!$O$13&gt;=750,21,
2)))))</f>
        <v>2</v>
      </c>
      <c r="M2033" s="231" t="str">
        <f>"SPS20115"&amp;"-"&amp;D2033&amp;"-"&amp;'Order Form'!$O$3&amp;"-4"</f>
        <v>SPS20115-0-1-4</v>
      </c>
    </row>
    <row r="2034" spans="1:13">
      <c r="A2034" s="234">
        <f>'Order Form'!A453</f>
        <v>15358</v>
      </c>
      <c r="B2034" s="234">
        <f t="shared" si="134"/>
        <v>15358</v>
      </c>
      <c r="C2034" s="235">
        <f t="shared" si="135"/>
        <v>15358</v>
      </c>
      <c r="D2034" s="231">
        <f>'Order Form'!$N$2</f>
        <v>0</v>
      </c>
      <c r="E2034" s="232">
        <f>'Order Form'!$M$11</f>
        <v>0</v>
      </c>
      <c r="F2034" s="232" t="str">
        <f>IF(ISBLANK('Order Form'!$M$12),"",'Order Form'!$M$12)</f>
        <v/>
      </c>
      <c r="G2034" s="232">
        <f t="shared" ca="1" si="137"/>
        <v>41887</v>
      </c>
      <c r="H2034" s="233">
        <f>'Order Form'!$M$13</f>
        <v>0</v>
      </c>
      <c r="I2034" s="236">
        <f>'Order Form'!E453</f>
        <v>14.5</v>
      </c>
      <c r="J2034" s="231">
        <f>'Order Form'!M453</f>
        <v>0</v>
      </c>
      <c r="K2034" s="231" t="str">
        <f t="shared" si="136"/>
        <v>F</v>
      </c>
      <c r="L2034" s="231">
        <f>IF('Pricing + Order Summary'!$O$13&gt;=8000,14,
IF('Pricing + Order Summary'!$O$13&gt;=5500,15,
IF('Pricing + Order Summary'!$O$13&gt;=4000,16,
IF('Pricing + Order Summary'!$O$13&gt;=2000,23,
IF('Pricing + Order Summary'!$O$13&gt;=750,21,
2)))))</f>
        <v>2</v>
      </c>
      <c r="M2034" s="231" t="str">
        <f>"SPS20115"&amp;"-"&amp;D2034&amp;"-"&amp;'Order Form'!$O$3&amp;"-4"</f>
        <v>SPS20115-0-1-4</v>
      </c>
    </row>
    <row r="2035" spans="1:13">
      <c r="A2035" s="234">
        <f>'Order Form'!A454</f>
        <v>15359</v>
      </c>
      <c r="B2035" s="234">
        <f t="shared" si="134"/>
        <v>15359</v>
      </c>
      <c r="C2035" s="235">
        <f t="shared" si="135"/>
        <v>15359</v>
      </c>
      <c r="D2035" s="231">
        <f>'Order Form'!$N$2</f>
        <v>0</v>
      </c>
      <c r="E2035" s="232">
        <f>'Order Form'!$M$11</f>
        <v>0</v>
      </c>
      <c r="F2035" s="232" t="str">
        <f>IF(ISBLANK('Order Form'!$M$12),"",'Order Form'!$M$12)</f>
        <v/>
      </c>
      <c r="G2035" s="232">
        <f t="shared" ca="1" si="137"/>
        <v>41887</v>
      </c>
      <c r="H2035" s="233">
        <f>'Order Form'!$M$13</f>
        <v>0</v>
      </c>
      <c r="I2035" s="236">
        <f>'Order Form'!E454</f>
        <v>14.5</v>
      </c>
      <c r="J2035" s="231">
        <f>'Order Form'!M454</f>
        <v>0</v>
      </c>
      <c r="K2035" s="231" t="str">
        <f t="shared" si="136"/>
        <v>F</v>
      </c>
      <c r="L2035" s="231">
        <f>IF('Pricing + Order Summary'!$O$13&gt;=8000,14,
IF('Pricing + Order Summary'!$O$13&gt;=5500,15,
IF('Pricing + Order Summary'!$O$13&gt;=4000,16,
IF('Pricing + Order Summary'!$O$13&gt;=2000,23,
IF('Pricing + Order Summary'!$O$13&gt;=750,21,
2)))))</f>
        <v>2</v>
      </c>
      <c r="M2035" s="231" t="str">
        <f>"SPS20115"&amp;"-"&amp;D2035&amp;"-"&amp;'Order Form'!$O$3&amp;"-4"</f>
        <v>SPS20115-0-1-4</v>
      </c>
    </row>
    <row r="2036" spans="1:13">
      <c r="A2036" s="234">
        <f>'Order Form'!A455</f>
        <v>15360</v>
      </c>
      <c r="B2036" s="234">
        <f t="shared" si="134"/>
        <v>15360</v>
      </c>
      <c r="C2036" s="235">
        <f t="shared" si="135"/>
        <v>15360</v>
      </c>
      <c r="D2036" s="231">
        <f>'Order Form'!$N$2</f>
        <v>0</v>
      </c>
      <c r="E2036" s="232">
        <f>'Order Form'!$M$11</f>
        <v>0</v>
      </c>
      <c r="F2036" s="232" t="str">
        <f>IF(ISBLANK('Order Form'!$M$12),"",'Order Form'!$M$12)</f>
        <v/>
      </c>
      <c r="G2036" s="232">
        <f t="shared" ca="1" si="137"/>
        <v>41887</v>
      </c>
      <c r="H2036" s="233">
        <f>'Order Form'!$M$13</f>
        <v>0</v>
      </c>
      <c r="I2036" s="236">
        <f>'Order Form'!E455</f>
        <v>14.5</v>
      </c>
      <c r="J2036" s="231">
        <f>'Order Form'!M455</f>
        <v>0</v>
      </c>
      <c r="K2036" s="231" t="str">
        <f t="shared" si="136"/>
        <v>F</v>
      </c>
      <c r="L2036" s="231">
        <f>IF('Pricing + Order Summary'!$O$13&gt;=8000,14,
IF('Pricing + Order Summary'!$O$13&gt;=5500,15,
IF('Pricing + Order Summary'!$O$13&gt;=4000,16,
IF('Pricing + Order Summary'!$O$13&gt;=2000,23,
IF('Pricing + Order Summary'!$O$13&gt;=750,21,
2)))))</f>
        <v>2</v>
      </c>
      <c r="M2036" s="231" t="str">
        <f>"SPS20115"&amp;"-"&amp;D2036&amp;"-"&amp;'Order Form'!$O$3&amp;"-4"</f>
        <v>SPS20115-0-1-4</v>
      </c>
    </row>
    <row r="2037" spans="1:13">
      <c r="A2037" s="234">
        <f>'Order Form'!A456</f>
        <v>15349</v>
      </c>
      <c r="B2037" s="234">
        <f t="shared" si="134"/>
        <v>15349</v>
      </c>
      <c r="C2037" s="235">
        <f t="shared" si="135"/>
        <v>15349</v>
      </c>
      <c r="D2037" s="231">
        <f>'Order Form'!$N$2</f>
        <v>0</v>
      </c>
      <c r="E2037" s="232">
        <f>'Order Form'!$M$11</f>
        <v>0</v>
      </c>
      <c r="F2037" s="232" t="str">
        <f>IF(ISBLANK('Order Form'!$M$12),"",'Order Form'!$M$12)</f>
        <v/>
      </c>
      <c r="G2037" s="232">
        <f t="shared" ca="1" si="137"/>
        <v>41887</v>
      </c>
      <c r="H2037" s="233">
        <f>'Order Form'!$M$13</f>
        <v>0</v>
      </c>
      <c r="I2037" s="236">
        <f>'Order Form'!E456</f>
        <v>18.5</v>
      </c>
      <c r="J2037" s="231">
        <f>'Order Form'!M456</f>
        <v>0</v>
      </c>
      <c r="K2037" s="231" t="str">
        <f t="shared" si="136"/>
        <v>F</v>
      </c>
      <c r="L2037" s="231">
        <f>IF('Pricing + Order Summary'!$O$13&gt;=8000,14,
IF('Pricing + Order Summary'!$O$13&gt;=5500,15,
IF('Pricing + Order Summary'!$O$13&gt;=4000,16,
IF('Pricing + Order Summary'!$O$13&gt;=2000,23,
IF('Pricing + Order Summary'!$O$13&gt;=750,21,
2)))))</f>
        <v>2</v>
      </c>
      <c r="M2037" s="231" t="str">
        <f>"SPS20115"&amp;"-"&amp;D2037&amp;"-"&amp;'Order Form'!$O$3&amp;"-4"</f>
        <v>SPS20115-0-1-4</v>
      </c>
    </row>
    <row r="2038" spans="1:13">
      <c r="A2038" s="234">
        <f>'Order Form'!A457</f>
        <v>15350</v>
      </c>
      <c r="B2038" s="234">
        <f t="shared" si="134"/>
        <v>15350</v>
      </c>
      <c r="C2038" s="235">
        <f t="shared" si="135"/>
        <v>15350</v>
      </c>
      <c r="D2038" s="231">
        <f>'Order Form'!$N$2</f>
        <v>0</v>
      </c>
      <c r="E2038" s="232">
        <f>'Order Form'!$M$11</f>
        <v>0</v>
      </c>
      <c r="F2038" s="232" t="str">
        <f>IF(ISBLANK('Order Form'!$M$12),"",'Order Form'!$M$12)</f>
        <v/>
      </c>
      <c r="G2038" s="232">
        <f t="shared" ca="1" si="137"/>
        <v>41887</v>
      </c>
      <c r="H2038" s="233">
        <f>'Order Form'!$M$13</f>
        <v>0</v>
      </c>
      <c r="I2038" s="236">
        <f>'Order Form'!E457</f>
        <v>18.5</v>
      </c>
      <c r="J2038" s="231">
        <f>'Order Form'!M457</f>
        <v>0</v>
      </c>
      <c r="K2038" s="231" t="str">
        <f t="shared" si="136"/>
        <v>F</v>
      </c>
      <c r="L2038" s="231">
        <f>IF('Pricing + Order Summary'!$O$13&gt;=8000,14,
IF('Pricing + Order Summary'!$O$13&gt;=5500,15,
IF('Pricing + Order Summary'!$O$13&gt;=4000,16,
IF('Pricing + Order Summary'!$O$13&gt;=2000,23,
IF('Pricing + Order Summary'!$O$13&gt;=750,21,
2)))))</f>
        <v>2</v>
      </c>
      <c r="M2038" s="231" t="str">
        <f>"SPS20115"&amp;"-"&amp;D2038&amp;"-"&amp;'Order Form'!$O$3&amp;"-4"</f>
        <v>SPS20115-0-1-4</v>
      </c>
    </row>
    <row r="2039" spans="1:13">
      <c r="A2039" s="234">
        <f>'Order Form'!A458</f>
        <v>15351</v>
      </c>
      <c r="B2039" s="234">
        <f t="shared" si="134"/>
        <v>15351</v>
      </c>
      <c r="C2039" s="235">
        <f t="shared" si="135"/>
        <v>15351</v>
      </c>
      <c r="D2039" s="231">
        <f>'Order Form'!$N$2</f>
        <v>0</v>
      </c>
      <c r="E2039" s="232">
        <f>'Order Form'!$M$11</f>
        <v>0</v>
      </c>
      <c r="F2039" s="232" t="str">
        <f>IF(ISBLANK('Order Form'!$M$12),"",'Order Form'!$M$12)</f>
        <v/>
      </c>
      <c r="G2039" s="232">
        <f t="shared" ca="1" si="137"/>
        <v>41887</v>
      </c>
      <c r="H2039" s="233">
        <f>'Order Form'!$M$13</f>
        <v>0</v>
      </c>
      <c r="I2039" s="236">
        <f>'Order Form'!E458</f>
        <v>18.5</v>
      </c>
      <c r="J2039" s="231">
        <f>'Order Form'!M458</f>
        <v>0</v>
      </c>
      <c r="K2039" s="231" t="str">
        <f t="shared" si="136"/>
        <v>F</v>
      </c>
      <c r="L2039" s="231">
        <f>IF('Pricing + Order Summary'!$O$13&gt;=8000,14,
IF('Pricing + Order Summary'!$O$13&gt;=5500,15,
IF('Pricing + Order Summary'!$O$13&gt;=4000,16,
IF('Pricing + Order Summary'!$O$13&gt;=2000,23,
IF('Pricing + Order Summary'!$O$13&gt;=750,21,
2)))))</f>
        <v>2</v>
      </c>
      <c r="M2039" s="231" t="str">
        <f>"SPS20115"&amp;"-"&amp;D2039&amp;"-"&amp;'Order Form'!$O$3&amp;"-4"</f>
        <v>SPS20115-0-1-4</v>
      </c>
    </row>
    <row r="2040" spans="1:13">
      <c r="A2040" s="234">
        <f>'Order Form'!A459</f>
        <v>15352</v>
      </c>
      <c r="B2040" s="234">
        <f t="shared" si="134"/>
        <v>15352</v>
      </c>
      <c r="C2040" s="235">
        <f t="shared" si="135"/>
        <v>15352</v>
      </c>
      <c r="D2040" s="231">
        <f>'Order Form'!$N$2</f>
        <v>0</v>
      </c>
      <c r="E2040" s="232">
        <f>'Order Form'!$M$11</f>
        <v>0</v>
      </c>
      <c r="F2040" s="232" t="str">
        <f>IF(ISBLANK('Order Form'!$M$12),"",'Order Form'!$M$12)</f>
        <v/>
      </c>
      <c r="G2040" s="232">
        <f t="shared" ca="1" si="137"/>
        <v>41887</v>
      </c>
      <c r="H2040" s="233">
        <f>'Order Form'!$M$13</f>
        <v>0</v>
      </c>
      <c r="I2040" s="236">
        <f>'Order Form'!E459</f>
        <v>18.5</v>
      </c>
      <c r="J2040" s="231">
        <f>'Order Form'!M459</f>
        <v>0</v>
      </c>
      <c r="K2040" s="231" t="str">
        <f t="shared" si="136"/>
        <v>F</v>
      </c>
      <c r="L2040" s="231">
        <f>IF('Pricing + Order Summary'!$O$13&gt;=8000,14,
IF('Pricing + Order Summary'!$O$13&gt;=5500,15,
IF('Pricing + Order Summary'!$O$13&gt;=4000,16,
IF('Pricing + Order Summary'!$O$13&gt;=2000,23,
IF('Pricing + Order Summary'!$O$13&gt;=750,21,
2)))))</f>
        <v>2</v>
      </c>
      <c r="M2040" s="231" t="str">
        <f>"SPS20115"&amp;"-"&amp;D2040&amp;"-"&amp;'Order Form'!$O$3&amp;"-4"</f>
        <v>SPS20115-0-1-4</v>
      </c>
    </row>
    <row r="2041" spans="1:13">
      <c r="A2041" s="234">
        <f>'Order Form'!A460</f>
        <v>15345</v>
      </c>
      <c r="B2041" s="234">
        <f t="shared" si="134"/>
        <v>15345</v>
      </c>
      <c r="C2041" s="235">
        <f t="shared" si="135"/>
        <v>15345</v>
      </c>
      <c r="D2041" s="231">
        <f>'Order Form'!$N$2</f>
        <v>0</v>
      </c>
      <c r="E2041" s="232">
        <f>'Order Form'!$M$11</f>
        <v>0</v>
      </c>
      <c r="F2041" s="232" t="str">
        <f>IF(ISBLANK('Order Form'!$M$12),"",'Order Form'!$M$12)</f>
        <v/>
      </c>
      <c r="G2041" s="232">
        <f t="shared" ca="1" si="137"/>
        <v>41887</v>
      </c>
      <c r="H2041" s="233">
        <f>'Order Form'!$M$13</f>
        <v>0</v>
      </c>
      <c r="I2041" s="236">
        <f>'Order Form'!E460</f>
        <v>18.5</v>
      </c>
      <c r="J2041" s="231">
        <f>'Order Form'!M460</f>
        <v>0</v>
      </c>
      <c r="K2041" s="231" t="str">
        <f t="shared" si="136"/>
        <v>F</v>
      </c>
      <c r="L2041" s="231">
        <f>IF('Pricing + Order Summary'!$O$13&gt;=8000,14,
IF('Pricing + Order Summary'!$O$13&gt;=5500,15,
IF('Pricing + Order Summary'!$O$13&gt;=4000,16,
IF('Pricing + Order Summary'!$O$13&gt;=2000,23,
IF('Pricing + Order Summary'!$O$13&gt;=750,21,
2)))))</f>
        <v>2</v>
      </c>
      <c r="M2041" s="231" t="str">
        <f>"SPS20115"&amp;"-"&amp;D2041&amp;"-"&amp;'Order Form'!$O$3&amp;"-4"</f>
        <v>SPS20115-0-1-4</v>
      </c>
    </row>
    <row r="2042" spans="1:13">
      <c r="A2042" s="234">
        <f>'Order Form'!A461</f>
        <v>15346</v>
      </c>
      <c r="B2042" s="234">
        <f t="shared" si="134"/>
        <v>15346</v>
      </c>
      <c r="C2042" s="235">
        <f t="shared" si="135"/>
        <v>15346</v>
      </c>
      <c r="D2042" s="231">
        <f>'Order Form'!$N$2</f>
        <v>0</v>
      </c>
      <c r="E2042" s="232">
        <f>'Order Form'!$M$11</f>
        <v>0</v>
      </c>
      <c r="F2042" s="232" t="str">
        <f>IF(ISBLANK('Order Form'!$M$12),"",'Order Form'!$M$12)</f>
        <v/>
      </c>
      <c r="G2042" s="232">
        <f t="shared" ca="1" si="137"/>
        <v>41887</v>
      </c>
      <c r="H2042" s="233">
        <f>'Order Form'!$M$13</f>
        <v>0</v>
      </c>
      <c r="I2042" s="236">
        <f>'Order Form'!E461</f>
        <v>18.5</v>
      </c>
      <c r="J2042" s="231">
        <f>'Order Form'!M461</f>
        <v>0</v>
      </c>
      <c r="K2042" s="231" t="str">
        <f t="shared" si="136"/>
        <v>F</v>
      </c>
      <c r="L2042" s="231">
        <f>IF('Pricing + Order Summary'!$O$13&gt;=8000,14,
IF('Pricing + Order Summary'!$O$13&gt;=5500,15,
IF('Pricing + Order Summary'!$O$13&gt;=4000,16,
IF('Pricing + Order Summary'!$O$13&gt;=2000,23,
IF('Pricing + Order Summary'!$O$13&gt;=750,21,
2)))))</f>
        <v>2</v>
      </c>
      <c r="M2042" s="231" t="str">
        <f>"SPS20115"&amp;"-"&amp;D2042&amp;"-"&amp;'Order Form'!$O$3&amp;"-4"</f>
        <v>SPS20115-0-1-4</v>
      </c>
    </row>
    <row r="2043" spans="1:13">
      <c r="A2043" s="234">
        <f>'Order Form'!A462</f>
        <v>15347</v>
      </c>
      <c r="B2043" s="234">
        <f t="shared" si="134"/>
        <v>15347</v>
      </c>
      <c r="C2043" s="235">
        <f t="shared" si="135"/>
        <v>15347</v>
      </c>
      <c r="D2043" s="231">
        <f>'Order Form'!$N$2</f>
        <v>0</v>
      </c>
      <c r="E2043" s="232">
        <f>'Order Form'!$M$11</f>
        <v>0</v>
      </c>
      <c r="F2043" s="232" t="str">
        <f>IF(ISBLANK('Order Form'!$M$12),"",'Order Form'!$M$12)</f>
        <v/>
      </c>
      <c r="G2043" s="232">
        <f t="shared" ca="1" si="137"/>
        <v>41887</v>
      </c>
      <c r="H2043" s="233">
        <f>'Order Form'!$M$13</f>
        <v>0</v>
      </c>
      <c r="I2043" s="236">
        <f>'Order Form'!E462</f>
        <v>18.5</v>
      </c>
      <c r="J2043" s="231">
        <f>'Order Form'!M462</f>
        <v>0</v>
      </c>
      <c r="K2043" s="231" t="str">
        <f t="shared" si="136"/>
        <v>F</v>
      </c>
      <c r="L2043" s="231">
        <f>IF('Pricing + Order Summary'!$O$13&gt;=8000,14,
IF('Pricing + Order Summary'!$O$13&gt;=5500,15,
IF('Pricing + Order Summary'!$O$13&gt;=4000,16,
IF('Pricing + Order Summary'!$O$13&gt;=2000,23,
IF('Pricing + Order Summary'!$O$13&gt;=750,21,
2)))))</f>
        <v>2</v>
      </c>
      <c r="M2043" s="231" t="str">
        <f>"SPS20115"&amp;"-"&amp;D2043&amp;"-"&amp;'Order Form'!$O$3&amp;"-4"</f>
        <v>SPS20115-0-1-4</v>
      </c>
    </row>
    <row r="2044" spans="1:13">
      <c r="A2044" s="234">
        <f>'Order Form'!A463</f>
        <v>15348</v>
      </c>
      <c r="B2044" s="234">
        <f t="shared" si="134"/>
        <v>15348</v>
      </c>
      <c r="C2044" s="235">
        <f t="shared" si="135"/>
        <v>15348</v>
      </c>
      <c r="D2044" s="231">
        <f>'Order Form'!$N$2</f>
        <v>0</v>
      </c>
      <c r="E2044" s="232">
        <f>'Order Form'!$M$11</f>
        <v>0</v>
      </c>
      <c r="F2044" s="232" t="str">
        <f>IF(ISBLANK('Order Form'!$M$12),"",'Order Form'!$M$12)</f>
        <v/>
      </c>
      <c r="G2044" s="232">
        <f t="shared" ca="1" si="137"/>
        <v>41887</v>
      </c>
      <c r="H2044" s="233">
        <f>'Order Form'!$M$13</f>
        <v>0</v>
      </c>
      <c r="I2044" s="236">
        <f>'Order Form'!E463</f>
        <v>18.5</v>
      </c>
      <c r="J2044" s="231">
        <f>'Order Form'!M463</f>
        <v>0</v>
      </c>
      <c r="K2044" s="231" t="str">
        <f t="shared" si="136"/>
        <v>F</v>
      </c>
      <c r="L2044" s="231">
        <f>IF('Pricing + Order Summary'!$O$13&gt;=8000,14,
IF('Pricing + Order Summary'!$O$13&gt;=5500,15,
IF('Pricing + Order Summary'!$O$13&gt;=4000,16,
IF('Pricing + Order Summary'!$O$13&gt;=2000,23,
IF('Pricing + Order Summary'!$O$13&gt;=750,21,
2)))))</f>
        <v>2</v>
      </c>
      <c r="M2044" s="231" t="str">
        <f>"SPS20115"&amp;"-"&amp;D2044&amp;"-"&amp;'Order Form'!$O$3&amp;"-4"</f>
        <v>SPS20115-0-1-4</v>
      </c>
    </row>
    <row r="2045" spans="1:13">
      <c r="A2045" s="234">
        <f>'Order Form'!A464</f>
        <v>15341</v>
      </c>
      <c r="B2045" s="234">
        <f t="shared" si="134"/>
        <v>15341</v>
      </c>
      <c r="C2045" s="235">
        <f t="shared" si="135"/>
        <v>15341</v>
      </c>
      <c r="D2045" s="231">
        <f>'Order Form'!$N$2</f>
        <v>0</v>
      </c>
      <c r="E2045" s="232">
        <f>'Order Form'!$M$11</f>
        <v>0</v>
      </c>
      <c r="F2045" s="232" t="str">
        <f>IF(ISBLANK('Order Form'!$M$12),"",'Order Form'!$M$12)</f>
        <v/>
      </c>
      <c r="G2045" s="232">
        <f t="shared" ca="1" si="137"/>
        <v>41887</v>
      </c>
      <c r="H2045" s="233">
        <f>'Order Form'!$M$13</f>
        <v>0</v>
      </c>
      <c r="I2045" s="236">
        <f>'Order Form'!E464</f>
        <v>18.5</v>
      </c>
      <c r="J2045" s="231">
        <f>'Order Form'!M464</f>
        <v>0</v>
      </c>
      <c r="K2045" s="231" t="str">
        <f t="shared" si="136"/>
        <v>F</v>
      </c>
      <c r="L2045" s="231">
        <f>IF('Pricing + Order Summary'!$O$13&gt;=8000,14,
IF('Pricing + Order Summary'!$O$13&gt;=5500,15,
IF('Pricing + Order Summary'!$O$13&gt;=4000,16,
IF('Pricing + Order Summary'!$O$13&gt;=2000,23,
IF('Pricing + Order Summary'!$O$13&gt;=750,21,
2)))))</f>
        <v>2</v>
      </c>
      <c r="M2045" s="231" t="str">
        <f>"SPS20115"&amp;"-"&amp;D2045&amp;"-"&amp;'Order Form'!$O$3&amp;"-4"</f>
        <v>SPS20115-0-1-4</v>
      </c>
    </row>
    <row r="2046" spans="1:13">
      <c r="A2046" s="234">
        <f>'Order Form'!A465</f>
        <v>15342</v>
      </c>
      <c r="B2046" s="234">
        <f t="shared" si="134"/>
        <v>15342</v>
      </c>
      <c r="C2046" s="235">
        <f t="shared" si="135"/>
        <v>15342</v>
      </c>
      <c r="D2046" s="231">
        <f>'Order Form'!$N$2</f>
        <v>0</v>
      </c>
      <c r="E2046" s="232">
        <f>'Order Form'!$M$11</f>
        <v>0</v>
      </c>
      <c r="F2046" s="232" t="str">
        <f>IF(ISBLANK('Order Form'!$M$12),"",'Order Form'!$M$12)</f>
        <v/>
      </c>
      <c r="G2046" s="232">
        <f t="shared" ca="1" si="137"/>
        <v>41887</v>
      </c>
      <c r="H2046" s="233">
        <f>'Order Form'!$M$13</f>
        <v>0</v>
      </c>
      <c r="I2046" s="236">
        <f>'Order Form'!E465</f>
        <v>18.5</v>
      </c>
      <c r="J2046" s="231">
        <f>'Order Form'!M465</f>
        <v>0</v>
      </c>
      <c r="K2046" s="231" t="str">
        <f t="shared" si="136"/>
        <v>F</v>
      </c>
      <c r="L2046" s="231">
        <f>IF('Pricing + Order Summary'!$O$13&gt;=8000,14,
IF('Pricing + Order Summary'!$O$13&gt;=5500,15,
IF('Pricing + Order Summary'!$O$13&gt;=4000,16,
IF('Pricing + Order Summary'!$O$13&gt;=2000,23,
IF('Pricing + Order Summary'!$O$13&gt;=750,21,
2)))))</f>
        <v>2</v>
      </c>
      <c r="M2046" s="231" t="str">
        <f>"SPS20115"&amp;"-"&amp;D2046&amp;"-"&amp;'Order Form'!$O$3&amp;"-4"</f>
        <v>SPS20115-0-1-4</v>
      </c>
    </row>
    <row r="2047" spans="1:13">
      <c r="A2047" s="234">
        <f>'Order Form'!A466</f>
        <v>15343</v>
      </c>
      <c r="B2047" s="234">
        <f t="shared" ref="B2047:B2110" si="138">A2047</f>
        <v>15343</v>
      </c>
      <c r="C2047" s="235">
        <f t="shared" ref="C2047:C2110" si="139">IF(B2047=0,A2047,B2047)</f>
        <v>15343</v>
      </c>
      <c r="D2047" s="231">
        <f>'Order Form'!$N$2</f>
        <v>0</v>
      </c>
      <c r="E2047" s="232">
        <f>'Order Form'!$M$11</f>
        <v>0</v>
      </c>
      <c r="F2047" s="232" t="str">
        <f>IF(ISBLANK('Order Form'!$M$12),"",'Order Form'!$M$12)</f>
        <v/>
      </c>
      <c r="G2047" s="232">
        <f t="shared" ca="1" si="137"/>
        <v>41887</v>
      </c>
      <c r="H2047" s="233">
        <f>'Order Form'!$M$13</f>
        <v>0</v>
      </c>
      <c r="I2047" s="236">
        <f>'Order Form'!E466</f>
        <v>18.5</v>
      </c>
      <c r="J2047" s="231">
        <f>'Order Form'!M466</f>
        <v>0</v>
      </c>
      <c r="K2047" s="231" t="str">
        <f t="shared" ref="K2047:K2110" si="140">IF(J2047=0,"F","T")</f>
        <v>F</v>
      </c>
      <c r="L2047" s="231">
        <f>IF('Pricing + Order Summary'!$O$13&gt;=8000,14,
IF('Pricing + Order Summary'!$O$13&gt;=5500,15,
IF('Pricing + Order Summary'!$O$13&gt;=4000,16,
IF('Pricing + Order Summary'!$O$13&gt;=2000,23,
IF('Pricing + Order Summary'!$O$13&gt;=750,21,
2)))))</f>
        <v>2</v>
      </c>
      <c r="M2047" s="231" t="str">
        <f>"SPS20115"&amp;"-"&amp;D2047&amp;"-"&amp;'Order Form'!$O$3&amp;"-4"</f>
        <v>SPS20115-0-1-4</v>
      </c>
    </row>
    <row r="2048" spans="1:13">
      <c r="A2048" s="234">
        <f>'Order Form'!A467</f>
        <v>15344</v>
      </c>
      <c r="B2048" s="234">
        <f t="shared" si="138"/>
        <v>15344</v>
      </c>
      <c r="C2048" s="235">
        <f t="shared" si="139"/>
        <v>15344</v>
      </c>
      <c r="D2048" s="231">
        <f>'Order Form'!$N$2</f>
        <v>0</v>
      </c>
      <c r="E2048" s="232">
        <f>'Order Form'!$M$11</f>
        <v>0</v>
      </c>
      <c r="F2048" s="232" t="str">
        <f>IF(ISBLANK('Order Form'!$M$12),"",'Order Form'!$M$12)</f>
        <v/>
      </c>
      <c r="G2048" s="232">
        <f t="shared" ca="1" si="137"/>
        <v>41887</v>
      </c>
      <c r="H2048" s="233">
        <f>'Order Form'!$M$13</f>
        <v>0</v>
      </c>
      <c r="I2048" s="236">
        <f>'Order Form'!E467</f>
        <v>18.5</v>
      </c>
      <c r="J2048" s="231">
        <f>'Order Form'!M467</f>
        <v>0</v>
      </c>
      <c r="K2048" s="231" t="str">
        <f t="shared" si="140"/>
        <v>F</v>
      </c>
      <c r="L2048" s="231">
        <f>IF('Pricing + Order Summary'!$O$13&gt;=8000,14,
IF('Pricing + Order Summary'!$O$13&gt;=5500,15,
IF('Pricing + Order Summary'!$O$13&gt;=4000,16,
IF('Pricing + Order Summary'!$O$13&gt;=2000,23,
IF('Pricing + Order Summary'!$O$13&gt;=750,21,
2)))))</f>
        <v>2</v>
      </c>
      <c r="M2048" s="231" t="str">
        <f>"SPS20115"&amp;"-"&amp;D2048&amp;"-"&amp;'Order Form'!$O$3&amp;"-4"</f>
        <v>SPS20115-0-1-4</v>
      </c>
    </row>
    <row r="2049" spans="1:13">
      <c r="A2049" s="234">
        <f>'Order Form'!A468</f>
        <v>15337</v>
      </c>
      <c r="B2049" s="234">
        <f t="shared" si="138"/>
        <v>15337</v>
      </c>
      <c r="C2049" s="235">
        <f t="shared" si="139"/>
        <v>15337</v>
      </c>
      <c r="D2049" s="231">
        <f>'Order Form'!$N$2</f>
        <v>0</v>
      </c>
      <c r="E2049" s="232">
        <f>'Order Form'!$M$11</f>
        <v>0</v>
      </c>
      <c r="F2049" s="232" t="str">
        <f>IF(ISBLANK('Order Form'!$M$12),"",'Order Form'!$M$12)</f>
        <v/>
      </c>
      <c r="G2049" s="232">
        <f t="shared" ref="G2049:G2112" ca="1" si="141">TODAY()</f>
        <v>41887</v>
      </c>
      <c r="H2049" s="233">
        <f>'Order Form'!$M$13</f>
        <v>0</v>
      </c>
      <c r="I2049" s="236">
        <f>'Order Form'!E468</f>
        <v>18.5</v>
      </c>
      <c r="J2049" s="231">
        <f>'Order Form'!M468</f>
        <v>0</v>
      </c>
      <c r="K2049" s="231" t="str">
        <f t="shared" si="140"/>
        <v>F</v>
      </c>
      <c r="L2049" s="231">
        <f>IF('Pricing + Order Summary'!$O$13&gt;=8000,14,
IF('Pricing + Order Summary'!$O$13&gt;=5500,15,
IF('Pricing + Order Summary'!$O$13&gt;=4000,16,
IF('Pricing + Order Summary'!$O$13&gt;=2000,23,
IF('Pricing + Order Summary'!$O$13&gt;=750,21,
2)))))</f>
        <v>2</v>
      </c>
      <c r="M2049" s="231" t="str">
        <f>"SPS20115"&amp;"-"&amp;D2049&amp;"-"&amp;'Order Form'!$O$3&amp;"-4"</f>
        <v>SPS20115-0-1-4</v>
      </c>
    </row>
    <row r="2050" spans="1:13">
      <c r="A2050" s="234">
        <f>'Order Form'!A469</f>
        <v>15338</v>
      </c>
      <c r="B2050" s="234">
        <f t="shared" si="138"/>
        <v>15338</v>
      </c>
      <c r="C2050" s="235">
        <f t="shared" si="139"/>
        <v>15338</v>
      </c>
      <c r="D2050" s="231">
        <f>'Order Form'!$N$2</f>
        <v>0</v>
      </c>
      <c r="E2050" s="232">
        <f>'Order Form'!$M$11</f>
        <v>0</v>
      </c>
      <c r="F2050" s="232" t="str">
        <f>IF(ISBLANK('Order Form'!$M$12),"",'Order Form'!$M$12)</f>
        <v/>
      </c>
      <c r="G2050" s="232">
        <f t="shared" ca="1" si="141"/>
        <v>41887</v>
      </c>
      <c r="H2050" s="233">
        <f>'Order Form'!$M$13</f>
        <v>0</v>
      </c>
      <c r="I2050" s="236">
        <f>'Order Form'!E469</f>
        <v>18.5</v>
      </c>
      <c r="J2050" s="231">
        <f>'Order Form'!M469</f>
        <v>0</v>
      </c>
      <c r="K2050" s="231" t="str">
        <f t="shared" si="140"/>
        <v>F</v>
      </c>
      <c r="L2050" s="231">
        <f>IF('Pricing + Order Summary'!$O$13&gt;=8000,14,
IF('Pricing + Order Summary'!$O$13&gt;=5500,15,
IF('Pricing + Order Summary'!$O$13&gt;=4000,16,
IF('Pricing + Order Summary'!$O$13&gt;=2000,23,
IF('Pricing + Order Summary'!$O$13&gt;=750,21,
2)))))</f>
        <v>2</v>
      </c>
      <c r="M2050" s="231" t="str">
        <f>"SPS20115"&amp;"-"&amp;D2050&amp;"-"&amp;'Order Form'!$O$3&amp;"-4"</f>
        <v>SPS20115-0-1-4</v>
      </c>
    </row>
    <row r="2051" spans="1:13">
      <c r="A2051" s="234">
        <f>'Order Form'!A470</f>
        <v>15339</v>
      </c>
      <c r="B2051" s="234">
        <f t="shared" si="138"/>
        <v>15339</v>
      </c>
      <c r="C2051" s="235">
        <f t="shared" si="139"/>
        <v>15339</v>
      </c>
      <c r="D2051" s="231">
        <f>'Order Form'!$N$2</f>
        <v>0</v>
      </c>
      <c r="E2051" s="232">
        <f>'Order Form'!$M$11</f>
        <v>0</v>
      </c>
      <c r="F2051" s="232" t="str">
        <f>IF(ISBLANK('Order Form'!$M$12),"",'Order Form'!$M$12)</f>
        <v/>
      </c>
      <c r="G2051" s="232">
        <f t="shared" ca="1" si="141"/>
        <v>41887</v>
      </c>
      <c r="H2051" s="233">
        <f>'Order Form'!$M$13</f>
        <v>0</v>
      </c>
      <c r="I2051" s="236">
        <f>'Order Form'!E470</f>
        <v>18.5</v>
      </c>
      <c r="J2051" s="231">
        <f>'Order Form'!M470</f>
        <v>0</v>
      </c>
      <c r="K2051" s="231" t="str">
        <f t="shared" si="140"/>
        <v>F</v>
      </c>
      <c r="L2051" s="231">
        <f>IF('Pricing + Order Summary'!$O$13&gt;=8000,14,
IF('Pricing + Order Summary'!$O$13&gt;=5500,15,
IF('Pricing + Order Summary'!$O$13&gt;=4000,16,
IF('Pricing + Order Summary'!$O$13&gt;=2000,23,
IF('Pricing + Order Summary'!$O$13&gt;=750,21,
2)))))</f>
        <v>2</v>
      </c>
      <c r="M2051" s="231" t="str">
        <f>"SPS20115"&amp;"-"&amp;D2051&amp;"-"&amp;'Order Form'!$O$3&amp;"-4"</f>
        <v>SPS20115-0-1-4</v>
      </c>
    </row>
    <row r="2052" spans="1:13">
      <c r="A2052" s="234">
        <f>'Order Form'!A471</f>
        <v>15340</v>
      </c>
      <c r="B2052" s="234">
        <f t="shared" si="138"/>
        <v>15340</v>
      </c>
      <c r="C2052" s="235">
        <f t="shared" si="139"/>
        <v>15340</v>
      </c>
      <c r="D2052" s="231">
        <f>'Order Form'!$N$2</f>
        <v>0</v>
      </c>
      <c r="E2052" s="232">
        <f>'Order Form'!$M$11</f>
        <v>0</v>
      </c>
      <c r="F2052" s="232" t="str">
        <f>IF(ISBLANK('Order Form'!$M$12),"",'Order Form'!$M$12)</f>
        <v/>
      </c>
      <c r="G2052" s="232">
        <f t="shared" ca="1" si="141"/>
        <v>41887</v>
      </c>
      <c r="H2052" s="233">
        <f>'Order Form'!$M$13</f>
        <v>0</v>
      </c>
      <c r="I2052" s="236">
        <f>'Order Form'!E471</f>
        <v>18.5</v>
      </c>
      <c r="J2052" s="231">
        <f>'Order Form'!M471</f>
        <v>0</v>
      </c>
      <c r="K2052" s="231" t="str">
        <f t="shared" si="140"/>
        <v>F</v>
      </c>
      <c r="L2052" s="231">
        <f>IF('Pricing + Order Summary'!$O$13&gt;=8000,14,
IF('Pricing + Order Summary'!$O$13&gt;=5500,15,
IF('Pricing + Order Summary'!$O$13&gt;=4000,16,
IF('Pricing + Order Summary'!$O$13&gt;=2000,23,
IF('Pricing + Order Summary'!$O$13&gt;=750,21,
2)))))</f>
        <v>2</v>
      </c>
      <c r="M2052" s="231" t="str">
        <f>"SPS20115"&amp;"-"&amp;D2052&amp;"-"&amp;'Order Form'!$O$3&amp;"-4"</f>
        <v>SPS20115-0-1-4</v>
      </c>
    </row>
    <row r="2053" spans="1:13">
      <c r="A2053" s="234">
        <f>'Order Form'!A472</f>
        <v>15333</v>
      </c>
      <c r="B2053" s="234">
        <f t="shared" si="138"/>
        <v>15333</v>
      </c>
      <c r="C2053" s="235">
        <f t="shared" si="139"/>
        <v>15333</v>
      </c>
      <c r="D2053" s="231">
        <f>'Order Form'!$N$2</f>
        <v>0</v>
      </c>
      <c r="E2053" s="232">
        <f>'Order Form'!$M$11</f>
        <v>0</v>
      </c>
      <c r="F2053" s="232" t="str">
        <f>IF(ISBLANK('Order Form'!$M$12),"",'Order Form'!$M$12)</f>
        <v/>
      </c>
      <c r="G2053" s="232">
        <f t="shared" ca="1" si="141"/>
        <v>41887</v>
      </c>
      <c r="H2053" s="233">
        <f>'Order Form'!$M$13</f>
        <v>0</v>
      </c>
      <c r="I2053" s="236">
        <f>'Order Form'!E472</f>
        <v>18.5</v>
      </c>
      <c r="J2053" s="231">
        <f>'Order Form'!M472</f>
        <v>0</v>
      </c>
      <c r="K2053" s="231" t="str">
        <f t="shared" si="140"/>
        <v>F</v>
      </c>
      <c r="L2053" s="231">
        <f>IF('Pricing + Order Summary'!$O$13&gt;=8000,14,
IF('Pricing + Order Summary'!$O$13&gt;=5500,15,
IF('Pricing + Order Summary'!$O$13&gt;=4000,16,
IF('Pricing + Order Summary'!$O$13&gt;=2000,23,
IF('Pricing + Order Summary'!$O$13&gt;=750,21,
2)))))</f>
        <v>2</v>
      </c>
      <c r="M2053" s="231" t="str">
        <f>"SPS20115"&amp;"-"&amp;D2053&amp;"-"&amp;'Order Form'!$O$3&amp;"-4"</f>
        <v>SPS20115-0-1-4</v>
      </c>
    </row>
    <row r="2054" spans="1:13">
      <c r="A2054" s="234">
        <f>'Order Form'!A473</f>
        <v>15334</v>
      </c>
      <c r="B2054" s="234">
        <f t="shared" si="138"/>
        <v>15334</v>
      </c>
      <c r="C2054" s="235">
        <f t="shared" si="139"/>
        <v>15334</v>
      </c>
      <c r="D2054" s="231">
        <f>'Order Form'!$N$2</f>
        <v>0</v>
      </c>
      <c r="E2054" s="232">
        <f>'Order Form'!$M$11</f>
        <v>0</v>
      </c>
      <c r="F2054" s="232" t="str">
        <f>IF(ISBLANK('Order Form'!$M$12),"",'Order Form'!$M$12)</f>
        <v/>
      </c>
      <c r="G2054" s="232">
        <f t="shared" ca="1" si="141"/>
        <v>41887</v>
      </c>
      <c r="H2054" s="233">
        <f>'Order Form'!$M$13</f>
        <v>0</v>
      </c>
      <c r="I2054" s="236">
        <f>'Order Form'!E473</f>
        <v>18.5</v>
      </c>
      <c r="J2054" s="231">
        <f>'Order Form'!M473</f>
        <v>0</v>
      </c>
      <c r="K2054" s="231" t="str">
        <f t="shared" si="140"/>
        <v>F</v>
      </c>
      <c r="L2054" s="231">
        <f>IF('Pricing + Order Summary'!$O$13&gt;=8000,14,
IF('Pricing + Order Summary'!$O$13&gt;=5500,15,
IF('Pricing + Order Summary'!$O$13&gt;=4000,16,
IF('Pricing + Order Summary'!$O$13&gt;=2000,23,
IF('Pricing + Order Summary'!$O$13&gt;=750,21,
2)))))</f>
        <v>2</v>
      </c>
      <c r="M2054" s="231" t="str">
        <f>"SPS20115"&amp;"-"&amp;D2054&amp;"-"&amp;'Order Form'!$O$3&amp;"-4"</f>
        <v>SPS20115-0-1-4</v>
      </c>
    </row>
    <row r="2055" spans="1:13">
      <c r="A2055" s="234">
        <f>'Order Form'!A474</f>
        <v>15335</v>
      </c>
      <c r="B2055" s="234">
        <f t="shared" si="138"/>
        <v>15335</v>
      </c>
      <c r="C2055" s="235">
        <f t="shared" si="139"/>
        <v>15335</v>
      </c>
      <c r="D2055" s="231">
        <f>'Order Form'!$N$2</f>
        <v>0</v>
      </c>
      <c r="E2055" s="232">
        <f>'Order Form'!$M$11</f>
        <v>0</v>
      </c>
      <c r="F2055" s="232" t="str">
        <f>IF(ISBLANK('Order Form'!$M$12),"",'Order Form'!$M$12)</f>
        <v/>
      </c>
      <c r="G2055" s="232">
        <f t="shared" ca="1" si="141"/>
        <v>41887</v>
      </c>
      <c r="H2055" s="233">
        <f>'Order Form'!$M$13</f>
        <v>0</v>
      </c>
      <c r="I2055" s="236">
        <f>'Order Form'!E474</f>
        <v>18.5</v>
      </c>
      <c r="J2055" s="231">
        <f>'Order Form'!M474</f>
        <v>0</v>
      </c>
      <c r="K2055" s="231" t="str">
        <f t="shared" si="140"/>
        <v>F</v>
      </c>
      <c r="L2055" s="231">
        <f>IF('Pricing + Order Summary'!$O$13&gt;=8000,14,
IF('Pricing + Order Summary'!$O$13&gt;=5500,15,
IF('Pricing + Order Summary'!$O$13&gt;=4000,16,
IF('Pricing + Order Summary'!$O$13&gt;=2000,23,
IF('Pricing + Order Summary'!$O$13&gt;=750,21,
2)))))</f>
        <v>2</v>
      </c>
      <c r="M2055" s="231" t="str">
        <f>"SPS20115"&amp;"-"&amp;D2055&amp;"-"&amp;'Order Form'!$O$3&amp;"-4"</f>
        <v>SPS20115-0-1-4</v>
      </c>
    </row>
    <row r="2056" spans="1:13">
      <c r="A2056" s="234">
        <f>'Order Form'!A475</f>
        <v>15336</v>
      </c>
      <c r="B2056" s="234">
        <f t="shared" si="138"/>
        <v>15336</v>
      </c>
      <c r="C2056" s="235">
        <f t="shared" si="139"/>
        <v>15336</v>
      </c>
      <c r="D2056" s="231">
        <f>'Order Form'!$N$2</f>
        <v>0</v>
      </c>
      <c r="E2056" s="232">
        <f>'Order Form'!$M$11</f>
        <v>0</v>
      </c>
      <c r="F2056" s="232" t="str">
        <f>IF(ISBLANK('Order Form'!$M$12),"",'Order Form'!$M$12)</f>
        <v/>
      </c>
      <c r="G2056" s="232">
        <f t="shared" ca="1" si="141"/>
        <v>41887</v>
      </c>
      <c r="H2056" s="233">
        <f>'Order Form'!$M$13</f>
        <v>0</v>
      </c>
      <c r="I2056" s="236">
        <f>'Order Form'!E475</f>
        <v>18.5</v>
      </c>
      <c r="J2056" s="231">
        <f>'Order Form'!M475</f>
        <v>0</v>
      </c>
      <c r="K2056" s="231" t="str">
        <f t="shared" si="140"/>
        <v>F</v>
      </c>
      <c r="L2056" s="231">
        <f>IF('Pricing + Order Summary'!$O$13&gt;=8000,14,
IF('Pricing + Order Summary'!$O$13&gt;=5500,15,
IF('Pricing + Order Summary'!$O$13&gt;=4000,16,
IF('Pricing + Order Summary'!$O$13&gt;=2000,23,
IF('Pricing + Order Summary'!$O$13&gt;=750,21,
2)))))</f>
        <v>2</v>
      </c>
      <c r="M2056" s="231" t="str">
        <f>"SPS20115"&amp;"-"&amp;D2056&amp;"-"&amp;'Order Form'!$O$3&amp;"-4"</f>
        <v>SPS20115-0-1-4</v>
      </c>
    </row>
    <row r="2057" spans="1:13">
      <c r="A2057" s="234">
        <f>'Order Form'!A476</f>
        <v>108707</v>
      </c>
      <c r="B2057" s="234">
        <f t="shared" si="138"/>
        <v>108707</v>
      </c>
      <c r="C2057" s="235">
        <f t="shared" si="139"/>
        <v>108707</v>
      </c>
      <c r="D2057" s="231">
        <f>'Order Form'!$N$2</f>
        <v>0</v>
      </c>
      <c r="E2057" s="232">
        <f>'Order Form'!$M$11</f>
        <v>0</v>
      </c>
      <c r="F2057" s="232" t="str">
        <f>IF(ISBLANK('Order Form'!$M$12),"",'Order Form'!$M$12)</f>
        <v/>
      </c>
      <c r="G2057" s="232">
        <f t="shared" ca="1" si="141"/>
        <v>41887</v>
      </c>
      <c r="H2057" s="233">
        <f>'Order Form'!$M$13</f>
        <v>0</v>
      </c>
      <c r="I2057" s="236">
        <f>'Order Form'!E476</f>
        <v>18.5</v>
      </c>
      <c r="J2057" s="231">
        <f>'Order Form'!M476</f>
        <v>0</v>
      </c>
      <c r="K2057" s="231" t="str">
        <f t="shared" si="140"/>
        <v>F</v>
      </c>
      <c r="L2057" s="231">
        <f>IF('Pricing + Order Summary'!$O$13&gt;=8000,14,
IF('Pricing + Order Summary'!$O$13&gt;=5500,15,
IF('Pricing + Order Summary'!$O$13&gt;=4000,16,
IF('Pricing + Order Summary'!$O$13&gt;=2000,23,
IF('Pricing + Order Summary'!$O$13&gt;=750,21,
2)))))</f>
        <v>2</v>
      </c>
      <c r="M2057" s="231" t="str">
        <f>"SPS20115"&amp;"-"&amp;D2057&amp;"-"&amp;'Order Form'!$O$3&amp;"-4"</f>
        <v>SPS20115-0-1-4</v>
      </c>
    </row>
    <row r="2058" spans="1:13">
      <c r="A2058" s="234">
        <f>'Order Form'!A477</f>
        <v>108708</v>
      </c>
      <c r="B2058" s="234">
        <f t="shared" si="138"/>
        <v>108708</v>
      </c>
      <c r="C2058" s="235">
        <f t="shared" si="139"/>
        <v>108708</v>
      </c>
      <c r="D2058" s="231">
        <f>'Order Form'!$N$2</f>
        <v>0</v>
      </c>
      <c r="E2058" s="232">
        <f>'Order Form'!$M$11</f>
        <v>0</v>
      </c>
      <c r="F2058" s="232" t="str">
        <f>IF(ISBLANK('Order Form'!$M$12),"",'Order Form'!$M$12)</f>
        <v/>
      </c>
      <c r="G2058" s="232">
        <f t="shared" ca="1" si="141"/>
        <v>41887</v>
      </c>
      <c r="H2058" s="233">
        <f>'Order Form'!$M$13</f>
        <v>0</v>
      </c>
      <c r="I2058" s="236">
        <f>'Order Form'!E477</f>
        <v>18.5</v>
      </c>
      <c r="J2058" s="231">
        <f>'Order Form'!M477</f>
        <v>0</v>
      </c>
      <c r="K2058" s="231" t="str">
        <f t="shared" si="140"/>
        <v>F</v>
      </c>
      <c r="L2058" s="231">
        <f>IF('Pricing + Order Summary'!$O$13&gt;=8000,14,
IF('Pricing + Order Summary'!$O$13&gt;=5500,15,
IF('Pricing + Order Summary'!$O$13&gt;=4000,16,
IF('Pricing + Order Summary'!$O$13&gt;=2000,23,
IF('Pricing + Order Summary'!$O$13&gt;=750,21,
2)))))</f>
        <v>2</v>
      </c>
      <c r="M2058" s="231" t="str">
        <f>"SPS20115"&amp;"-"&amp;D2058&amp;"-"&amp;'Order Form'!$O$3&amp;"-4"</f>
        <v>SPS20115-0-1-4</v>
      </c>
    </row>
    <row r="2059" spans="1:13">
      <c r="A2059" s="234">
        <f>'Order Form'!A478</f>
        <v>108612</v>
      </c>
      <c r="B2059" s="234">
        <f t="shared" si="138"/>
        <v>108612</v>
      </c>
      <c r="C2059" s="235">
        <f t="shared" si="139"/>
        <v>108612</v>
      </c>
      <c r="D2059" s="231">
        <f>'Order Form'!$N$2</f>
        <v>0</v>
      </c>
      <c r="E2059" s="232">
        <f>'Order Form'!$M$11</f>
        <v>0</v>
      </c>
      <c r="F2059" s="232" t="str">
        <f>IF(ISBLANK('Order Form'!$M$12),"",'Order Form'!$M$12)</f>
        <v/>
      </c>
      <c r="G2059" s="232">
        <f t="shared" ca="1" si="141"/>
        <v>41887</v>
      </c>
      <c r="H2059" s="233">
        <f>'Order Form'!$M$13</f>
        <v>0</v>
      </c>
      <c r="I2059" s="236">
        <f>'Order Form'!E478</f>
        <v>18.5</v>
      </c>
      <c r="J2059" s="231">
        <f>'Order Form'!M478</f>
        <v>0</v>
      </c>
      <c r="K2059" s="231" t="str">
        <f t="shared" si="140"/>
        <v>F</v>
      </c>
      <c r="L2059" s="231">
        <f>IF('Pricing + Order Summary'!$O$13&gt;=8000,14,
IF('Pricing + Order Summary'!$O$13&gt;=5500,15,
IF('Pricing + Order Summary'!$O$13&gt;=4000,16,
IF('Pricing + Order Summary'!$O$13&gt;=2000,23,
IF('Pricing + Order Summary'!$O$13&gt;=750,21,
2)))))</f>
        <v>2</v>
      </c>
      <c r="M2059" s="231" t="str">
        <f>"SPS20115"&amp;"-"&amp;D2059&amp;"-"&amp;'Order Form'!$O$3&amp;"-4"</f>
        <v>SPS20115-0-1-4</v>
      </c>
    </row>
    <row r="2060" spans="1:13">
      <c r="A2060" s="234">
        <f>'Order Form'!A479</f>
        <v>108645</v>
      </c>
      <c r="B2060" s="234">
        <f t="shared" si="138"/>
        <v>108645</v>
      </c>
      <c r="C2060" s="235">
        <f t="shared" si="139"/>
        <v>108645</v>
      </c>
      <c r="D2060" s="231">
        <f>'Order Form'!$N$2</f>
        <v>0</v>
      </c>
      <c r="E2060" s="232">
        <f>'Order Form'!$M$11</f>
        <v>0</v>
      </c>
      <c r="F2060" s="232" t="str">
        <f>IF(ISBLANK('Order Form'!$M$12),"",'Order Form'!$M$12)</f>
        <v/>
      </c>
      <c r="G2060" s="232">
        <f t="shared" ca="1" si="141"/>
        <v>41887</v>
      </c>
      <c r="H2060" s="233">
        <f>'Order Form'!$M$13</f>
        <v>0</v>
      </c>
      <c r="I2060" s="236">
        <f>'Order Form'!E479</f>
        <v>19.5</v>
      </c>
      <c r="J2060" s="231">
        <f>'Order Form'!M479</f>
        <v>0</v>
      </c>
      <c r="K2060" s="231" t="str">
        <f t="shared" si="140"/>
        <v>F</v>
      </c>
      <c r="L2060" s="231">
        <f>IF('Pricing + Order Summary'!$O$13&gt;=8000,14,
IF('Pricing + Order Summary'!$O$13&gt;=5500,15,
IF('Pricing + Order Summary'!$O$13&gt;=4000,16,
IF('Pricing + Order Summary'!$O$13&gt;=2000,23,
IF('Pricing + Order Summary'!$O$13&gt;=750,21,
2)))))</f>
        <v>2</v>
      </c>
      <c r="M2060" s="231" t="str">
        <f>"SPS20115"&amp;"-"&amp;D2060&amp;"-"&amp;'Order Form'!$O$3&amp;"-4"</f>
        <v>SPS20115-0-1-4</v>
      </c>
    </row>
    <row r="2061" spans="1:13">
      <c r="A2061" s="234">
        <f>'Order Form'!A480</f>
        <v>108643</v>
      </c>
      <c r="B2061" s="234">
        <f t="shared" si="138"/>
        <v>108643</v>
      </c>
      <c r="C2061" s="235">
        <f t="shared" si="139"/>
        <v>108643</v>
      </c>
      <c r="D2061" s="231">
        <f>'Order Form'!$N$2</f>
        <v>0</v>
      </c>
      <c r="E2061" s="232">
        <f>'Order Form'!$M$11</f>
        <v>0</v>
      </c>
      <c r="F2061" s="232" t="str">
        <f>IF(ISBLANK('Order Form'!$M$12),"",'Order Form'!$M$12)</f>
        <v/>
      </c>
      <c r="G2061" s="232">
        <f t="shared" ca="1" si="141"/>
        <v>41887</v>
      </c>
      <c r="H2061" s="233">
        <f>'Order Form'!$M$13</f>
        <v>0</v>
      </c>
      <c r="I2061" s="236">
        <f>'Order Form'!E480</f>
        <v>19.5</v>
      </c>
      <c r="J2061" s="231">
        <f>'Order Form'!M480</f>
        <v>0</v>
      </c>
      <c r="K2061" s="231" t="str">
        <f t="shared" si="140"/>
        <v>F</v>
      </c>
      <c r="L2061" s="231">
        <f>IF('Pricing + Order Summary'!$O$13&gt;=8000,14,
IF('Pricing + Order Summary'!$O$13&gt;=5500,15,
IF('Pricing + Order Summary'!$O$13&gt;=4000,16,
IF('Pricing + Order Summary'!$O$13&gt;=2000,23,
IF('Pricing + Order Summary'!$O$13&gt;=750,21,
2)))))</f>
        <v>2</v>
      </c>
      <c r="M2061" s="231" t="str">
        <f>"SPS20115"&amp;"-"&amp;D2061&amp;"-"&amp;'Order Form'!$O$3&amp;"-4"</f>
        <v>SPS20115-0-1-4</v>
      </c>
    </row>
    <row r="2062" spans="1:13">
      <c r="A2062" s="234">
        <f>'Order Form'!A481</f>
        <v>108644</v>
      </c>
      <c r="B2062" s="234">
        <f t="shared" si="138"/>
        <v>108644</v>
      </c>
      <c r="C2062" s="235">
        <f t="shared" si="139"/>
        <v>108644</v>
      </c>
      <c r="D2062" s="231">
        <f>'Order Form'!$N$2</f>
        <v>0</v>
      </c>
      <c r="E2062" s="232">
        <f>'Order Form'!$M$11</f>
        <v>0</v>
      </c>
      <c r="F2062" s="232" t="str">
        <f>IF(ISBLANK('Order Form'!$M$12),"",'Order Form'!$M$12)</f>
        <v/>
      </c>
      <c r="G2062" s="232">
        <f t="shared" ca="1" si="141"/>
        <v>41887</v>
      </c>
      <c r="H2062" s="233">
        <f>'Order Form'!$M$13</f>
        <v>0</v>
      </c>
      <c r="I2062" s="236">
        <f>'Order Form'!E481</f>
        <v>19.5</v>
      </c>
      <c r="J2062" s="231">
        <f>'Order Form'!M481</f>
        <v>0</v>
      </c>
      <c r="K2062" s="231" t="str">
        <f t="shared" si="140"/>
        <v>F</v>
      </c>
      <c r="L2062" s="231">
        <f>IF('Pricing + Order Summary'!$O$13&gt;=8000,14,
IF('Pricing + Order Summary'!$O$13&gt;=5500,15,
IF('Pricing + Order Summary'!$O$13&gt;=4000,16,
IF('Pricing + Order Summary'!$O$13&gt;=2000,23,
IF('Pricing + Order Summary'!$O$13&gt;=750,21,
2)))))</f>
        <v>2</v>
      </c>
      <c r="M2062" s="231" t="str">
        <f>"SPS20115"&amp;"-"&amp;D2062&amp;"-"&amp;'Order Form'!$O$3&amp;"-4"</f>
        <v>SPS20115-0-1-4</v>
      </c>
    </row>
    <row r="2063" spans="1:13">
      <c r="A2063" s="234">
        <f>'Order Form'!A482</f>
        <v>108783</v>
      </c>
      <c r="B2063" s="234">
        <f t="shared" si="138"/>
        <v>108783</v>
      </c>
      <c r="C2063" s="235">
        <f t="shared" si="139"/>
        <v>108783</v>
      </c>
      <c r="D2063" s="231">
        <f>'Order Form'!$N$2</f>
        <v>0</v>
      </c>
      <c r="E2063" s="232">
        <f>'Order Form'!$M$11</f>
        <v>0</v>
      </c>
      <c r="F2063" s="232" t="str">
        <f>IF(ISBLANK('Order Form'!$M$12),"",'Order Form'!$M$12)</f>
        <v/>
      </c>
      <c r="G2063" s="232">
        <f t="shared" ca="1" si="141"/>
        <v>41887</v>
      </c>
      <c r="H2063" s="233">
        <f>'Order Form'!$M$13</f>
        <v>0</v>
      </c>
      <c r="I2063" s="236">
        <f>'Order Form'!E482</f>
        <v>19.5</v>
      </c>
      <c r="J2063" s="231">
        <f>'Order Form'!M482</f>
        <v>0</v>
      </c>
      <c r="K2063" s="231" t="str">
        <f t="shared" si="140"/>
        <v>F</v>
      </c>
      <c r="L2063" s="231">
        <f>IF('Pricing + Order Summary'!$O$13&gt;=8000,14,
IF('Pricing + Order Summary'!$O$13&gt;=5500,15,
IF('Pricing + Order Summary'!$O$13&gt;=4000,16,
IF('Pricing + Order Summary'!$O$13&gt;=2000,23,
IF('Pricing + Order Summary'!$O$13&gt;=750,21,
2)))))</f>
        <v>2</v>
      </c>
      <c r="M2063" s="231" t="str">
        <f>"SPS20115"&amp;"-"&amp;D2063&amp;"-"&amp;'Order Form'!$O$3&amp;"-4"</f>
        <v>SPS20115-0-1-4</v>
      </c>
    </row>
    <row r="2064" spans="1:13">
      <c r="A2064" s="234">
        <f>'Order Form'!A483</f>
        <v>108562</v>
      </c>
      <c r="B2064" s="234">
        <f t="shared" si="138"/>
        <v>108562</v>
      </c>
      <c r="C2064" s="235">
        <f t="shared" si="139"/>
        <v>108562</v>
      </c>
      <c r="D2064" s="231">
        <f>'Order Form'!$N$2</f>
        <v>0</v>
      </c>
      <c r="E2064" s="232">
        <f>'Order Form'!$M$11</f>
        <v>0</v>
      </c>
      <c r="F2064" s="232" t="str">
        <f>IF(ISBLANK('Order Form'!$M$12),"",'Order Form'!$M$12)</f>
        <v/>
      </c>
      <c r="G2064" s="232">
        <f t="shared" ca="1" si="141"/>
        <v>41887</v>
      </c>
      <c r="H2064" s="233">
        <f>'Order Form'!$M$13</f>
        <v>0</v>
      </c>
      <c r="I2064" s="236">
        <f>'Order Form'!E483</f>
        <v>19.5</v>
      </c>
      <c r="J2064" s="231">
        <f>'Order Form'!M483</f>
        <v>0</v>
      </c>
      <c r="K2064" s="231" t="str">
        <f t="shared" si="140"/>
        <v>F</v>
      </c>
      <c r="L2064" s="231">
        <f>IF('Pricing + Order Summary'!$O$13&gt;=8000,14,
IF('Pricing + Order Summary'!$O$13&gt;=5500,15,
IF('Pricing + Order Summary'!$O$13&gt;=4000,16,
IF('Pricing + Order Summary'!$O$13&gt;=2000,23,
IF('Pricing + Order Summary'!$O$13&gt;=750,21,
2)))))</f>
        <v>2</v>
      </c>
      <c r="M2064" s="231" t="str">
        <f>"SPS20115"&amp;"-"&amp;D2064&amp;"-"&amp;'Order Form'!$O$3&amp;"-4"</f>
        <v>SPS20115-0-1-4</v>
      </c>
    </row>
    <row r="2065" spans="1:13">
      <c r="A2065" s="234">
        <f>'Order Form'!A484</f>
        <v>108782</v>
      </c>
      <c r="B2065" s="234">
        <f t="shared" si="138"/>
        <v>108782</v>
      </c>
      <c r="C2065" s="235">
        <f t="shared" si="139"/>
        <v>108782</v>
      </c>
      <c r="D2065" s="231">
        <f>'Order Form'!$N$2</f>
        <v>0</v>
      </c>
      <c r="E2065" s="232">
        <f>'Order Form'!$M$11</f>
        <v>0</v>
      </c>
      <c r="F2065" s="232" t="str">
        <f>IF(ISBLANK('Order Form'!$M$12),"",'Order Form'!$M$12)</f>
        <v/>
      </c>
      <c r="G2065" s="232">
        <f t="shared" ca="1" si="141"/>
        <v>41887</v>
      </c>
      <c r="H2065" s="233">
        <f>'Order Form'!$M$13</f>
        <v>0</v>
      </c>
      <c r="I2065" s="236">
        <f>'Order Form'!E484</f>
        <v>19.5</v>
      </c>
      <c r="J2065" s="231">
        <f>'Order Form'!M484</f>
        <v>0</v>
      </c>
      <c r="K2065" s="231" t="str">
        <f t="shared" si="140"/>
        <v>F</v>
      </c>
      <c r="L2065" s="231">
        <f>IF('Pricing + Order Summary'!$O$13&gt;=8000,14,
IF('Pricing + Order Summary'!$O$13&gt;=5500,15,
IF('Pricing + Order Summary'!$O$13&gt;=4000,16,
IF('Pricing + Order Summary'!$O$13&gt;=2000,23,
IF('Pricing + Order Summary'!$O$13&gt;=750,21,
2)))))</f>
        <v>2</v>
      </c>
      <c r="M2065" s="231" t="str">
        <f>"SPS20115"&amp;"-"&amp;D2065&amp;"-"&amp;'Order Form'!$O$3&amp;"-4"</f>
        <v>SPS20115-0-1-4</v>
      </c>
    </row>
    <row r="2066" spans="1:13">
      <c r="A2066" s="234">
        <f>'Order Form'!A485</f>
        <v>108563</v>
      </c>
      <c r="B2066" s="234">
        <f t="shared" si="138"/>
        <v>108563</v>
      </c>
      <c r="C2066" s="235">
        <f t="shared" si="139"/>
        <v>108563</v>
      </c>
      <c r="D2066" s="231">
        <f>'Order Form'!$N$2</f>
        <v>0</v>
      </c>
      <c r="E2066" s="232">
        <f>'Order Form'!$M$11</f>
        <v>0</v>
      </c>
      <c r="F2066" s="232" t="str">
        <f>IF(ISBLANK('Order Form'!$M$12),"",'Order Form'!$M$12)</f>
        <v/>
      </c>
      <c r="G2066" s="232">
        <f t="shared" ca="1" si="141"/>
        <v>41887</v>
      </c>
      <c r="H2066" s="233">
        <f>'Order Form'!$M$13</f>
        <v>0</v>
      </c>
      <c r="I2066" s="236">
        <f>'Order Form'!E485</f>
        <v>19.5</v>
      </c>
      <c r="J2066" s="231">
        <f>'Order Form'!M485</f>
        <v>0</v>
      </c>
      <c r="K2066" s="231" t="str">
        <f t="shared" si="140"/>
        <v>F</v>
      </c>
      <c r="L2066" s="231">
        <f>IF('Pricing + Order Summary'!$O$13&gt;=8000,14,
IF('Pricing + Order Summary'!$O$13&gt;=5500,15,
IF('Pricing + Order Summary'!$O$13&gt;=4000,16,
IF('Pricing + Order Summary'!$O$13&gt;=2000,23,
IF('Pricing + Order Summary'!$O$13&gt;=750,21,
2)))))</f>
        <v>2</v>
      </c>
      <c r="M2066" s="231" t="str">
        <f>"SPS20115"&amp;"-"&amp;D2066&amp;"-"&amp;'Order Form'!$O$3&amp;"-4"</f>
        <v>SPS20115-0-1-4</v>
      </c>
    </row>
    <row r="2067" spans="1:13">
      <c r="A2067" s="234">
        <f>'Order Form'!A486</f>
        <v>108668</v>
      </c>
      <c r="B2067" s="234">
        <f t="shared" si="138"/>
        <v>108668</v>
      </c>
      <c r="C2067" s="235">
        <f t="shared" si="139"/>
        <v>108668</v>
      </c>
      <c r="D2067" s="231">
        <f>'Order Form'!$N$2</f>
        <v>0</v>
      </c>
      <c r="E2067" s="232">
        <f>'Order Form'!$M$11</f>
        <v>0</v>
      </c>
      <c r="F2067" s="232" t="str">
        <f>IF(ISBLANK('Order Form'!$M$12),"",'Order Form'!$M$12)</f>
        <v/>
      </c>
      <c r="G2067" s="232">
        <f t="shared" ca="1" si="141"/>
        <v>41887</v>
      </c>
      <c r="H2067" s="233">
        <f>'Order Form'!$M$13</f>
        <v>0</v>
      </c>
      <c r="I2067" s="236">
        <f>'Order Form'!E486</f>
        <v>11</v>
      </c>
      <c r="J2067" s="231">
        <f>'Order Form'!M486</f>
        <v>0</v>
      </c>
      <c r="K2067" s="231" t="str">
        <f t="shared" si="140"/>
        <v>F</v>
      </c>
      <c r="L2067" s="231">
        <f>IF('Pricing + Order Summary'!$O$13&gt;=8000,14,
IF('Pricing + Order Summary'!$O$13&gt;=5500,15,
IF('Pricing + Order Summary'!$O$13&gt;=4000,16,
IF('Pricing + Order Summary'!$O$13&gt;=2000,23,
IF('Pricing + Order Summary'!$O$13&gt;=750,21,
2)))))</f>
        <v>2</v>
      </c>
      <c r="M2067" s="231" t="str">
        <f>"SPS20115"&amp;"-"&amp;D2067&amp;"-"&amp;'Order Form'!$O$3&amp;"-4"</f>
        <v>SPS20115-0-1-4</v>
      </c>
    </row>
    <row r="2068" spans="1:13">
      <c r="A2068" s="234">
        <f>'Order Form'!A487</f>
        <v>108669</v>
      </c>
      <c r="B2068" s="234">
        <f t="shared" si="138"/>
        <v>108669</v>
      </c>
      <c r="C2068" s="235">
        <f t="shared" si="139"/>
        <v>108669</v>
      </c>
      <c r="D2068" s="231">
        <f>'Order Form'!$N$2</f>
        <v>0</v>
      </c>
      <c r="E2068" s="232">
        <f>'Order Form'!$M$11</f>
        <v>0</v>
      </c>
      <c r="F2068" s="232" t="str">
        <f>IF(ISBLANK('Order Form'!$M$12),"",'Order Form'!$M$12)</f>
        <v/>
      </c>
      <c r="G2068" s="232">
        <f t="shared" ca="1" si="141"/>
        <v>41887</v>
      </c>
      <c r="H2068" s="233">
        <f>'Order Form'!$M$13</f>
        <v>0</v>
      </c>
      <c r="I2068" s="236">
        <f>'Order Form'!E487</f>
        <v>11</v>
      </c>
      <c r="J2068" s="231">
        <f>'Order Form'!M487</f>
        <v>0</v>
      </c>
      <c r="K2068" s="231" t="str">
        <f t="shared" si="140"/>
        <v>F</v>
      </c>
      <c r="L2068" s="231">
        <f>IF('Pricing + Order Summary'!$O$13&gt;=8000,14,
IF('Pricing + Order Summary'!$O$13&gt;=5500,15,
IF('Pricing + Order Summary'!$O$13&gt;=4000,16,
IF('Pricing + Order Summary'!$O$13&gt;=2000,23,
IF('Pricing + Order Summary'!$O$13&gt;=750,21,
2)))))</f>
        <v>2</v>
      </c>
      <c r="M2068" s="231" t="str">
        <f>"SPS20115"&amp;"-"&amp;D2068&amp;"-"&amp;'Order Form'!$O$3&amp;"-4"</f>
        <v>SPS20115-0-1-4</v>
      </c>
    </row>
    <row r="2069" spans="1:13">
      <c r="A2069" s="234">
        <f>'Order Form'!A488</f>
        <v>108670</v>
      </c>
      <c r="B2069" s="234">
        <f t="shared" si="138"/>
        <v>108670</v>
      </c>
      <c r="C2069" s="235">
        <f t="shared" si="139"/>
        <v>108670</v>
      </c>
      <c r="D2069" s="231">
        <f>'Order Form'!$N$2</f>
        <v>0</v>
      </c>
      <c r="E2069" s="232">
        <f>'Order Form'!$M$11</f>
        <v>0</v>
      </c>
      <c r="F2069" s="232" t="str">
        <f>IF(ISBLANK('Order Form'!$M$12),"",'Order Form'!$M$12)</f>
        <v/>
      </c>
      <c r="G2069" s="232">
        <f t="shared" ca="1" si="141"/>
        <v>41887</v>
      </c>
      <c r="H2069" s="233">
        <f>'Order Form'!$M$13</f>
        <v>0</v>
      </c>
      <c r="I2069" s="236">
        <f>'Order Form'!E488</f>
        <v>11</v>
      </c>
      <c r="J2069" s="231">
        <f>'Order Form'!M488</f>
        <v>0</v>
      </c>
      <c r="K2069" s="231" t="str">
        <f t="shared" si="140"/>
        <v>F</v>
      </c>
      <c r="L2069" s="231">
        <f>IF('Pricing + Order Summary'!$O$13&gt;=8000,14,
IF('Pricing + Order Summary'!$O$13&gt;=5500,15,
IF('Pricing + Order Summary'!$O$13&gt;=4000,16,
IF('Pricing + Order Summary'!$O$13&gt;=2000,23,
IF('Pricing + Order Summary'!$O$13&gt;=750,21,
2)))))</f>
        <v>2</v>
      </c>
      <c r="M2069" s="231" t="str">
        <f>"SPS20115"&amp;"-"&amp;D2069&amp;"-"&amp;'Order Form'!$O$3&amp;"-4"</f>
        <v>SPS20115-0-1-4</v>
      </c>
    </row>
    <row r="2070" spans="1:13">
      <c r="A2070" s="234">
        <f>'Order Form'!A489</f>
        <v>108671</v>
      </c>
      <c r="B2070" s="234">
        <f t="shared" si="138"/>
        <v>108671</v>
      </c>
      <c r="C2070" s="235">
        <f t="shared" si="139"/>
        <v>108671</v>
      </c>
      <c r="D2070" s="231">
        <f>'Order Form'!$N$2</f>
        <v>0</v>
      </c>
      <c r="E2070" s="232">
        <f>'Order Form'!$M$11</f>
        <v>0</v>
      </c>
      <c r="F2070" s="232" t="str">
        <f>IF(ISBLANK('Order Form'!$M$12),"",'Order Form'!$M$12)</f>
        <v/>
      </c>
      <c r="G2070" s="232">
        <f t="shared" ca="1" si="141"/>
        <v>41887</v>
      </c>
      <c r="H2070" s="233">
        <f>'Order Form'!$M$13</f>
        <v>0</v>
      </c>
      <c r="I2070" s="236">
        <f>'Order Form'!E489</f>
        <v>11</v>
      </c>
      <c r="J2070" s="231">
        <f>'Order Form'!M489</f>
        <v>0</v>
      </c>
      <c r="K2070" s="231" t="str">
        <f t="shared" si="140"/>
        <v>F</v>
      </c>
      <c r="L2070" s="231">
        <f>IF('Pricing + Order Summary'!$O$13&gt;=8000,14,
IF('Pricing + Order Summary'!$O$13&gt;=5500,15,
IF('Pricing + Order Summary'!$O$13&gt;=4000,16,
IF('Pricing + Order Summary'!$O$13&gt;=2000,23,
IF('Pricing + Order Summary'!$O$13&gt;=750,21,
2)))))</f>
        <v>2</v>
      </c>
      <c r="M2070" s="231" t="str">
        <f>"SPS20115"&amp;"-"&amp;D2070&amp;"-"&amp;'Order Form'!$O$3&amp;"-4"</f>
        <v>SPS20115-0-1-4</v>
      </c>
    </row>
    <row r="2071" spans="1:13">
      <c r="A2071" s="234">
        <f>'Order Form'!A490</f>
        <v>108711</v>
      </c>
      <c r="B2071" s="234">
        <f t="shared" si="138"/>
        <v>108711</v>
      </c>
      <c r="C2071" s="235">
        <f t="shared" si="139"/>
        <v>108711</v>
      </c>
      <c r="D2071" s="231">
        <f>'Order Form'!$N$2</f>
        <v>0</v>
      </c>
      <c r="E2071" s="232">
        <f>'Order Form'!$M$11</f>
        <v>0</v>
      </c>
      <c r="F2071" s="232" t="str">
        <f>IF(ISBLANK('Order Form'!$M$12),"",'Order Form'!$M$12)</f>
        <v/>
      </c>
      <c r="G2071" s="232">
        <f t="shared" ca="1" si="141"/>
        <v>41887</v>
      </c>
      <c r="H2071" s="233">
        <f>'Order Form'!$M$13</f>
        <v>0</v>
      </c>
      <c r="I2071" s="236">
        <f>'Order Form'!E490</f>
        <v>11</v>
      </c>
      <c r="J2071" s="231">
        <f>'Order Form'!M490</f>
        <v>0</v>
      </c>
      <c r="K2071" s="231" t="str">
        <f t="shared" si="140"/>
        <v>F</v>
      </c>
      <c r="L2071" s="231">
        <f>IF('Pricing + Order Summary'!$O$13&gt;=8000,14,
IF('Pricing + Order Summary'!$O$13&gt;=5500,15,
IF('Pricing + Order Summary'!$O$13&gt;=4000,16,
IF('Pricing + Order Summary'!$O$13&gt;=2000,23,
IF('Pricing + Order Summary'!$O$13&gt;=750,21,
2)))))</f>
        <v>2</v>
      </c>
      <c r="M2071" s="231" t="str">
        <f>"SPS20115"&amp;"-"&amp;D2071&amp;"-"&amp;'Order Form'!$O$3&amp;"-4"</f>
        <v>SPS20115-0-1-4</v>
      </c>
    </row>
    <row r="2072" spans="1:13">
      <c r="A2072" s="234">
        <f>'Order Form'!A491</f>
        <v>108672</v>
      </c>
      <c r="B2072" s="234">
        <f t="shared" si="138"/>
        <v>108672</v>
      </c>
      <c r="C2072" s="235">
        <f t="shared" si="139"/>
        <v>108672</v>
      </c>
      <c r="D2072" s="231">
        <f>'Order Form'!$N$2</f>
        <v>0</v>
      </c>
      <c r="E2072" s="232">
        <f>'Order Form'!$M$11</f>
        <v>0</v>
      </c>
      <c r="F2072" s="232" t="str">
        <f>IF(ISBLANK('Order Form'!$M$12),"",'Order Form'!$M$12)</f>
        <v/>
      </c>
      <c r="G2072" s="232">
        <f t="shared" ca="1" si="141"/>
        <v>41887</v>
      </c>
      <c r="H2072" s="233">
        <f>'Order Form'!$M$13</f>
        <v>0</v>
      </c>
      <c r="I2072" s="236">
        <f>'Order Form'!E491</f>
        <v>11</v>
      </c>
      <c r="J2072" s="231">
        <f>'Order Form'!M491</f>
        <v>0</v>
      </c>
      <c r="K2072" s="231" t="str">
        <f t="shared" si="140"/>
        <v>F</v>
      </c>
      <c r="L2072" s="231">
        <f>IF('Pricing + Order Summary'!$O$13&gt;=8000,14,
IF('Pricing + Order Summary'!$O$13&gt;=5500,15,
IF('Pricing + Order Summary'!$O$13&gt;=4000,16,
IF('Pricing + Order Summary'!$O$13&gt;=2000,23,
IF('Pricing + Order Summary'!$O$13&gt;=750,21,
2)))))</f>
        <v>2</v>
      </c>
      <c r="M2072" s="231" t="str">
        <f>"SPS20115"&amp;"-"&amp;D2072&amp;"-"&amp;'Order Form'!$O$3&amp;"-4"</f>
        <v>SPS20115-0-1-4</v>
      </c>
    </row>
    <row r="2073" spans="1:13">
      <c r="A2073" s="234">
        <f>'Order Form'!A492</f>
        <v>108667</v>
      </c>
      <c r="B2073" s="234">
        <f t="shared" si="138"/>
        <v>108667</v>
      </c>
      <c r="C2073" s="235">
        <f t="shared" si="139"/>
        <v>108667</v>
      </c>
      <c r="D2073" s="231">
        <f>'Order Form'!$N$2</f>
        <v>0</v>
      </c>
      <c r="E2073" s="232">
        <f>'Order Form'!$M$11</f>
        <v>0</v>
      </c>
      <c r="F2073" s="232" t="str">
        <f>IF(ISBLANK('Order Form'!$M$12),"",'Order Form'!$M$12)</f>
        <v/>
      </c>
      <c r="G2073" s="232">
        <f t="shared" ca="1" si="141"/>
        <v>41887</v>
      </c>
      <c r="H2073" s="233">
        <f>'Order Form'!$M$13</f>
        <v>0</v>
      </c>
      <c r="I2073" s="236">
        <f>'Order Form'!E492</f>
        <v>11</v>
      </c>
      <c r="J2073" s="231">
        <f>'Order Form'!M492</f>
        <v>0</v>
      </c>
      <c r="K2073" s="231" t="str">
        <f t="shared" si="140"/>
        <v>F</v>
      </c>
      <c r="L2073" s="231">
        <f>IF('Pricing + Order Summary'!$O$13&gt;=8000,14,
IF('Pricing + Order Summary'!$O$13&gt;=5500,15,
IF('Pricing + Order Summary'!$O$13&gt;=4000,16,
IF('Pricing + Order Summary'!$O$13&gt;=2000,23,
IF('Pricing + Order Summary'!$O$13&gt;=750,21,
2)))))</f>
        <v>2</v>
      </c>
      <c r="M2073" s="231" t="str">
        <f>"SPS20115"&amp;"-"&amp;D2073&amp;"-"&amp;'Order Form'!$O$3&amp;"-4"</f>
        <v>SPS20115-0-1-4</v>
      </c>
    </row>
    <row r="2074" spans="1:13">
      <c r="A2074" s="234">
        <f>'Order Form'!A493</f>
        <v>100298</v>
      </c>
      <c r="B2074" s="234">
        <f t="shared" si="138"/>
        <v>100298</v>
      </c>
      <c r="C2074" s="235">
        <f t="shared" si="139"/>
        <v>100298</v>
      </c>
      <c r="D2074" s="231">
        <f>'Order Form'!$N$2</f>
        <v>0</v>
      </c>
      <c r="E2074" s="232">
        <f>'Order Form'!$M$11</f>
        <v>0</v>
      </c>
      <c r="F2074" s="232" t="str">
        <f>IF(ISBLANK('Order Form'!$M$12),"",'Order Form'!$M$12)</f>
        <v/>
      </c>
      <c r="G2074" s="232">
        <f t="shared" ca="1" si="141"/>
        <v>41887</v>
      </c>
      <c r="H2074" s="233">
        <f>'Order Form'!$M$13</f>
        <v>0</v>
      </c>
      <c r="I2074" s="236">
        <f>'Order Form'!E493</f>
        <v>9.5</v>
      </c>
      <c r="J2074" s="231">
        <f>'Order Form'!M493</f>
        <v>0</v>
      </c>
      <c r="K2074" s="231" t="str">
        <f t="shared" si="140"/>
        <v>F</v>
      </c>
      <c r="L2074" s="231">
        <f>IF('Pricing + Order Summary'!$O$13&gt;=8000,14,
IF('Pricing + Order Summary'!$O$13&gt;=5500,15,
IF('Pricing + Order Summary'!$O$13&gt;=4000,16,
IF('Pricing + Order Summary'!$O$13&gt;=2000,23,
IF('Pricing + Order Summary'!$O$13&gt;=750,21,
2)))))</f>
        <v>2</v>
      </c>
      <c r="M2074" s="231" t="str">
        <f>"SPS20115"&amp;"-"&amp;D2074&amp;"-"&amp;'Order Form'!$O$3&amp;"-4"</f>
        <v>SPS20115-0-1-4</v>
      </c>
    </row>
    <row r="2075" spans="1:13">
      <c r="A2075" s="234">
        <f>'Order Form'!A494</f>
        <v>100299</v>
      </c>
      <c r="B2075" s="234">
        <f t="shared" si="138"/>
        <v>100299</v>
      </c>
      <c r="C2075" s="235">
        <f t="shared" si="139"/>
        <v>100299</v>
      </c>
      <c r="D2075" s="231">
        <f>'Order Form'!$N$2</f>
        <v>0</v>
      </c>
      <c r="E2075" s="232">
        <f>'Order Form'!$M$11</f>
        <v>0</v>
      </c>
      <c r="F2075" s="232" t="str">
        <f>IF(ISBLANK('Order Form'!$M$12),"",'Order Form'!$M$12)</f>
        <v/>
      </c>
      <c r="G2075" s="232">
        <f t="shared" ca="1" si="141"/>
        <v>41887</v>
      </c>
      <c r="H2075" s="233">
        <f>'Order Form'!$M$13</f>
        <v>0</v>
      </c>
      <c r="I2075" s="236">
        <f>'Order Form'!E494</f>
        <v>9.5</v>
      </c>
      <c r="J2075" s="231">
        <f>'Order Form'!M494</f>
        <v>0</v>
      </c>
      <c r="K2075" s="231" t="str">
        <f t="shared" si="140"/>
        <v>F</v>
      </c>
      <c r="L2075" s="231">
        <f>IF('Pricing + Order Summary'!$O$13&gt;=8000,14,
IF('Pricing + Order Summary'!$O$13&gt;=5500,15,
IF('Pricing + Order Summary'!$O$13&gt;=4000,16,
IF('Pricing + Order Summary'!$O$13&gt;=2000,23,
IF('Pricing + Order Summary'!$O$13&gt;=750,21,
2)))))</f>
        <v>2</v>
      </c>
      <c r="M2075" s="231" t="str">
        <f>"SPS20115"&amp;"-"&amp;D2075&amp;"-"&amp;'Order Form'!$O$3&amp;"-4"</f>
        <v>SPS20115-0-1-4</v>
      </c>
    </row>
    <row r="2076" spans="1:13">
      <c r="A2076" s="234">
        <f>'Order Form'!A495</f>
        <v>100304</v>
      </c>
      <c r="B2076" s="234">
        <f t="shared" si="138"/>
        <v>100304</v>
      </c>
      <c r="C2076" s="235">
        <f t="shared" si="139"/>
        <v>100304</v>
      </c>
      <c r="D2076" s="231">
        <f>'Order Form'!$N$2</f>
        <v>0</v>
      </c>
      <c r="E2076" s="232">
        <f>'Order Form'!$M$11</f>
        <v>0</v>
      </c>
      <c r="F2076" s="232" t="str">
        <f>IF(ISBLANK('Order Form'!$M$12),"",'Order Form'!$M$12)</f>
        <v/>
      </c>
      <c r="G2076" s="232">
        <f t="shared" ca="1" si="141"/>
        <v>41887</v>
      </c>
      <c r="H2076" s="233">
        <f>'Order Form'!$M$13</f>
        <v>0</v>
      </c>
      <c r="I2076" s="236">
        <f>'Order Form'!E495</f>
        <v>9.5</v>
      </c>
      <c r="J2076" s="231">
        <f>'Order Form'!M495</f>
        <v>0</v>
      </c>
      <c r="K2076" s="231" t="str">
        <f t="shared" si="140"/>
        <v>F</v>
      </c>
      <c r="L2076" s="231">
        <f>IF('Pricing + Order Summary'!$O$13&gt;=8000,14,
IF('Pricing + Order Summary'!$O$13&gt;=5500,15,
IF('Pricing + Order Summary'!$O$13&gt;=4000,16,
IF('Pricing + Order Summary'!$O$13&gt;=2000,23,
IF('Pricing + Order Summary'!$O$13&gt;=750,21,
2)))))</f>
        <v>2</v>
      </c>
      <c r="M2076" s="231" t="str">
        <f>"SPS20115"&amp;"-"&amp;D2076&amp;"-"&amp;'Order Form'!$O$3&amp;"-4"</f>
        <v>SPS20115-0-1-4</v>
      </c>
    </row>
    <row r="2077" spans="1:13">
      <c r="A2077" s="234">
        <f>'Order Form'!A496</f>
        <v>108179</v>
      </c>
      <c r="B2077" s="234">
        <f t="shared" si="138"/>
        <v>108179</v>
      </c>
      <c r="C2077" s="235">
        <f t="shared" si="139"/>
        <v>108179</v>
      </c>
      <c r="D2077" s="231">
        <f>'Order Form'!$N$2</f>
        <v>0</v>
      </c>
      <c r="E2077" s="232">
        <f>'Order Form'!$M$11</f>
        <v>0</v>
      </c>
      <c r="F2077" s="232" t="str">
        <f>IF(ISBLANK('Order Form'!$M$12),"",'Order Form'!$M$12)</f>
        <v/>
      </c>
      <c r="G2077" s="232">
        <f t="shared" ca="1" si="141"/>
        <v>41887</v>
      </c>
      <c r="H2077" s="233">
        <f>'Order Form'!$M$13</f>
        <v>0</v>
      </c>
      <c r="I2077" s="236">
        <f>'Order Form'!E496</f>
        <v>9.5</v>
      </c>
      <c r="J2077" s="231">
        <f>'Order Form'!M496</f>
        <v>0</v>
      </c>
      <c r="K2077" s="231" t="str">
        <f t="shared" si="140"/>
        <v>F</v>
      </c>
      <c r="L2077" s="231">
        <f>IF('Pricing + Order Summary'!$O$13&gt;=8000,14,
IF('Pricing + Order Summary'!$O$13&gt;=5500,15,
IF('Pricing + Order Summary'!$O$13&gt;=4000,16,
IF('Pricing + Order Summary'!$O$13&gt;=2000,23,
IF('Pricing + Order Summary'!$O$13&gt;=750,21,
2)))))</f>
        <v>2</v>
      </c>
      <c r="M2077" s="231" t="str">
        <f>"SPS20115"&amp;"-"&amp;D2077&amp;"-"&amp;'Order Form'!$O$3&amp;"-4"</f>
        <v>SPS20115-0-1-4</v>
      </c>
    </row>
    <row r="2078" spans="1:13">
      <c r="A2078" s="234">
        <f>'Order Form'!A497</f>
        <v>108173</v>
      </c>
      <c r="B2078" s="234">
        <f t="shared" si="138"/>
        <v>108173</v>
      </c>
      <c r="C2078" s="235">
        <f t="shared" si="139"/>
        <v>108173</v>
      </c>
      <c r="D2078" s="231">
        <f>'Order Form'!$N$2</f>
        <v>0</v>
      </c>
      <c r="E2078" s="232">
        <f>'Order Form'!$M$11</f>
        <v>0</v>
      </c>
      <c r="F2078" s="232" t="str">
        <f>IF(ISBLANK('Order Form'!$M$12),"",'Order Form'!$M$12)</f>
        <v/>
      </c>
      <c r="G2078" s="232">
        <f t="shared" ca="1" si="141"/>
        <v>41887</v>
      </c>
      <c r="H2078" s="233">
        <f>'Order Form'!$M$13</f>
        <v>0</v>
      </c>
      <c r="I2078" s="236">
        <f>'Order Form'!E497</f>
        <v>9.5</v>
      </c>
      <c r="J2078" s="231">
        <f>'Order Form'!M497</f>
        <v>0</v>
      </c>
      <c r="K2078" s="231" t="str">
        <f t="shared" si="140"/>
        <v>F</v>
      </c>
      <c r="L2078" s="231">
        <f>IF('Pricing + Order Summary'!$O$13&gt;=8000,14,
IF('Pricing + Order Summary'!$O$13&gt;=5500,15,
IF('Pricing + Order Summary'!$O$13&gt;=4000,16,
IF('Pricing + Order Summary'!$O$13&gt;=2000,23,
IF('Pricing + Order Summary'!$O$13&gt;=750,21,
2)))))</f>
        <v>2</v>
      </c>
      <c r="M2078" s="231" t="str">
        <f>"SPS20115"&amp;"-"&amp;D2078&amp;"-"&amp;'Order Form'!$O$3&amp;"-4"</f>
        <v>SPS20115-0-1-4</v>
      </c>
    </row>
    <row r="2079" spans="1:13">
      <c r="A2079" s="234">
        <f>'Order Form'!A498</f>
        <v>108357</v>
      </c>
      <c r="B2079" s="234">
        <f t="shared" si="138"/>
        <v>108357</v>
      </c>
      <c r="C2079" s="235">
        <f t="shared" si="139"/>
        <v>108357</v>
      </c>
      <c r="D2079" s="231">
        <f>'Order Form'!$N$2</f>
        <v>0</v>
      </c>
      <c r="E2079" s="232">
        <f>'Order Form'!$M$11</f>
        <v>0</v>
      </c>
      <c r="F2079" s="232" t="str">
        <f>IF(ISBLANK('Order Form'!$M$12),"",'Order Form'!$M$12)</f>
        <v/>
      </c>
      <c r="G2079" s="232">
        <f t="shared" ca="1" si="141"/>
        <v>41887</v>
      </c>
      <c r="H2079" s="233">
        <f>'Order Form'!$M$13</f>
        <v>0</v>
      </c>
      <c r="I2079" s="236">
        <f>'Order Form'!E498</f>
        <v>9.5</v>
      </c>
      <c r="J2079" s="231">
        <f>'Order Form'!M498</f>
        <v>0</v>
      </c>
      <c r="K2079" s="231" t="str">
        <f t="shared" si="140"/>
        <v>F</v>
      </c>
      <c r="L2079" s="231">
        <f>IF('Pricing + Order Summary'!$O$13&gt;=8000,14,
IF('Pricing + Order Summary'!$O$13&gt;=5500,15,
IF('Pricing + Order Summary'!$O$13&gt;=4000,16,
IF('Pricing + Order Summary'!$O$13&gt;=2000,23,
IF('Pricing + Order Summary'!$O$13&gt;=750,21,
2)))))</f>
        <v>2</v>
      </c>
      <c r="M2079" s="231" t="str">
        <f>"SPS20115"&amp;"-"&amp;D2079&amp;"-"&amp;'Order Form'!$O$3&amp;"-4"</f>
        <v>SPS20115-0-1-4</v>
      </c>
    </row>
    <row r="2080" spans="1:13">
      <c r="A2080" s="234">
        <f>'Order Form'!A499</f>
        <v>108358</v>
      </c>
      <c r="B2080" s="234">
        <f t="shared" si="138"/>
        <v>108358</v>
      </c>
      <c r="C2080" s="235">
        <f t="shared" si="139"/>
        <v>108358</v>
      </c>
      <c r="D2080" s="231">
        <f>'Order Form'!$N$2</f>
        <v>0</v>
      </c>
      <c r="E2080" s="232">
        <f>'Order Form'!$M$11</f>
        <v>0</v>
      </c>
      <c r="F2080" s="232" t="str">
        <f>IF(ISBLANK('Order Form'!$M$12),"",'Order Form'!$M$12)</f>
        <v/>
      </c>
      <c r="G2080" s="232">
        <f t="shared" ca="1" si="141"/>
        <v>41887</v>
      </c>
      <c r="H2080" s="233">
        <f>'Order Form'!$M$13</f>
        <v>0</v>
      </c>
      <c r="I2080" s="236">
        <f>'Order Form'!E499</f>
        <v>9.5</v>
      </c>
      <c r="J2080" s="231">
        <f>'Order Form'!M499</f>
        <v>0</v>
      </c>
      <c r="K2080" s="231" t="str">
        <f t="shared" si="140"/>
        <v>F</v>
      </c>
      <c r="L2080" s="231">
        <f>IF('Pricing + Order Summary'!$O$13&gt;=8000,14,
IF('Pricing + Order Summary'!$O$13&gt;=5500,15,
IF('Pricing + Order Summary'!$O$13&gt;=4000,16,
IF('Pricing + Order Summary'!$O$13&gt;=2000,23,
IF('Pricing + Order Summary'!$O$13&gt;=750,21,
2)))))</f>
        <v>2</v>
      </c>
      <c r="M2080" s="231" t="str">
        <f>"SPS20115"&amp;"-"&amp;D2080&amp;"-"&amp;'Order Form'!$O$3&amp;"-4"</f>
        <v>SPS20115-0-1-4</v>
      </c>
    </row>
    <row r="2081" spans="1:13">
      <c r="A2081" s="234">
        <f>'Order Form'!A500</f>
        <v>108359</v>
      </c>
      <c r="B2081" s="234">
        <f t="shared" si="138"/>
        <v>108359</v>
      </c>
      <c r="C2081" s="235">
        <f t="shared" si="139"/>
        <v>108359</v>
      </c>
      <c r="D2081" s="231">
        <f>'Order Form'!$N$2</f>
        <v>0</v>
      </c>
      <c r="E2081" s="232">
        <f>'Order Form'!$M$11</f>
        <v>0</v>
      </c>
      <c r="F2081" s="232" t="str">
        <f>IF(ISBLANK('Order Form'!$M$12),"",'Order Form'!$M$12)</f>
        <v/>
      </c>
      <c r="G2081" s="232">
        <f t="shared" ca="1" si="141"/>
        <v>41887</v>
      </c>
      <c r="H2081" s="233">
        <f>'Order Form'!$M$13</f>
        <v>0</v>
      </c>
      <c r="I2081" s="236">
        <f>'Order Form'!E500</f>
        <v>9.5</v>
      </c>
      <c r="J2081" s="231">
        <f>'Order Form'!M500</f>
        <v>0</v>
      </c>
      <c r="K2081" s="231" t="str">
        <f t="shared" si="140"/>
        <v>F</v>
      </c>
      <c r="L2081" s="231">
        <f>IF('Pricing + Order Summary'!$O$13&gt;=8000,14,
IF('Pricing + Order Summary'!$O$13&gt;=5500,15,
IF('Pricing + Order Summary'!$O$13&gt;=4000,16,
IF('Pricing + Order Summary'!$O$13&gt;=2000,23,
IF('Pricing + Order Summary'!$O$13&gt;=750,21,
2)))))</f>
        <v>2</v>
      </c>
      <c r="M2081" s="231" t="str">
        <f>"SPS20115"&amp;"-"&amp;D2081&amp;"-"&amp;'Order Form'!$O$3&amp;"-4"</f>
        <v>SPS20115-0-1-4</v>
      </c>
    </row>
    <row r="2082" spans="1:13">
      <c r="A2082" s="234">
        <f>'Order Form'!A501</f>
        <v>108360</v>
      </c>
      <c r="B2082" s="234">
        <f t="shared" si="138"/>
        <v>108360</v>
      </c>
      <c r="C2082" s="235">
        <f t="shared" si="139"/>
        <v>108360</v>
      </c>
      <c r="D2082" s="231">
        <f>'Order Form'!$N$2</f>
        <v>0</v>
      </c>
      <c r="E2082" s="232">
        <f>'Order Form'!$M$11</f>
        <v>0</v>
      </c>
      <c r="F2082" s="232" t="str">
        <f>IF(ISBLANK('Order Form'!$M$12),"",'Order Form'!$M$12)</f>
        <v/>
      </c>
      <c r="G2082" s="232">
        <f t="shared" ca="1" si="141"/>
        <v>41887</v>
      </c>
      <c r="H2082" s="233">
        <f>'Order Form'!$M$13</f>
        <v>0</v>
      </c>
      <c r="I2082" s="236">
        <f>'Order Form'!E501</f>
        <v>9.5</v>
      </c>
      <c r="J2082" s="231">
        <f>'Order Form'!M501</f>
        <v>0</v>
      </c>
      <c r="K2082" s="231" t="str">
        <f t="shared" si="140"/>
        <v>F</v>
      </c>
      <c r="L2082" s="231">
        <f>IF('Pricing + Order Summary'!$O$13&gt;=8000,14,
IF('Pricing + Order Summary'!$O$13&gt;=5500,15,
IF('Pricing + Order Summary'!$O$13&gt;=4000,16,
IF('Pricing + Order Summary'!$O$13&gt;=2000,23,
IF('Pricing + Order Summary'!$O$13&gt;=750,21,
2)))))</f>
        <v>2</v>
      </c>
      <c r="M2082" s="231" t="str">
        <f>"SPS20115"&amp;"-"&amp;D2082&amp;"-"&amp;'Order Form'!$O$3&amp;"-4"</f>
        <v>SPS20115-0-1-4</v>
      </c>
    </row>
    <row r="2083" spans="1:13">
      <c r="A2083" s="234">
        <f>'Order Form'!A502</f>
        <v>108361</v>
      </c>
      <c r="B2083" s="234">
        <f t="shared" si="138"/>
        <v>108361</v>
      </c>
      <c r="C2083" s="235">
        <f t="shared" si="139"/>
        <v>108361</v>
      </c>
      <c r="D2083" s="231">
        <f>'Order Form'!$N$2</f>
        <v>0</v>
      </c>
      <c r="E2083" s="232">
        <f>'Order Form'!$M$11</f>
        <v>0</v>
      </c>
      <c r="F2083" s="232" t="str">
        <f>IF(ISBLANK('Order Form'!$M$12),"",'Order Form'!$M$12)</f>
        <v/>
      </c>
      <c r="G2083" s="232">
        <f t="shared" ca="1" si="141"/>
        <v>41887</v>
      </c>
      <c r="H2083" s="233">
        <f>'Order Form'!$M$13</f>
        <v>0</v>
      </c>
      <c r="I2083" s="236">
        <f>'Order Form'!E502</f>
        <v>9.5</v>
      </c>
      <c r="J2083" s="231">
        <f>'Order Form'!M502</f>
        <v>0</v>
      </c>
      <c r="K2083" s="231" t="str">
        <f t="shared" si="140"/>
        <v>F</v>
      </c>
      <c r="L2083" s="231">
        <f>IF('Pricing + Order Summary'!$O$13&gt;=8000,14,
IF('Pricing + Order Summary'!$O$13&gt;=5500,15,
IF('Pricing + Order Summary'!$O$13&gt;=4000,16,
IF('Pricing + Order Summary'!$O$13&gt;=2000,23,
IF('Pricing + Order Summary'!$O$13&gt;=750,21,
2)))))</f>
        <v>2</v>
      </c>
      <c r="M2083" s="231" t="str">
        <f>"SPS20115"&amp;"-"&amp;D2083&amp;"-"&amp;'Order Form'!$O$3&amp;"-4"</f>
        <v>SPS20115-0-1-4</v>
      </c>
    </row>
    <row r="2084" spans="1:13">
      <c r="A2084" s="234">
        <f>'Order Form'!A503</f>
        <v>108363</v>
      </c>
      <c r="B2084" s="234">
        <f t="shared" si="138"/>
        <v>108363</v>
      </c>
      <c r="C2084" s="235">
        <f t="shared" si="139"/>
        <v>108363</v>
      </c>
      <c r="D2084" s="231">
        <f>'Order Form'!$N$2</f>
        <v>0</v>
      </c>
      <c r="E2084" s="232">
        <f>'Order Form'!$M$11</f>
        <v>0</v>
      </c>
      <c r="F2084" s="232" t="str">
        <f>IF(ISBLANK('Order Form'!$M$12),"",'Order Form'!$M$12)</f>
        <v/>
      </c>
      <c r="G2084" s="232">
        <f t="shared" ca="1" si="141"/>
        <v>41887</v>
      </c>
      <c r="H2084" s="233">
        <f>'Order Form'!$M$13</f>
        <v>0</v>
      </c>
      <c r="I2084" s="236">
        <f>'Order Form'!E503</f>
        <v>9.5</v>
      </c>
      <c r="J2084" s="231">
        <f>'Order Form'!M503</f>
        <v>0</v>
      </c>
      <c r="K2084" s="231" t="str">
        <f t="shared" si="140"/>
        <v>F</v>
      </c>
      <c r="L2084" s="231">
        <f>IF('Pricing + Order Summary'!$O$13&gt;=8000,14,
IF('Pricing + Order Summary'!$O$13&gt;=5500,15,
IF('Pricing + Order Summary'!$O$13&gt;=4000,16,
IF('Pricing + Order Summary'!$O$13&gt;=2000,23,
IF('Pricing + Order Summary'!$O$13&gt;=750,21,
2)))))</f>
        <v>2</v>
      </c>
      <c r="M2084" s="231" t="str">
        <f>"SPS20115"&amp;"-"&amp;D2084&amp;"-"&amp;'Order Form'!$O$3&amp;"-4"</f>
        <v>SPS20115-0-1-4</v>
      </c>
    </row>
    <row r="2085" spans="1:13">
      <c r="A2085" s="234">
        <f>'Order Form'!A504</f>
        <v>108362</v>
      </c>
      <c r="B2085" s="234">
        <f t="shared" si="138"/>
        <v>108362</v>
      </c>
      <c r="C2085" s="235">
        <f t="shared" si="139"/>
        <v>108362</v>
      </c>
      <c r="D2085" s="231">
        <f>'Order Form'!$N$2</f>
        <v>0</v>
      </c>
      <c r="E2085" s="232">
        <f>'Order Form'!$M$11</f>
        <v>0</v>
      </c>
      <c r="F2085" s="232" t="str">
        <f>IF(ISBLANK('Order Form'!$M$12),"",'Order Form'!$M$12)</f>
        <v/>
      </c>
      <c r="G2085" s="232">
        <f t="shared" ca="1" si="141"/>
        <v>41887</v>
      </c>
      <c r="H2085" s="233">
        <f>'Order Form'!$M$13</f>
        <v>0</v>
      </c>
      <c r="I2085" s="236">
        <f>'Order Form'!E504</f>
        <v>9.5</v>
      </c>
      <c r="J2085" s="231">
        <f>'Order Form'!M504</f>
        <v>0</v>
      </c>
      <c r="K2085" s="231" t="str">
        <f t="shared" si="140"/>
        <v>F</v>
      </c>
      <c r="L2085" s="231">
        <f>IF('Pricing + Order Summary'!$O$13&gt;=8000,14,
IF('Pricing + Order Summary'!$O$13&gt;=5500,15,
IF('Pricing + Order Summary'!$O$13&gt;=4000,16,
IF('Pricing + Order Summary'!$O$13&gt;=2000,23,
IF('Pricing + Order Summary'!$O$13&gt;=750,21,
2)))))</f>
        <v>2</v>
      </c>
      <c r="M2085" s="231" t="str">
        <f>"SPS20115"&amp;"-"&amp;D2085&amp;"-"&amp;'Order Form'!$O$3&amp;"-4"</f>
        <v>SPS20115-0-1-4</v>
      </c>
    </row>
    <row r="2086" spans="1:13">
      <c r="A2086" s="234">
        <f>'Order Form'!A505</f>
        <v>108013</v>
      </c>
      <c r="B2086" s="234">
        <f t="shared" si="138"/>
        <v>108013</v>
      </c>
      <c r="C2086" s="235">
        <f t="shared" si="139"/>
        <v>108013</v>
      </c>
      <c r="D2086" s="231">
        <f>'Order Form'!$N$2</f>
        <v>0</v>
      </c>
      <c r="E2086" s="232">
        <f>'Order Form'!$M$11</f>
        <v>0</v>
      </c>
      <c r="F2086" s="232" t="str">
        <f>IF(ISBLANK('Order Form'!$M$12),"",'Order Form'!$M$12)</f>
        <v/>
      </c>
      <c r="G2086" s="232">
        <f t="shared" ca="1" si="141"/>
        <v>41887</v>
      </c>
      <c r="H2086" s="233">
        <f>'Order Form'!$M$13</f>
        <v>0</v>
      </c>
      <c r="I2086" s="236">
        <f>'Order Form'!E505</f>
        <v>9.5</v>
      </c>
      <c r="J2086" s="231">
        <f>'Order Form'!M505</f>
        <v>0</v>
      </c>
      <c r="K2086" s="231" t="str">
        <f t="shared" si="140"/>
        <v>F</v>
      </c>
      <c r="L2086" s="231">
        <f>IF('Pricing + Order Summary'!$O$13&gt;=8000,14,
IF('Pricing + Order Summary'!$O$13&gt;=5500,15,
IF('Pricing + Order Summary'!$O$13&gt;=4000,16,
IF('Pricing + Order Summary'!$O$13&gt;=2000,23,
IF('Pricing + Order Summary'!$O$13&gt;=750,21,
2)))))</f>
        <v>2</v>
      </c>
      <c r="M2086" s="231" t="str">
        <f>"SPS20115"&amp;"-"&amp;D2086&amp;"-"&amp;'Order Form'!$O$3&amp;"-4"</f>
        <v>SPS20115-0-1-4</v>
      </c>
    </row>
    <row r="2087" spans="1:13">
      <c r="A2087" s="234">
        <f>'Order Form'!A506</f>
        <v>108176</v>
      </c>
      <c r="B2087" s="234">
        <f t="shared" si="138"/>
        <v>108176</v>
      </c>
      <c r="C2087" s="235">
        <f t="shared" si="139"/>
        <v>108176</v>
      </c>
      <c r="D2087" s="231">
        <f>'Order Form'!$N$2</f>
        <v>0</v>
      </c>
      <c r="E2087" s="232">
        <f>'Order Form'!$M$11</f>
        <v>0</v>
      </c>
      <c r="F2087" s="232" t="str">
        <f>IF(ISBLANK('Order Form'!$M$12),"",'Order Form'!$M$12)</f>
        <v/>
      </c>
      <c r="G2087" s="232">
        <f t="shared" ca="1" si="141"/>
        <v>41887</v>
      </c>
      <c r="H2087" s="233">
        <f>'Order Form'!$M$13</f>
        <v>0</v>
      </c>
      <c r="I2087" s="236">
        <f>'Order Form'!E506</f>
        <v>9.5</v>
      </c>
      <c r="J2087" s="231">
        <f>'Order Form'!M506</f>
        <v>0</v>
      </c>
      <c r="K2087" s="231" t="str">
        <f t="shared" si="140"/>
        <v>F</v>
      </c>
      <c r="L2087" s="231">
        <f>IF('Pricing + Order Summary'!$O$13&gt;=8000,14,
IF('Pricing + Order Summary'!$O$13&gt;=5500,15,
IF('Pricing + Order Summary'!$O$13&gt;=4000,16,
IF('Pricing + Order Summary'!$O$13&gt;=2000,23,
IF('Pricing + Order Summary'!$O$13&gt;=750,21,
2)))))</f>
        <v>2</v>
      </c>
      <c r="M2087" s="231" t="str">
        <f>"SPS20115"&amp;"-"&amp;D2087&amp;"-"&amp;'Order Form'!$O$3&amp;"-4"</f>
        <v>SPS20115-0-1-4</v>
      </c>
    </row>
    <row r="2088" spans="1:13">
      <c r="A2088" s="234">
        <f>'Order Form'!A507</f>
        <v>105634</v>
      </c>
      <c r="B2088" s="234">
        <f t="shared" si="138"/>
        <v>105634</v>
      </c>
      <c r="C2088" s="235">
        <f t="shared" si="139"/>
        <v>105634</v>
      </c>
      <c r="D2088" s="231">
        <f>'Order Form'!$N$2</f>
        <v>0</v>
      </c>
      <c r="E2088" s="232">
        <f>'Order Form'!$M$11</f>
        <v>0</v>
      </c>
      <c r="F2088" s="232" t="str">
        <f>IF(ISBLANK('Order Form'!$M$12),"",'Order Form'!$M$12)</f>
        <v/>
      </c>
      <c r="G2088" s="232">
        <f t="shared" ca="1" si="141"/>
        <v>41887</v>
      </c>
      <c r="H2088" s="233">
        <f>'Order Form'!$M$13</f>
        <v>0</v>
      </c>
      <c r="I2088" s="236">
        <f>'Order Form'!E507</f>
        <v>9.5</v>
      </c>
      <c r="J2088" s="231">
        <f>'Order Form'!M507</f>
        <v>0</v>
      </c>
      <c r="K2088" s="231" t="str">
        <f t="shared" si="140"/>
        <v>F</v>
      </c>
      <c r="L2088" s="231">
        <f>IF('Pricing + Order Summary'!$O$13&gt;=8000,14,
IF('Pricing + Order Summary'!$O$13&gt;=5500,15,
IF('Pricing + Order Summary'!$O$13&gt;=4000,16,
IF('Pricing + Order Summary'!$O$13&gt;=2000,23,
IF('Pricing + Order Summary'!$O$13&gt;=750,21,
2)))))</f>
        <v>2</v>
      </c>
      <c r="M2088" s="231" t="str">
        <f>"SPS20115"&amp;"-"&amp;D2088&amp;"-"&amp;'Order Form'!$O$3&amp;"-4"</f>
        <v>SPS20115-0-1-4</v>
      </c>
    </row>
    <row r="2089" spans="1:13">
      <c r="A2089" s="234">
        <f>'Order Form'!A508</f>
        <v>108353</v>
      </c>
      <c r="B2089" s="234">
        <f t="shared" si="138"/>
        <v>108353</v>
      </c>
      <c r="C2089" s="235">
        <f t="shared" si="139"/>
        <v>108353</v>
      </c>
      <c r="D2089" s="231">
        <f>'Order Form'!$N$2</f>
        <v>0</v>
      </c>
      <c r="E2089" s="232">
        <f>'Order Form'!$M$11</f>
        <v>0</v>
      </c>
      <c r="F2089" s="232" t="str">
        <f>IF(ISBLANK('Order Form'!$M$12),"",'Order Form'!$M$12)</f>
        <v/>
      </c>
      <c r="G2089" s="232">
        <f t="shared" ca="1" si="141"/>
        <v>41887</v>
      </c>
      <c r="H2089" s="233">
        <f>'Order Form'!$M$13</f>
        <v>0</v>
      </c>
      <c r="I2089" s="236">
        <f>'Order Form'!E508</f>
        <v>6</v>
      </c>
      <c r="J2089" s="231">
        <f>'Order Form'!M508</f>
        <v>0</v>
      </c>
      <c r="K2089" s="231" t="str">
        <f t="shared" si="140"/>
        <v>F</v>
      </c>
      <c r="L2089" s="231">
        <f>IF('Pricing + Order Summary'!$O$13&gt;=8000,14,
IF('Pricing + Order Summary'!$O$13&gt;=5500,15,
IF('Pricing + Order Summary'!$O$13&gt;=4000,16,
IF('Pricing + Order Summary'!$O$13&gt;=2000,23,
IF('Pricing + Order Summary'!$O$13&gt;=750,21,
2)))))</f>
        <v>2</v>
      </c>
      <c r="M2089" s="231" t="str">
        <f>"SPS20115"&amp;"-"&amp;D2089&amp;"-"&amp;'Order Form'!$O$3&amp;"-4"</f>
        <v>SPS20115-0-1-4</v>
      </c>
    </row>
    <row r="2090" spans="1:13">
      <c r="A2090" s="234">
        <f>'Order Form'!A509</f>
        <v>108354</v>
      </c>
      <c r="B2090" s="234">
        <f t="shared" si="138"/>
        <v>108354</v>
      </c>
      <c r="C2090" s="235">
        <f t="shared" si="139"/>
        <v>108354</v>
      </c>
      <c r="D2090" s="231">
        <f>'Order Form'!$N$2</f>
        <v>0</v>
      </c>
      <c r="E2090" s="232">
        <f>'Order Form'!$M$11</f>
        <v>0</v>
      </c>
      <c r="F2090" s="232" t="str">
        <f>IF(ISBLANK('Order Form'!$M$12),"",'Order Form'!$M$12)</f>
        <v/>
      </c>
      <c r="G2090" s="232">
        <f t="shared" ca="1" si="141"/>
        <v>41887</v>
      </c>
      <c r="H2090" s="233">
        <f>'Order Form'!$M$13</f>
        <v>0</v>
      </c>
      <c r="I2090" s="236">
        <f>'Order Form'!E509</f>
        <v>6</v>
      </c>
      <c r="J2090" s="231">
        <f>'Order Form'!M509</f>
        <v>0</v>
      </c>
      <c r="K2090" s="231" t="str">
        <f t="shared" si="140"/>
        <v>F</v>
      </c>
      <c r="L2090" s="231">
        <f>IF('Pricing + Order Summary'!$O$13&gt;=8000,14,
IF('Pricing + Order Summary'!$O$13&gt;=5500,15,
IF('Pricing + Order Summary'!$O$13&gt;=4000,16,
IF('Pricing + Order Summary'!$O$13&gt;=2000,23,
IF('Pricing + Order Summary'!$O$13&gt;=750,21,
2)))))</f>
        <v>2</v>
      </c>
      <c r="M2090" s="231" t="str">
        <f>"SPS20115"&amp;"-"&amp;D2090&amp;"-"&amp;'Order Form'!$O$3&amp;"-4"</f>
        <v>SPS20115-0-1-4</v>
      </c>
    </row>
    <row r="2091" spans="1:13">
      <c r="A2091" s="234">
        <f>'Order Form'!A510</f>
        <v>100282</v>
      </c>
      <c r="B2091" s="234">
        <f t="shared" si="138"/>
        <v>100282</v>
      </c>
      <c r="C2091" s="235">
        <f t="shared" si="139"/>
        <v>100282</v>
      </c>
      <c r="D2091" s="231">
        <f>'Order Form'!$N$2</f>
        <v>0</v>
      </c>
      <c r="E2091" s="232">
        <f>'Order Form'!$M$11</f>
        <v>0</v>
      </c>
      <c r="F2091" s="232" t="str">
        <f>IF(ISBLANK('Order Form'!$M$12),"",'Order Form'!$M$12)</f>
        <v/>
      </c>
      <c r="G2091" s="232">
        <f t="shared" ca="1" si="141"/>
        <v>41887</v>
      </c>
      <c r="H2091" s="233">
        <f>'Order Form'!$M$13</f>
        <v>0</v>
      </c>
      <c r="I2091" s="236">
        <f>'Order Form'!E510</f>
        <v>5.5</v>
      </c>
      <c r="J2091" s="231">
        <f>'Order Form'!M510</f>
        <v>0</v>
      </c>
      <c r="K2091" s="231" t="str">
        <f t="shared" si="140"/>
        <v>F</v>
      </c>
      <c r="L2091" s="231">
        <f>IF('Pricing + Order Summary'!$O$13&gt;=8000,14,
IF('Pricing + Order Summary'!$O$13&gt;=5500,15,
IF('Pricing + Order Summary'!$O$13&gt;=4000,16,
IF('Pricing + Order Summary'!$O$13&gt;=2000,23,
IF('Pricing + Order Summary'!$O$13&gt;=750,21,
2)))))</f>
        <v>2</v>
      </c>
      <c r="M2091" s="231" t="str">
        <f>"SPS20115"&amp;"-"&amp;D2091&amp;"-"&amp;'Order Form'!$O$3&amp;"-4"</f>
        <v>SPS20115-0-1-4</v>
      </c>
    </row>
    <row r="2092" spans="1:13">
      <c r="A2092" s="234">
        <f>'Order Form'!A511</f>
        <v>100283</v>
      </c>
      <c r="B2092" s="234">
        <f t="shared" si="138"/>
        <v>100283</v>
      </c>
      <c r="C2092" s="235">
        <f t="shared" si="139"/>
        <v>100283</v>
      </c>
      <c r="D2092" s="231">
        <f>'Order Form'!$N$2</f>
        <v>0</v>
      </c>
      <c r="E2092" s="232">
        <f>'Order Form'!$M$11</f>
        <v>0</v>
      </c>
      <c r="F2092" s="232" t="str">
        <f>IF(ISBLANK('Order Form'!$M$12),"",'Order Form'!$M$12)</f>
        <v/>
      </c>
      <c r="G2092" s="232">
        <f t="shared" ca="1" si="141"/>
        <v>41887</v>
      </c>
      <c r="H2092" s="233">
        <f>'Order Form'!$M$13</f>
        <v>0</v>
      </c>
      <c r="I2092" s="236">
        <f>'Order Form'!E511</f>
        <v>5.5</v>
      </c>
      <c r="J2092" s="231">
        <f>'Order Form'!M511</f>
        <v>0</v>
      </c>
      <c r="K2092" s="231" t="str">
        <f t="shared" si="140"/>
        <v>F</v>
      </c>
      <c r="L2092" s="231">
        <f>IF('Pricing + Order Summary'!$O$13&gt;=8000,14,
IF('Pricing + Order Summary'!$O$13&gt;=5500,15,
IF('Pricing + Order Summary'!$O$13&gt;=4000,16,
IF('Pricing + Order Summary'!$O$13&gt;=2000,23,
IF('Pricing + Order Summary'!$O$13&gt;=750,21,
2)))))</f>
        <v>2</v>
      </c>
      <c r="M2092" s="231" t="str">
        <f>"SPS20115"&amp;"-"&amp;D2092&amp;"-"&amp;'Order Form'!$O$3&amp;"-4"</f>
        <v>SPS20115-0-1-4</v>
      </c>
    </row>
    <row r="2093" spans="1:13">
      <c r="A2093" s="234">
        <f>'Order Form'!A512</f>
        <v>108347</v>
      </c>
      <c r="B2093" s="234">
        <f t="shared" si="138"/>
        <v>108347</v>
      </c>
      <c r="C2093" s="235">
        <f t="shared" si="139"/>
        <v>108347</v>
      </c>
      <c r="D2093" s="231">
        <f>'Order Form'!$N$2</f>
        <v>0</v>
      </c>
      <c r="E2093" s="232">
        <f>'Order Form'!$M$11</f>
        <v>0</v>
      </c>
      <c r="F2093" s="232" t="str">
        <f>IF(ISBLANK('Order Form'!$M$12),"",'Order Form'!$M$12)</f>
        <v/>
      </c>
      <c r="G2093" s="232">
        <f t="shared" ca="1" si="141"/>
        <v>41887</v>
      </c>
      <c r="H2093" s="233">
        <f>'Order Form'!$M$13</f>
        <v>0</v>
      </c>
      <c r="I2093" s="236">
        <f>'Order Form'!E512</f>
        <v>6</v>
      </c>
      <c r="J2093" s="231">
        <f>'Order Form'!M512</f>
        <v>0</v>
      </c>
      <c r="K2093" s="231" t="str">
        <f t="shared" si="140"/>
        <v>F</v>
      </c>
      <c r="L2093" s="231">
        <f>IF('Pricing + Order Summary'!$O$13&gt;=8000,14,
IF('Pricing + Order Summary'!$O$13&gt;=5500,15,
IF('Pricing + Order Summary'!$O$13&gt;=4000,16,
IF('Pricing + Order Summary'!$O$13&gt;=2000,23,
IF('Pricing + Order Summary'!$O$13&gt;=750,21,
2)))))</f>
        <v>2</v>
      </c>
      <c r="M2093" s="231" t="str">
        <f>"SPS20115"&amp;"-"&amp;D2093&amp;"-"&amp;'Order Form'!$O$3&amp;"-4"</f>
        <v>SPS20115-0-1-4</v>
      </c>
    </row>
    <row r="2094" spans="1:13">
      <c r="A2094" s="234">
        <f>'Order Form'!A513</f>
        <v>108348</v>
      </c>
      <c r="B2094" s="234">
        <f t="shared" si="138"/>
        <v>108348</v>
      </c>
      <c r="C2094" s="235">
        <f t="shared" si="139"/>
        <v>108348</v>
      </c>
      <c r="D2094" s="231">
        <f>'Order Form'!$N$2</f>
        <v>0</v>
      </c>
      <c r="E2094" s="232">
        <f>'Order Form'!$M$11</f>
        <v>0</v>
      </c>
      <c r="F2094" s="232" t="str">
        <f>IF(ISBLANK('Order Form'!$M$12),"",'Order Form'!$M$12)</f>
        <v/>
      </c>
      <c r="G2094" s="232">
        <f t="shared" ca="1" si="141"/>
        <v>41887</v>
      </c>
      <c r="H2094" s="233">
        <f>'Order Form'!$M$13</f>
        <v>0</v>
      </c>
      <c r="I2094" s="236">
        <f>'Order Form'!E513</f>
        <v>6</v>
      </c>
      <c r="J2094" s="231">
        <f>'Order Form'!M513</f>
        <v>0</v>
      </c>
      <c r="K2094" s="231" t="str">
        <f t="shared" si="140"/>
        <v>F</v>
      </c>
      <c r="L2094" s="231">
        <f>IF('Pricing + Order Summary'!$O$13&gt;=8000,14,
IF('Pricing + Order Summary'!$O$13&gt;=5500,15,
IF('Pricing + Order Summary'!$O$13&gt;=4000,16,
IF('Pricing + Order Summary'!$O$13&gt;=2000,23,
IF('Pricing + Order Summary'!$O$13&gt;=750,21,
2)))))</f>
        <v>2</v>
      </c>
      <c r="M2094" s="231" t="str">
        <f>"SPS20115"&amp;"-"&amp;D2094&amp;"-"&amp;'Order Form'!$O$3&amp;"-4"</f>
        <v>SPS20115-0-1-4</v>
      </c>
    </row>
    <row r="2095" spans="1:13">
      <c r="A2095" s="234">
        <f>'Order Form'!A514</f>
        <v>108349</v>
      </c>
      <c r="B2095" s="234">
        <f t="shared" si="138"/>
        <v>108349</v>
      </c>
      <c r="C2095" s="235">
        <f t="shared" si="139"/>
        <v>108349</v>
      </c>
      <c r="D2095" s="231">
        <f>'Order Form'!$N$2</f>
        <v>0</v>
      </c>
      <c r="E2095" s="232">
        <f>'Order Form'!$M$11</f>
        <v>0</v>
      </c>
      <c r="F2095" s="232" t="str">
        <f>IF(ISBLANK('Order Form'!$M$12),"",'Order Form'!$M$12)</f>
        <v/>
      </c>
      <c r="G2095" s="232">
        <f t="shared" ca="1" si="141"/>
        <v>41887</v>
      </c>
      <c r="H2095" s="233">
        <f>'Order Form'!$M$13</f>
        <v>0</v>
      </c>
      <c r="I2095" s="236">
        <f>'Order Form'!E514</f>
        <v>6</v>
      </c>
      <c r="J2095" s="231">
        <f>'Order Form'!M514</f>
        <v>0</v>
      </c>
      <c r="K2095" s="231" t="str">
        <f t="shared" si="140"/>
        <v>F</v>
      </c>
      <c r="L2095" s="231">
        <f>IF('Pricing + Order Summary'!$O$13&gt;=8000,14,
IF('Pricing + Order Summary'!$O$13&gt;=5500,15,
IF('Pricing + Order Summary'!$O$13&gt;=4000,16,
IF('Pricing + Order Summary'!$O$13&gt;=2000,23,
IF('Pricing + Order Summary'!$O$13&gt;=750,21,
2)))))</f>
        <v>2</v>
      </c>
      <c r="M2095" s="231" t="str">
        <f>"SPS20115"&amp;"-"&amp;D2095&amp;"-"&amp;'Order Form'!$O$3&amp;"-4"</f>
        <v>SPS20115-0-1-4</v>
      </c>
    </row>
    <row r="2096" spans="1:13">
      <c r="A2096" s="234">
        <f>'Order Form'!A515</f>
        <v>108350</v>
      </c>
      <c r="B2096" s="234">
        <f t="shared" si="138"/>
        <v>108350</v>
      </c>
      <c r="C2096" s="235">
        <f t="shared" si="139"/>
        <v>108350</v>
      </c>
      <c r="D2096" s="231">
        <f>'Order Form'!$N$2</f>
        <v>0</v>
      </c>
      <c r="E2096" s="232">
        <f>'Order Form'!$M$11</f>
        <v>0</v>
      </c>
      <c r="F2096" s="232" t="str">
        <f>IF(ISBLANK('Order Form'!$M$12),"",'Order Form'!$M$12)</f>
        <v/>
      </c>
      <c r="G2096" s="232">
        <f t="shared" ca="1" si="141"/>
        <v>41887</v>
      </c>
      <c r="H2096" s="233">
        <f>'Order Form'!$M$13</f>
        <v>0</v>
      </c>
      <c r="I2096" s="236">
        <f>'Order Form'!E515</f>
        <v>6</v>
      </c>
      <c r="J2096" s="231">
        <f>'Order Form'!M515</f>
        <v>0</v>
      </c>
      <c r="K2096" s="231" t="str">
        <f t="shared" si="140"/>
        <v>F</v>
      </c>
      <c r="L2096" s="231">
        <f>IF('Pricing + Order Summary'!$O$13&gt;=8000,14,
IF('Pricing + Order Summary'!$O$13&gt;=5500,15,
IF('Pricing + Order Summary'!$O$13&gt;=4000,16,
IF('Pricing + Order Summary'!$O$13&gt;=2000,23,
IF('Pricing + Order Summary'!$O$13&gt;=750,21,
2)))))</f>
        <v>2</v>
      </c>
      <c r="M2096" s="231" t="str">
        <f>"SPS20115"&amp;"-"&amp;D2096&amp;"-"&amp;'Order Form'!$O$3&amp;"-4"</f>
        <v>SPS20115-0-1-4</v>
      </c>
    </row>
    <row r="2097" spans="1:13">
      <c r="A2097" s="234">
        <f>'Order Form'!A516</f>
        <v>105777</v>
      </c>
      <c r="B2097" s="234">
        <f t="shared" si="138"/>
        <v>105777</v>
      </c>
      <c r="C2097" s="235">
        <f t="shared" si="139"/>
        <v>105777</v>
      </c>
      <c r="D2097" s="231">
        <f>'Order Form'!$N$2</f>
        <v>0</v>
      </c>
      <c r="E2097" s="232">
        <f>'Order Form'!$M$11</f>
        <v>0</v>
      </c>
      <c r="F2097" s="232" t="str">
        <f>IF(ISBLANK('Order Form'!$M$12),"",'Order Form'!$M$12)</f>
        <v/>
      </c>
      <c r="G2097" s="232">
        <f t="shared" ca="1" si="141"/>
        <v>41887</v>
      </c>
      <c r="H2097" s="233">
        <f>'Order Form'!$M$13</f>
        <v>0</v>
      </c>
      <c r="I2097" s="236">
        <f>'Order Form'!E516</f>
        <v>6</v>
      </c>
      <c r="J2097" s="231">
        <f>'Order Form'!M516</f>
        <v>0</v>
      </c>
      <c r="K2097" s="231" t="str">
        <f t="shared" si="140"/>
        <v>F</v>
      </c>
      <c r="L2097" s="231">
        <f>IF('Pricing + Order Summary'!$O$13&gt;=8000,14,
IF('Pricing + Order Summary'!$O$13&gt;=5500,15,
IF('Pricing + Order Summary'!$O$13&gt;=4000,16,
IF('Pricing + Order Summary'!$O$13&gt;=2000,23,
IF('Pricing + Order Summary'!$O$13&gt;=750,21,
2)))))</f>
        <v>2</v>
      </c>
      <c r="M2097" s="231" t="str">
        <f>"SPS20115"&amp;"-"&amp;D2097&amp;"-"&amp;'Order Form'!$O$3&amp;"-4"</f>
        <v>SPS20115-0-1-4</v>
      </c>
    </row>
    <row r="2098" spans="1:13">
      <c r="A2098" s="234">
        <f>'Order Form'!A517</f>
        <v>105778</v>
      </c>
      <c r="B2098" s="234">
        <f t="shared" si="138"/>
        <v>105778</v>
      </c>
      <c r="C2098" s="235">
        <f t="shared" si="139"/>
        <v>105778</v>
      </c>
      <c r="D2098" s="231">
        <f>'Order Form'!$N$2</f>
        <v>0</v>
      </c>
      <c r="E2098" s="232">
        <f>'Order Form'!$M$11</f>
        <v>0</v>
      </c>
      <c r="F2098" s="232" t="str">
        <f>IF(ISBLANK('Order Form'!$M$12),"",'Order Form'!$M$12)</f>
        <v/>
      </c>
      <c r="G2098" s="232">
        <f t="shared" ca="1" si="141"/>
        <v>41887</v>
      </c>
      <c r="H2098" s="233">
        <f>'Order Form'!$M$13</f>
        <v>0</v>
      </c>
      <c r="I2098" s="236">
        <f>'Order Form'!E517</f>
        <v>6</v>
      </c>
      <c r="J2098" s="231">
        <f>'Order Form'!M517</f>
        <v>0</v>
      </c>
      <c r="K2098" s="231" t="str">
        <f t="shared" si="140"/>
        <v>F</v>
      </c>
      <c r="L2098" s="231">
        <f>IF('Pricing + Order Summary'!$O$13&gt;=8000,14,
IF('Pricing + Order Summary'!$O$13&gt;=5500,15,
IF('Pricing + Order Summary'!$O$13&gt;=4000,16,
IF('Pricing + Order Summary'!$O$13&gt;=2000,23,
IF('Pricing + Order Summary'!$O$13&gt;=750,21,
2)))))</f>
        <v>2</v>
      </c>
      <c r="M2098" s="231" t="str">
        <f>"SPS20115"&amp;"-"&amp;D2098&amp;"-"&amp;'Order Form'!$O$3&amp;"-4"</f>
        <v>SPS20115-0-1-4</v>
      </c>
    </row>
    <row r="2099" spans="1:13">
      <c r="A2099" s="234">
        <f>'Order Form'!A518</f>
        <v>105775</v>
      </c>
      <c r="B2099" s="234">
        <f t="shared" si="138"/>
        <v>105775</v>
      </c>
      <c r="C2099" s="235">
        <f t="shared" si="139"/>
        <v>105775</v>
      </c>
      <c r="D2099" s="231">
        <f>'Order Form'!$N$2</f>
        <v>0</v>
      </c>
      <c r="E2099" s="232">
        <f>'Order Form'!$M$11</f>
        <v>0</v>
      </c>
      <c r="F2099" s="232" t="str">
        <f>IF(ISBLANK('Order Form'!$M$12),"",'Order Form'!$M$12)</f>
        <v/>
      </c>
      <c r="G2099" s="232">
        <f t="shared" ca="1" si="141"/>
        <v>41887</v>
      </c>
      <c r="H2099" s="233">
        <f>'Order Form'!$M$13</f>
        <v>0</v>
      </c>
      <c r="I2099" s="236">
        <f>'Order Form'!E518</f>
        <v>6</v>
      </c>
      <c r="J2099" s="231">
        <f>'Order Form'!M518</f>
        <v>0</v>
      </c>
      <c r="K2099" s="231" t="str">
        <f t="shared" si="140"/>
        <v>F</v>
      </c>
      <c r="L2099" s="231">
        <f>IF('Pricing + Order Summary'!$O$13&gt;=8000,14,
IF('Pricing + Order Summary'!$O$13&gt;=5500,15,
IF('Pricing + Order Summary'!$O$13&gt;=4000,16,
IF('Pricing + Order Summary'!$O$13&gt;=2000,23,
IF('Pricing + Order Summary'!$O$13&gt;=750,21,
2)))))</f>
        <v>2</v>
      </c>
      <c r="M2099" s="231" t="str">
        <f>"SPS20115"&amp;"-"&amp;D2099&amp;"-"&amp;'Order Form'!$O$3&amp;"-4"</f>
        <v>SPS20115-0-1-4</v>
      </c>
    </row>
    <row r="2100" spans="1:13">
      <c r="A2100" s="234">
        <f>'Order Form'!A519</f>
        <v>105776</v>
      </c>
      <c r="B2100" s="234">
        <f t="shared" si="138"/>
        <v>105776</v>
      </c>
      <c r="C2100" s="235">
        <f t="shared" si="139"/>
        <v>105776</v>
      </c>
      <c r="D2100" s="231">
        <f>'Order Form'!$N$2</f>
        <v>0</v>
      </c>
      <c r="E2100" s="232">
        <f>'Order Form'!$M$11</f>
        <v>0</v>
      </c>
      <c r="F2100" s="232" t="str">
        <f>IF(ISBLANK('Order Form'!$M$12),"",'Order Form'!$M$12)</f>
        <v/>
      </c>
      <c r="G2100" s="232">
        <f t="shared" ca="1" si="141"/>
        <v>41887</v>
      </c>
      <c r="H2100" s="233">
        <f>'Order Form'!$M$13</f>
        <v>0</v>
      </c>
      <c r="I2100" s="236">
        <f>'Order Form'!E519</f>
        <v>6</v>
      </c>
      <c r="J2100" s="231">
        <f>'Order Form'!M519</f>
        <v>0</v>
      </c>
      <c r="K2100" s="231" t="str">
        <f t="shared" si="140"/>
        <v>F</v>
      </c>
      <c r="L2100" s="231">
        <f>IF('Pricing + Order Summary'!$O$13&gt;=8000,14,
IF('Pricing + Order Summary'!$O$13&gt;=5500,15,
IF('Pricing + Order Summary'!$O$13&gt;=4000,16,
IF('Pricing + Order Summary'!$O$13&gt;=2000,23,
IF('Pricing + Order Summary'!$O$13&gt;=750,21,
2)))))</f>
        <v>2</v>
      </c>
      <c r="M2100" s="231" t="str">
        <f>"SPS20115"&amp;"-"&amp;D2100&amp;"-"&amp;'Order Form'!$O$3&amp;"-4"</f>
        <v>SPS20115-0-1-4</v>
      </c>
    </row>
    <row r="2101" spans="1:13">
      <c r="A2101" s="234">
        <f>'Order Form'!A520</f>
        <v>108351</v>
      </c>
      <c r="B2101" s="234">
        <f t="shared" si="138"/>
        <v>108351</v>
      </c>
      <c r="C2101" s="235">
        <f t="shared" si="139"/>
        <v>108351</v>
      </c>
      <c r="D2101" s="231">
        <f>'Order Form'!$N$2</f>
        <v>0</v>
      </c>
      <c r="E2101" s="232">
        <f>'Order Form'!$M$11</f>
        <v>0</v>
      </c>
      <c r="F2101" s="232" t="str">
        <f>IF(ISBLANK('Order Form'!$M$12),"",'Order Form'!$M$12)</f>
        <v/>
      </c>
      <c r="G2101" s="232">
        <f t="shared" ca="1" si="141"/>
        <v>41887</v>
      </c>
      <c r="H2101" s="233">
        <f>'Order Form'!$M$13</f>
        <v>0</v>
      </c>
      <c r="I2101" s="236">
        <f>'Order Form'!E520</f>
        <v>6</v>
      </c>
      <c r="J2101" s="231">
        <f>'Order Form'!M520</f>
        <v>0</v>
      </c>
      <c r="K2101" s="231" t="str">
        <f t="shared" si="140"/>
        <v>F</v>
      </c>
      <c r="L2101" s="231">
        <f>IF('Pricing + Order Summary'!$O$13&gt;=8000,14,
IF('Pricing + Order Summary'!$O$13&gt;=5500,15,
IF('Pricing + Order Summary'!$O$13&gt;=4000,16,
IF('Pricing + Order Summary'!$O$13&gt;=2000,23,
IF('Pricing + Order Summary'!$O$13&gt;=750,21,
2)))))</f>
        <v>2</v>
      </c>
      <c r="M2101" s="231" t="str">
        <f>"SPS20115"&amp;"-"&amp;D2101&amp;"-"&amp;'Order Form'!$O$3&amp;"-4"</f>
        <v>SPS20115-0-1-4</v>
      </c>
    </row>
    <row r="2102" spans="1:13">
      <c r="A2102" s="234">
        <f>'Order Form'!A521</f>
        <v>108352</v>
      </c>
      <c r="B2102" s="234">
        <f t="shared" si="138"/>
        <v>108352</v>
      </c>
      <c r="C2102" s="235">
        <f t="shared" si="139"/>
        <v>108352</v>
      </c>
      <c r="D2102" s="231">
        <f>'Order Form'!$N$2</f>
        <v>0</v>
      </c>
      <c r="E2102" s="232">
        <f>'Order Form'!$M$11</f>
        <v>0</v>
      </c>
      <c r="F2102" s="232" t="str">
        <f>IF(ISBLANK('Order Form'!$M$12),"",'Order Form'!$M$12)</f>
        <v/>
      </c>
      <c r="G2102" s="232">
        <f t="shared" ca="1" si="141"/>
        <v>41887</v>
      </c>
      <c r="H2102" s="233">
        <f>'Order Form'!$M$13</f>
        <v>0</v>
      </c>
      <c r="I2102" s="236">
        <f>'Order Form'!E521</f>
        <v>6</v>
      </c>
      <c r="J2102" s="231">
        <f>'Order Form'!M521</f>
        <v>0</v>
      </c>
      <c r="K2102" s="231" t="str">
        <f t="shared" si="140"/>
        <v>F</v>
      </c>
      <c r="L2102" s="231">
        <f>IF('Pricing + Order Summary'!$O$13&gt;=8000,14,
IF('Pricing + Order Summary'!$O$13&gt;=5500,15,
IF('Pricing + Order Summary'!$O$13&gt;=4000,16,
IF('Pricing + Order Summary'!$O$13&gt;=2000,23,
IF('Pricing + Order Summary'!$O$13&gt;=750,21,
2)))))</f>
        <v>2</v>
      </c>
      <c r="M2102" s="231" t="str">
        <f>"SPS20115"&amp;"-"&amp;D2102&amp;"-"&amp;'Order Form'!$O$3&amp;"-4"</f>
        <v>SPS20115-0-1-4</v>
      </c>
    </row>
    <row r="2103" spans="1:13">
      <c r="A2103" s="234">
        <f>'Order Form'!A522</f>
        <v>108355</v>
      </c>
      <c r="B2103" s="234">
        <f t="shared" si="138"/>
        <v>108355</v>
      </c>
      <c r="C2103" s="235">
        <f t="shared" si="139"/>
        <v>108355</v>
      </c>
      <c r="D2103" s="231">
        <f>'Order Form'!$N$2</f>
        <v>0</v>
      </c>
      <c r="E2103" s="232">
        <f>'Order Form'!$M$11</f>
        <v>0</v>
      </c>
      <c r="F2103" s="232" t="str">
        <f>IF(ISBLANK('Order Form'!$M$12),"",'Order Form'!$M$12)</f>
        <v/>
      </c>
      <c r="G2103" s="232">
        <f t="shared" ca="1" si="141"/>
        <v>41887</v>
      </c>
      <c r="H2103" s="233">
        <f>'Order Form'!$M$13</f>
        <v>0</v>
      </c>
      <c r="I2103" s="236">
        <f>'Order Form'!E522</f>
        <v>6</v>
      </c>
      <c r="J2103" s="231">
        <f>'Order Form'!M522</f>
        <v>0</v>
      </c>
      <c r="K2103" s="231" t="str">
        <f t="shared" si="140"/>
        <v>F</v>
      </c>
      <c r="L2103" s="231">
        <f>IF('Pricing + Order Summary'!$O$13&gt;=8000,14,
IF('Pricing + Order Summary'!$O$13&gt;=5500,15,
IF('Pricing + Order Summary'!$O$13&gt;=4000,16,
IF('Pricing + Order Summary'!$O$13&gt;=2000,23,
IF('Pricing + Order Summary'!$O$13&gt;=750,21,
2)))))</f>
        <v>2</v>
      </c>
      <c r="M2103" s="231" t="str">
        <f>"SPS20115"&amp;"-"&amp;D2103&amp;"-"&amp;'Order Form'!$O$3&amp;"-4"</f>
        <v>SPS20115-0-1-4</v>
      </c>
    </row>
    <row r="2104" spans="1:13">
      <c r="A2104" s="234">
        <f>'Order Form'!A523</f>
        <v>108356</v>
      </c>
      <c r="B2104" s="234">
        <f t="shared" si="138"/>
        <v>108356</v>
      </c>
      <c r="C2104" s="235">
        <f t="shared" si="139"/>
        <v>108356</v>
      </c>
      <c r="D2104" s="231">
        <f>'Order Form'!$N$2</f>
        <v>0</v>
      </c>
      <c r="E2104" s="232">
        <f>'Order Form'!$M$11</f>
        <v>0</v>
      </c>
      <c r="F2104" s="232" t="str">
        <f>IF(ISBLANK('Order Form'!$M$12),"",'Order Form'!$M$12)</f>
        <v/>
      </c>
      <c r="G2104" s="232">
        <f t="shared" ca="1" si="141"/>
        <v>41887</v>
      </c>
      <c r="H2104" s="233">
        <f>'Order Form'!$M$13</f>
        <v>0</v>
      </c>
      <c r="I2104" s="236">
        <f>'Order Form'!E523</f>
        <v>6</v>
      </c>
      <c r="J2104" s="231">
        <f>'Order Form'!M523</f>
        <v>0</v>
      </c>
      <c r="K2104" s="231" t="str">
        <f t="shared" si="140"/>
        <v>F</v>
      </c>
      <c r="L2104" s="231">
        <f>IF('Pricing + Order Summary'!$O$13&gt;=8000,14,
IF('Pricing + Order Summary'!$O$13&gt;=5500,15,
IF('Pricing + Order Summary'!$O$13&gt;=4000,16,
IF('Pricing + Order Summary'!$O$13&gt;=2000,23,
IF('Pricing + Order Summary'!$O$13&gt;=750,21,
2)))))</f>
        <v>2</v>
      </c>
      <c r="M2104" s="231" t="str">
        <f>"SPS20115"&amp;"-"&amp;D2104&amp;"-"&amp;'Order Form'!$O$3&amp;"-4"</f>
        <v>SPS20115-0-1-4</v>
      </c>
    </row>
    <row r="2105" spans="1:13">
      <c r="A2105" s="234">
        <f>'Order Form'!A524</f>
        <v>100286</v>
      </c>
      <c r="B2105" s="234">
        <f t="shared" si="138"/>
        <v>100286</v>
      </c>
      <c r="C2105" s="235">
        <f t="shared" si="139"/>
        <v>100286</v>
      </c>
      <c r="D2105" s="231">
        <f>'Order Form'!$N$2</f>
        <v>0</v>
      </c>
      <c r="E2105" s="232">
        <f>'Order Form'!$M$11</f>
        <v>0</v>
      </c>
      <c r="F2105" s="232" t="str">
        <f>IF(ISBLANK('Order Form'!$M$12),"",'Order Form'!$M$12)</f>
        <v/>
      </c>
      <c r="G2105" s="232">
        <f t="shared" ca="1" si="141"/>
        <v>41887</v>
      </c>
      <c r="H2105" s="233">
        <f>'Order Form'!$M$13</f>
        <v>0</v>
      </c>
      <c r="I2105" s="236">
        <f>'Order Form'!E524</f>
        <v>6</v>
      </c>
      <c r="J2105" s="231">
        <f>'Order Form'!M524</f>
        <v>0</v>
      </c>
      <c r="K2105" s="231" t="str">
        <f t="shared" si="140"/>
        <v>F</v>
      </c>
      <c r="L2105" s="231">
        <f>IF('Pricing + Order Summary'!$O$13&gt;=8000,14,
IF('Pricing + Order Summary'!$O$13&gt;=5500,15,
IF('Pricing + Order Summary'!$O$13&gt;=4000,16,
IF('Pricing + Order Summary'!$O$13&gt;=2000,23,
IF('Pricing + Order Summary'!$O$13&gt;=750,21,
2)))))</f>
        <v>2</v>
      </c>
      <c r="M2105" s="231" t="str">
        <f>"SPS20115"&amp;"-"&amp;D2105&amp;"-"&amp;'Order Form'!$O$3&amp;"-4"</f>
        <v>SPS20115-0-1-4</v>
      </c>
    </row>
    <row r="2106" spans="1:13">
      <c r="A2106" s="234">
        <f>'Order Form'!A525</f>
        <v>100287</v>
      </c>
      <c r="B2106" s="234">
        <f t="shared" si="138"/>
        <v>100287</v>
      </c>
      <c r="C2106" s="235">
        <f t="shared" si="139"/>
        <v>100287</v>
      </c>
      <c r="D2106" s="231">
        <f>'Order Form'!$N$2</f>
        <v>0</v>
      </c>
      <c r="E2106" s="232">
        <f>'Order Form'!$M$11</f>
        <v>0</v>
      </c>
      <c r="F2106" s="232" t="str">
        <f>IF(ISBLANK('Order Form'!$M$12),"",'Order Form'!$M$12)</f>
        <v/>
      </c>
      <c r="G2106" s="232">
        <f t="shared" ca="1" si="141"/>
        <v>41887</v>
      </c>
      <c r="H2106" s="233">
        <f>'Order Form'!$M$13</f>
        <v>0</v>
      </c>
      <c r="I2106" s="236">
        <f>'Order Form'!E525</f>
        <v>6</v>
      </c>
      <c r="J2106" s="231">
        <f>'Order Form'!M525</f>
        <v>0</v>
      </c>
      <c r="K2106" s="231" t="str">
        <f t="shared" si="140"/>
        <v>F</v>
      </c>
      <c r="L2106" s="231">
        <f>IF('Pricing + Order Summary'!$O$13&gt;=8000,14,
IF('Pricing + Order Summary'!$O$13&gt;=5500,15,
IF('Pricing + Order Summary'!$O$13&gt;=4000,16,
IF('Pricing + Order Summary'!$O$13&gt;=2000,23,
IF('Pricing + Order Summary'!$O$13&gt;=750,21,
2)))))</f>
        <v>2</v>
      </c>
      <c r="M2106" s="231" t="str">
        <f>"SPS20115"&amp;"-"&amp;D2106&amp;"-"&amp;'Order Form'!$O$3&amp;"-4"</f>
        <v>SPS20115-0-1-4</v>
      </c>
    </row>
    <row r="2107" spans="1:13">
      <c r="A2107" s="234">
        <f>'Order Form'!A526</f>
        <v>108341</v>
      </c>
      <c r="B2107" s="234">
        <f t="shared" si="138"/>
        <v>108341</v>
      </c>
      <c r="C2107" s="235">
        <f t="shared" si="139"/>
        <v>108341</v>
      </c>
      <c r="D2107" s="231">
        <f>'Order Form'!$N$2</f>
        <v>0</v>
      </c>
      <c r="E2107" s="232">
        <f>'Order Form'!$M$11</f>
        <v>0</v>
      </c>
      <c r="F2107" s="232" t="str">
        <f>IF(ISBLANK('Order Form'!$M$12),"",'Order Form'!$M$12)</f>
        <v/>
      </c>
      <c r="G2107" s="232">
        <f t="shared" ca="1" si="141"/>
        <v>41887</v>
      </c>
      <c r="H2107" s="233">
        <f>'Order Form'!$M$13</f>
        <v>0</v>
      </c>
      <c r="I2107" s="236">
        <f>'Order Form'!E526</f>
        <v>26</v>
      </c>
      <c r="J2107" s="231">
        <f>'Order Form'!M526</f>
        <v>0</v>
      </c>
      <c r="K2107" s="231" t="str">
        <f t="shared" si="140"/>
        <v>F</v>
      </c>
      <c r="L2107" s="231">
        <f>IF('Pricing + Order Summary'!$O$13&gt;=8000,14,
IF('Pricing + Order Summary'!$O$13&gt;=5500,15,
IF('Pricing + Order Summary'!$O$13&gt;=4000,16,
IF('Pricing + Order Summary'!$O$13&gt;=2000,23,
IF('Pricing + Order Summary'!$O$13&gt;=750,21,
2)))))</f>
        <v>2</v>
      </c>
      <c r="M2107" s="231" t="str">
        <f>"SPS20115"&amp;"-"&amp;D2107&amp;"-"&amp;'Order Form'!$O$3&amp;"-4"</f>
        <v>SPS20115-0-1-4</v>
      </c>
    </row>
    <row r="2108" spans="1:13">
      <c r="A2108" s="234">
        <f>'Order Form'!A527</f>
        <v>108342</v>
      </c>
      <c r="B2108" s="234">
        <f t="shared" si="138"/>
        <v>108342</v>
      </c>
      <c r="C2108" s="235">
        <f t="shared" si="139"/>
        <v>108342</v>
      </c>
      <c r="D2108" s="231">
        <f>'Order Form'!$N$2</f>
        <v>0</v>
      </c>
      <c r="E2108" s="232">
        <f>'Order Form'!$M$11</f>
        <v>0</v>
      </c>
      <c r="F2108" s="232" t="str">
        <f>IF(ISBLANK('Order Form'!$M$12),"",'Order Form'!$M$12)</f>
        <v/>
      </c>
      <c r="G2108" s="232">
        <f t="shared" ca="1" si="141"/>
        <v>41887</v>
      </c>
      <c r="H2108" s="233">
        <f>'Order Form'!$M$13</f>
        <v>0</v>
      </c>
      <c r="I2108" s="236">
        <f>'Order Form'!E527</f>
        <v>26</v>
      </c>
      <c r="J2108" s="231">
        <f>'Order Form'!M527</f>
        <v>0</v>
      </c>
      <c r="K2108" s="231" t="str">
        <f t="shared" si="140"/>
        <v>F</v>
      </c>
      <c r="L2108" s="231">
        <f>IF('Pricing + Order Summary'!$O$13&gt;=8000,14,
IF('Pricing + Order Summary'!$O$13&gt;=5500,15,
IF('Pricing + Order Summary'!$O$13&gt;=4000,16,
IF('Pricing + Order Summary'!$O$13&gt;=2000,23,
IF('Pricing + Order Summary'!$O$13&gt;=750,21,
2)))))</f>
        <v>2</v>
      </c>
      <c r="M2108" s="231" t="str">
        <f>"SPS20115"&amp;"-"&amp;D2108&amp;"-"&amp;'Order Form'!$O$3&amp;"-4"</f>
        <v>SPS20115-0-1-4</v>
      </c>
    </row>
    <row r="2109" spans="1:13">
      <c r="A2109" s="234">
        <f>'Order Form'!A528</f>
        <v>108016</v>
      </c>
      <c r="B2109" s="234">
        <f t="shared" si="138"/>
        <v>108016</v>
      </c>
      <c r="C2109" s="235">
        <f t="shared" si="139"/>
        <v>108016</v>
      </c>
      <c r="D2109" s="231">
        <f>'Order Form'!$N$2</f>
        <v>0</v>
      </c>
      <c r="E2109" s="232">
        <f>'Order Form'!$M$11</f>
        <v>0</v>
      </c>
      <c r="F2109" s="232" t="str">
        <f>IF(ISBLANK('Order Form'!$M$12),"",'Order Form'!$M$12)</f>
        <v/>
      </c>
      <c r="G2109" s="232">
        <f t="shared" ca="1" si="141"/>
        <v>41887</v>
      </c>
      <c r="H2109" s="233">
        <f>'Order Form'!$M$13</f>
        <v>0</v>
      </c>
      <c r="I2109" s="236">
        <f>'Order Form'!E528</f>
        <v>25</v>
      </c>
      <c r="J2109" s="231">
        <f>'Order Form'!M528</f>
        <v>0</v>
      </c>
      <c r="K2109" s="231" t="str">
        <f t="shared" si="140"/>
        <v>F</v>
      </c>
      <c r="L2109" s="231">
        <f>IF('Pricing + Order Summary'!$O$13&gt;=8000,14,
IF('Pricing + Order Summary'!$O$13&gt;=5500,15,
IF('Pricing + Order Summary'!$O$13&gt;=4000,16,
IF('Pricing + Order Summary'!$O$13&gt;=2000,23,
IF('Pricing + Order Summary'!$O$13&gt;=750,21,
2)))))</f>
        <v>2</v>
      </c>
      <c r="M2109" s="231" t="str">
        <f>"SPS20115"&amp;"-"&amp;D2109&amp;"-"&amp;'Order Form'!$O$3&amp;"-4"</f>
        <v>SPS20115-0-1-4</v>
      </c>
    </row>
    <row r="2110" spans="1:13">
      <c r="A2110" s="234">
        <f>'Order Form'!A529</f>
        <v>108340</v>
      </c>
      <c r="B2110" s="234">
        <f t="shared" si="138"/>
        <v>108340</v>
      </c>
      <c r="C2110" s="235">
        <f t="shared" si="139"/>
        <v>108340</v>
      </c>
      <c r="D2110" s="231">
        <f>'Order Form'!$N$2</f>
        <v>0</v>
      </c>
      <c r="E2110" s="232">
        <f>'Order Form'!$M$11</f>
        <v>0</v>
      </c>
      <c r="F2110" s="232" t="str">
        <f>IF(ISBLANK('Order Form'!$M$12),"",'Order Form'!$M$12)</f>
        <v/>
      </c>
      <c r="G2110" s="232">
        <f t="shared" ca="1" si="141"/>
        <v>41887</v>
      </c>
      <c r="H2110" s="233">
        <f>'Order Form'!$M$13</f>
        <v>0</v>
      </c>
      <c r="I2110" s="236">
        <f>'Order Form'!E529</f>
        <v>15</v>
      </c>
      <c r="J2110" s="231">
        <f>'Order Form'!M529</f>
        <v>0</v>
      </c>
      <c r="K2110" s="231" t="str">
        <f t="shared" si="140"/>
        <v>F</v>
      </c>
      <c r="L2110" s="231">
        <f>IF('Pricing + Order Summary'!$O$13&gt;=8000,14,
IF('Pricing + Order Summary'!$O$13&gt;=5500,15,
IF('Pricing + Order Summary'!$O$13&gt;=4000,16,
IF('Pricing + Order Summary'!$O$13&gt;=2000,23,
IF('Pricing + Order Summary'!$O$13&gt;=750,21,
2)))))</f>
        <v>2</v>
      </c>
      <c r="M2110" s="231" t="str">
        <f>"SPS20115"&amp;"-"&amp;D2110&amp;"-"&amp;'Order Form'!$O$3&amp;"-4"</f>
        <v>SPS20115-0-1-4</v>
      </c>
    </row>
    <row r="2111" spans="1:13">
      <c r="A2111" s="234">
        <f>'Order Form'!A530</f>
        <v>105574</v>
      </c>
      <c r="B2111" s="234">
        <f t="shared" ref="B2111:B2129" si="142">A2111</f>
        <v>105574</v>
      </c>
      <c r="C2111" s="235">
        <f t="shared" ref="C2111:C2130" si="143">IF(B2111=0,A2111,B2111)</f>
        <v>105574</v>
      </c>
      <c r="D2111" s="231">
        <f>'Order Form'!$N$2</f>
        <v>0</v>
      </c>
      <c r="E2111" s="232">
        <f>'Order Form'!$M$11</f>
        <v>0</v>
      </c>
      <c r="F2111" s="232" t="str">
        <f>IF(ISBLANK('Order Form'!$M$12),"",'Order Form'!$M$12)</f>
        <v/>
      </c>
      <c r="G2111" s="232">
        <f t="shared" ca="1" si="141"/>
        <v>41887</v>
      </c>
      <c r="H2111" s="233">
        <f>'Order Form'!$M$13</f>
        <v>0</v>
      </c>
      <c r="I2111" s="236">
        <f>'Order Form'!E530</f>
        <v>15</v>
      </c>
      <c r="J2111" s="231">
        <f>'Order Form'!M530</f>
        <v>0</v>
      </c>
      <c r="K2111" s="231" t="str">
        <f t="shared" ref="K2111:K2130" si="144">IF(J2111=0,"F","T")</f>
        <v>F</v>
      </c>
      <c r="L2111" s="231">
        <f>IF('Pricing + Order Summary'!$O$13&gt;=8000,14,
IF('Pricing + Order Summary'!$O$13&gt;=5500,15,
IF('Pricing + Order Summary'!$O$13&gt;=4000,16,
IF('Pricing + Order Summary'!$O$13&gt;=2000,23,
IF('Pricing + Order Summary'!$O$13&gt;=750,21,
2)))))</f>
        <v>2</v>
      </c>
      <c r="M2111" s="231" t="str">
        <f>"SPS20115"&amp;"-"&amp;D2111&amp;"-"&amp;'Order Form'!$O$3&amp;"-4"</f>
        <v>SPS20115-0-1-4</v>
      </c>
    </row>
    <row r="2112" spans="1:13">
      <c r="A2112" s="234">
        <f>'Order Form'!A531</f>
        <v>105579</v>
      </c>
      <c r="B2112" s="234">
        <f t="shared" si="142"/>
        <v>105579</v>
      </c>
      <c r="C2112" s="235">
        <f t="shared" si="143"/>
        <v>105579</v>
      </c>
      <c r="D2112" s="231">
        <f>'Order Form'!$N$2</f>
        <v>0</v>
      </c>
      <c r="E2112" s="232">
        <f>'Order Form'!$M$11</f>
        <v>0</v>
      </c>
      <c r="F2112" s="232" t="str">
        <f>IF(ISBLANK('Order Form'!$M$12),"",'Order Form'!$M$12)</f>
        <v/>
      </c>
      <c r="G2112" s="232">
        <f t="shared" ca="1" si="141"/>
        <v>41887</v>
      </c>
      <c r="H2112" s="233">
        <f>'Order Form'!$M$13</f>
        <v>0</v>
      </c>
      <c r="I2112" s="236">
        <f>'Order Form'!E531</f>
        <v>15</v>
      </c>
      <c r="J2112" s="231">
        <f>'Order Form'!M531</f>
        <v>0</v>
      </c>
      <c r="K2112" s="231" t="str">
        <f t="shared" si="144"/>
        <v>F</v>
      </c>
      <c r="L2112" s="231">
        <f>IF('Pricing + Order Summary'!$O$13&gt;=8000,14,
IF('Pricing + Order Summary'!$O$13&gt;=5500,15,
IF('Pricing + Order Summary'!$O$13&gt;=4000,16,
IF('Pricing + Order Summary'!$O$13&gt;=2000,23,
IF('Pricing + Order Summary'!$O$13&gt;=750,21,
2)))))</f>
        <v>2</v>
      </c>
      <c r="M2112" s="231" t="str">
        <f>"SPS20115"&amp;"-"&amp;D2112&amp;"-"&amp;'Order Form'!$O$3&amp;"-4"</f>
        <v>SPS20115-0-1-4</v>
      </c>
    </row>
    <row r="2113" spans="1:13">
      <c r="A2113" s="234">
        <f>'Order Form'!A532</f>
        <v>105781</v>
      </c>
      <c r="B2113" s="234">
        <f t="shared" si="142"/>
        <v>105781</v>
      </c>
      <c r="C2113" s="235">
        <f t="shared" si="143"/>
        <v>105781</v>
      </c>
      <c r="D2113" s="231">
        <f>'Order Form'!$N$2</f>
        <v>0</v>
      </c>
      <c r="E2113" s="232">
        <f>'Order Form'!$M$11</f>
        <v>0</v>
      </c>
      <c r="F2113" s="232" t="str">
        <f>IF(ISBLANK('Order Form'!$M$12),"",'Order Form'!$M$12)</f>
        <v/>
      </c>
      <c r="G2113" s="232">
        <f t="shared" ref="G2113:G2176" ca="1" si="145">TODAY()</f>
        <v>41887</v>
      </c>
      <c r="H2113" s="233">
        <f>'Order Form'!$M$13</f>
        <v>0</v>
      </c>
      <c r="I2113" s="236">
        <f>'Order Form'!E532</f>
        <v>15</v>
      </c>
      <c r="J2113" s="231">
        <f>'Order Form'!M532</f>
        <v>0</v>
      </c>
      <c r="K2113" s="231" t="str">
        <f t="shared" si="144"/>
        <v>F</v>
      </c>
      <c r="L2113" s="231">
        <f>IF('Pricing + Order Summary'!$O$13&gt;=8000,14,
IF('Pricing + Order Summary'!$O$13&gt;=5500,15,
IF('Pricing + Order Summary'!$O$13&gt;=4000,16,
IF('Pricing + Order Summary'!$O$13&gt;=2000,23,
IF('Pricing + Order Summary'!$O$13&gt;=750,21,
2)))))</f>
        <v>2</v>
      </c>
      <c r="M2113" s="231" t="str">
        <f>"SPS20115"&amp;"-"&amp;D2113&amp;"-"&amp;'Order Form'!$O$3&amp;"-4"</f>
        <v>SPS20115-0-1-4</v>
      </c>
    </row>
    <row r="2114" spans="1:13">
      <c r="A2114" s="234">
        <f>'Order Form'!A533</f>
        <v>108076</v>
      </c>
      <c r="B2114" s="234">
        <f t="shared" si="142"/>
        <v>108076</v>
      </c>
      <c r="C2114" s="235">
        <f t="shared" si="143"/>
        <v>108076</v>
      </c>
      <c r="D2114" s="231">
        <f>'Order Form'!$N$2</f>
        <v>0</v>
      </c>
      <c r="E2114" s="232">
        <f>'Order Form'!$M$11</f>
        <v>0</v>
      </c>
      <c r="F2114" s="232" t="str">
        <f>IF(ISBLANK('Order Form'!$M$12),"",'Order Form'!$M$12)</f>
        <v/>
      </c>
      <c r="G2114" s="232">
        <f t="shared" ca="1" si="145"/>
        <v>41887</v>
      </c>
      <c r="H2114" s="233">
        <f>'Order Form'!$M$13</f>
        <v>0</v>
      </c>
      <c r="I2114" s="236">
        <f>'Order Form'!E533</f>
        <v>18.5</v>
      </c>
      <c r="J2114" s="231">
        <f>'Order Form'!M533</f>
        <v>0</v>
      </c>
      <c r="K2114" s="231" t="str">
        <f t="shared" si="144"/>
        <v>F</v>
      </c>
      <c r="L2114" s="231">
        <f>IF('Pricing + Order Summary'!$O$13&gt;=8000,14,
IF('Pricing + Order Summary'!$O$13&gt;=5500,15,
IF('Pricing + Order Summary'!$O$13&gt;=4000,16,
IF('Pricing + Order Summary'!$O$13&gt;=2000,23,
IF('Pricing + Order Summary'!$O$13&gt;=750,21,
2)))))</f>
        <v>2</v>
      </c>
      <c r="M2114" s="231" t="str">
        <f>"SPS20115"&amp;"-"&amp;D2114&amp;"-"&amp;'Order Form'!$O$3&amp;"-4"</f>
        <v>SPS20115-0-1-4</v>
      </c>
    </row>
    <row r="2115" spans="1:13">
      <c r="A2115" s="234">
        <f>'Order Form'!A534</f>
        <v>105580</v>
      </c>
      <c r="B2115" s="234">
        <f t="shared" si="142"/>
        <v>105580</v>
      </c>
      <c r="C2115" s="235">
        <f t="shared" si="143"/>
        <v>105580</v>
      </c>
      <c r="D2115" s="231">
        <f>'Order Form'!$N$2</f>
        <v>0</v>
      </c>
      <c r="E2115" s="232">
        <f>'Order Form'!$M$11</f>
        <v>0</v>
      </c>
      <c r="F2115" s="232" t="str">
        <f>IF(ISBLANK('Order Form'!$M$12),"",'Order Form'!$M$12)</f>
        <v/>
      </c>
      <c r="G2115" s="232">
        <f t="shared" ca="1" si="145"/>
        <v>41887</v>
      </c>
      <c r="H2115" s="233">
        <f>'Order Form'!$M$13</f>
        <v>0</v>
      </c>
      <c r="I2115" s="236">
        <f>'Order Form'!E534</f>
        <v>18.5</v>
      </c>
      <c r="J2115" s="231">
        <f>'Order Form'!M534</f>
        <v>0</v>
      </c>
      <c r="K2115" s="231" t="str">
        <f t="shared" si="144"/>
        <v>F</v>
      </c>
      <c r="L2115" s="231">
        <f>IF('Pricing + Order Summary'!$O$13&gt;=8000,14,
IF('Pricing + Order Summary'!$O$13&gt;=5500,15,
IF('Pricing + Order Summary'!$O$13&gt;=4000,16,
IF('Pricing + Order Summary'!$O$13&gt;=2000,23,
IF('Pricing + Order Summary'!$O$13&gt;=750,21,
2)))))</f>
        <v>2</v>
      </c>
      <c r="M2115" s="231" t="str">
        <f>"SPS20115"&amp;"-"&amp;D2115&amp;"-"&amp;'Order Form'!$O$3&amp;"-4"</f>
        <v>SPS20115-0-1-4</v>
      </c>
    </row>
    <row r="2116" spans="1:13">
      <c r="A2116" s="234">
        <f>'Order Form'!A535</f>
        <v>105581</v>
      </c>
      <c r="B2116" s="234">
        <f t="shared" si="142"/>
        <v>105581</v>
      </c>
      <c r="C2116" s="235">
        <f t="shared" si="143"/>
        <v>105581</v>
      </c>
      <c r="D2116" s="231">
        <f>'Order Form'!$N$2</f>
        <v>0</v>
      </c>
      <c r="E2116" s="232">
        <f>'Order Form'!$M$11</f>
        <v>0</v>
      </c>
      <c r="F2116" s="232" t="str">
        <f>IF(ISBLANK('Order Form'!$M$12),"",'Order Form'!$M$12)</f>
        <v/>
      </c>
      <c r="G2116" s="232">
        <f t="shared" ca="1" si="145"/>
        <v>41887</v>
      </c>
      <c r="H2116" s="233">
        <f>'Order Form'!$M$13</f>
        <v>0</v>
      </c>
      <c r="I2116" s="236">
        <f>'Order Form'!E535</f>
        <v>18.5</v>
      </c>
      <c r="J2116" s="231">
        <f>'Order Form'!M535</f>
        <v>0</v>
      </c>
      <c r="K2116" s="231" t="str">
        <f t="shared" si="144"/>
        <v>F</v>
      </c>
      <c r="L2116" s="231">
        <f>IF('Pricing + Order Summary'!$O$13&gt;=8000,14,
IF('Pricing + Order Summary'!$O$13&gt;=5500,15,
IF('Pricing + Order Summary'!$O$13&gt;=4000,16,
IF('Pricing + Order Summary'!$O$13&gt;=2000,23,
IF('Pricing + Order Summary'!$O$13&gt;=750,21,
2)))))</f>
        <v>2</v>
      </c>
      <c r="M2116" s="231" t="str">
        <f>"SPS20115"&amp;"-"&amp;D2116&amp;"-"&amp;'Order Form'!$O$3&amp;"-4"</f>
        <v>SPS20115-0-1-4</v>
      </c>
    </row>
    <row r="2117" spans="1:13">
      <c r="A2117" s="234">
        <f>'Order Form'!A536</f>
        <v>105540</v>
      </c>
      <c r="B2117" s="234">
        <f t="shared" si="142"/>
        <v>105540</v>
      </c>
      <c r="C2117" s="235">
        <f t="shared" si="143"/>
        <v>105540</v>
      </c>
      <c r="D2117" s="231">
        <f>'Order Form'!$N$2</f>
        <v>0</v>
      </c>
      <c r="E2117" s="232">
        <f>'Order Form'!$M$11</f>
        <v>0</v>
      </c>
      <c r="F2117" s="232" t="str">
        <f>IF(ISBLANK('Order Form'!$M$12),"",'Order Form'!$M$12)</f>
        <v/>
      </c>
      <c r="G2117" s="232">
        <f t="shared" ca="1" si="145"/>
        <v>41887</v>
      </c>
      <c r="H2117" s="233">
        <f>'Order Form'!$M$13</f>
        <v>0</v>
      </c>
      <c r="I2117" s="236">
        <f>'Order Form'!E536</f>
        <v>15</v>
      </c>
      <c r="J2117" s="231">
        <f>'Order Form'!M536</f>
        <v>0</v>
      </c>
      <c r="K2117" s="231" t="str">
        <f t="shared" si="144"/>
        <v>F</v>
      </c>
      <c r="L2117" s="231">
        <f>IF('Pricing + Order Summary'!$O$13&gt;=8000,14,
IF('Pricing + Order Summary'!$O$13&gt;=5500,15,
IF('Pricing + Order Summary'!$O$13&gt;=4000,16,
IF('Pricing + Order Summary'!$O$13&gt;=2000,23,
IF('Pricing + Order Summary'!$O$13&gt;=750,21,
2)))))</f>
        <v>2</v>
      </c>
      <c r="M2117" s="231" t="str">
        <f>"SPS20115"&amp;"-"&amp;D2117&amp;"-"&amp;'Order Form'!$O$3&amp;"-4"</f>
        <v>SPS20115-0-1-4</v>
      </c>
    </row>
    <row r="2118" spans="1:13">
      <c r="A2118" s="234">
        <f>'Order Form'!A537</f>
        <v>108371</v>
      </c>
      <c r="B2118" s="234">
        <f t="shared" si="142"/>
        <v>108371</v>
      </c>
      <c r="C2118" s="235">
        <f t="shared" si="143"/>
        <v>108371</v>
      </c>
      <c r="D2118" s="231">
        <f>'Order Form'!$N$2</f>
        <v>0</v>
      </c>
      <c r="E2118" s="232">
        <f>'Order Form'!$M$11</f>
        <v>0</v>
      </c>
      <c r="F2118" s="232" t="str">
        <f>IF(ISBLANK('Order Form'!$M$12),"",'Order Form'!$M$12)</f>
        <v/>
      </c>
      <c r="G2118" s="232">
        <f t="shared" ca="1" si="145"/>
        <v>41887</v>
      </c>
      <c r="H2118" s="233">
        <f>'Order Form'!$M$13</f>
        <v>0</v>
      </c>
      <c r="I2118" s="236">
        <f>'Order Form'!E537</f>
        <v>15</v>
      </c>
      <c r="J2118" s="231">
        <f>'Order Form'!M537</f>
        <v>0</v>
      </c>
      <c r="K2118" s="231" t="str">
        <f t="shared" si="144"/>
        <v>F</v>
      </c>
      <c r="L2118" s="231">
        <f>IF('Pricing + Order Summary'!$O$13&gt;=8000,14,
IF('Pricing + Order Summary'!$O$13&gt;=5500,15,
IF('Pricing + Order Summary'!$O$13&gt;=4000,16,
IF('Pricing + Order Summary'!$O$13&gt;=2000,23,
IF('Pricing + Order Summary'!$O$13&gt;=750,21,
2)))))</f>
        <v>2</v>
      </c>
      <c r="M2118" s="231" t="str">
        <f>"SPS20115"&amp;"-"&amp;D2118&amp;"-"&amp;'Order Form'!$O$3&amp;"-4"</f>
        <v>SPS20115-0-1-4</v>
      </c>
    </row>
    <row r="2119" spans="1:13">
      <c r="A2119" s="234">
        <f>'Order Form'!A538</f>
        <v>108375</v>
      </c>
      <c r="B2119" s="234">
        <f t="shared" si="142"/>
        <v>108375</v>
      </c>
      <c r="C2119" s="235">
        <f t="shared" si="143"/>
        <v>108375</v>
      </c>
      <c r="D2119" s="231">
        <f>'Order Form'!$N$2</f>
        <v>0</v>
      </c>
      <c r="E2119" s="232">
        <f>'Order Form'!$M$11</f>
        <v>0</v>
      </c>
      <c r="F2119" s="232" t="str">
        <f>IF(ISBLANK('Order Form'!$M$12),"",'Order Form'!$M$12)</f>
        <v/>
      </c>
      <c r="G2119" s="232">
        <f t="shared" ca="1" si="145"/>
        <v>41887</v>
      </c>
      <c r="H2119" s="233">
        <f>'Order Form'!$M$13</f>
        <v>0</v>
      </c>
      <c r="I2119" s="236">
        <f>'Order Form'!E538</f>
        <v>15</v>
      </c>
      <c r="J2119" s="231">
        <f>'Order Form'!M538</f>
        <v>0</v>
      </c>
      <c r="K2119" s="231" t="str">
        <f t="shared" si="144"/>
        <v>F</v>
      </c>
      <c r="L2119" s="231">
        <f>IF('Pricing + Order Summary'!$O$13&gt;=8000,14,
IF('Pricing + Order Summary'!$O$13&gt;=5500,15,
IF('Pricing + Order Summary'!$O$13&gt;=4000,16,
IF('Pricing + Order Summary'!$O$13&gt;=2000,23,
IF('Pricing + Order Summary'!$O$13&gt;=750,21,
2)))))</f>
        <v>2</v>
      </c>
      <c r="M2119" s="231" t="str">
        <f>"SPS20115"&amp;"-"&amp;D2119&amp;"-"&amp;'Order Form'!$O$3&amp;"-4"</f>
        <v>SPS20115-0-1-4</v>
      </c>
    </row>
    <row r="2120" spans="1:13">
      <c r="A2120" s="234">
        <f>'Order Form'!A539</f>
        <v>100471</v>
      </c>
      <c r="B2120" s="234">
        <f t="shared" si="142"/>
        <v>100471</v>
      </c>
      <c r="C2120" s="235">
        <f t="shared" si="143"/>
        <v>100471</v>
      </c>
      <c r="D2120" s="231">
        <f>'Order Form'!$N$2</f>
        <v>0</v>
      </c>
      <c r="E2120" s="232">
        <f>'Order Form'!$M$11</f>
        <v>0</v>
      </c>
      <c r="F2120" s="232" t="str">
        <f>IF(ISBLANK('Order Form'!$M$12),"",'Order Form'!$M$12)</f>
        <v/>
      </c>
      <c r="G2120" s="232">
        <f t="shared" ca="1" si="145"/>
        <v>41887</v>
      </c>
      <c r="H2120" s="233">
        <f>'Order Form'!$M$13</f>
        <v>0</v>
      </c>
      <c r="I2120" s="236">
        <f>'Order Form'!E539</f>
        <v>15</v>
      </c>
      <c r="J2120" s="231">
        <f>'Order Form'!M539</f>
        <v>0</v>
      </c>
      <c r="K2120" s="231" t="str">
        <f t="shared" si="144"/>
        <v>F</v>
      </c>
      <c r="L2120" s="231">
        <f>IF('Pricing + Order Summary'!$O$13&gt;=8000,14,
IF('Pricing + Order Summary'!$O$13&gt;=5500,15,
IF('Pricing + Order Summary'!$O$13&gt;=4000,16,
IF('Pricing + Order Summary'!$O$13&gt;=2000,23,
IF('Pricing + Order Summary'!$O$13&gt;=750,21,
2)))))</f>
        <v>2</v>
      </c>
      <c r="M2120" s="231" t="str">
        <f>"SPS20115"&amp;"-"&amp;D2120&amp;"-"&amp;'Order Form'!$O$3&amp;"-4"</f>
        <v>SPS20115-0-1-4</v>
      </c>
    </row>
    <row r="2121" spans="1:13">
      <c r="A2121" s="234">
        <f>'Order Form'!A540</f>
        <v>100472</v>
      </c>
      <c r="B2121" s="234">
        <f t="shared" si="142"/>
        <v>100472</v>
      </c>
      <c r="C2121" s="235">
        <f t="shared" si="143"/>
        <v>100472</v>
      </c>
      <c r="D2121" s="231">
        <f>'Order Form'!$N$2</f>
        <v>0</v>
      </c>
      <c r="E2121" s="232">
        <f>'Order Form'!$M$11</f>
        <v>0</v>
      </c>
      <c r="F2121" s="232" t="str">
        <f>IF(ISBLANK('Order Form'!$M$12),"",'Order Form'!$M$12)</f>
        <v/>
      </c>
      <c r="G2121" s="232">
        <f t="shared" ca="1" si="145"/>
        <v>41887</v>
      </c>
      <c r="H2121" s="233">
        <f>'Order Form'!$M$13</f>
        <v>0</v>
      </c>
      <c r="I2121" s="236">
        <f>'Order Form'!E540</f>
        <v>15</v>
      </c>
      <c r="J2121" s="231">
        <f>'Order Form'!M540</f>
        <v>0</v>
      </c>
      <c r="K2121" s="231" t="str">
        <f t="shared" si="144"/>
        <v>F</v>
      </c>
      <c r="L2121" s="231">
        <f>IF('Pricing + Order Summary'!$O$13&gt;=8000,14,
IF('Pricing + Order Summary'!$O$13&gt;=5500,15,
IF('Pricing + Order Summary'!$O$13&gt;=4000,16,
IF('Pricing + Order Summary'!$O$13&gt;=2000,23,
IF('Pricing + Order Summary'!$O$13&gt;=750,21,
2)))))</f>
        <v>2</v>
      </c>
      <c r="M2121" s="231" t="str">
        <f>"SPS20115"&amp;"-"&amp;D2121&amp;"-"&amp;'Order Form'!$O$3&amp;"-4"</f>
        <v>SPS20115-0-1-4</v>
      </c>
    </row>
    <row r="2122" spans="1:13">
      <c r="A2122" s="234">
        <f>'Order Form'!A541</f>
        <v>100473</v>
      </c>
      <c r="B2122" s="234">
        <f t="shared" si="142"/>
        <v>100473</v>
      </c>
      <c r="C2122" s="235">
        <f t="shared" si="143"/>
        <v>100473</v>
      </c>
      <c r="D2122" s="231">
        <f>'Order Form'!$N$2</f>
        <v>0</v>
      </c>
      <c r="E2122" s="232">
        <f>'Order Form'!$M$11</f>
        <v>0</v>
      </c>
      <c r="F2122" s="232" t="str">
        <f>IF(ISBLANK('Order Form'!$M$12),"",'Order Form'!$M$12)</f>
        <v/>
      </c>
      <c r="G2122" s="232">
        <f t="shared" ca="1" si="145"/>
        <v>41887</v>
      </c>
      <c r="H2122" s="233">
        <f>'Order Form'!$M$13</f>
        <v>0</v>
      </c>
      <c r="I2122" s="236">
        <f>'Order Form'!E541</f>
        <v>15</v>
      </c>
      <c r="J2122" s="231">
        <f>'Order Form'!M541</f>
        <v>0</v>
      </c>
      <c r="K2122" s="231" t="str">
        <f t="shared" si="144"/>
        <v>F</v>
      </c>
      <c r="L2122" s="231">
        <f>IF('Pricing + Order Summary'!$O$13&gt;=8000,14,
IF('Pricing + Order Summary'!$O$13&gt;=5500,15,
IF('Pricing + Order Summary'!$O$13&gt;=4000,16,
IF('Pricing + Order Summary'!$O$13&gt;=2000,23,
IF('Pricing + Order Summary'!$O$13&gt;=750,21,
2)))))</f>
        <v>2</v>
      </c>
      <c r="M2122" s="231" t="str">
        <f>"SPS20115"&amp;"-"&amp;D2122&amp;"-"&amp;'Order Form'!$O$3&amp;"-4"</f>
        <v>SPS20115-0-1-4</v>
      </c>
    </row>
    <row r="2123" spans="1:13">
      <c r="A2123" s="234">
        <f>'Order Form'!A542</f>
        <v>101070</v>
      </c>
      <c r="B2123" s="234">
        <f t="shared" si="142"/>
        <v>101070</v>
      </c>
      <c r="C2123" s="235">
        <f t="shared" si="143"/>
        <v>101070</v>
      </c>
      <c r="D2123" s="231">
        <f>'Order Form'!$N$2</f>
        <v>0</v>
      </c>
      <c r="E2123" s="232">
        <f>'Order Form'!$M$11</f>
        <v>0</v>
      </c>
      <c r="F2123" s="232" t="str">
        <f>IF(ISBLANK('Order Form'!$M$12),"",'Order Form'!$M$12)</f>
        <v/>
      </c>
      <c r="G2123" s="232">
        <f t="shared" ca="1" si="145"/>
        <v>41887</v>
      </c>
      <c r="H2123" s="233">
        <f>'Order Form'!$M$13</f>
        <v>0</v>
      </c>
      <c r="I2123" s="236">
        <f>'Order Form'!E542</f>
        <v>15</v>
      </c>
      <c r="J2123" s="231">
        <f>'Order Form'!M542</f>
        <v>0</v>
      </c>
      <c r="K2123" s="231" t="str">
        <f t="shared" si="144"/>
        <v>F</v>
      </c>
      <c r="L2123" s="231">
        <f>IF('Pricing + Order Summary'!$O$13&gt;=8000,14,
IF('Pricing + Order Summary'!$O$13&gt;=5500,15,
IF('Pricing + Order Summary'!$O$13&gt;=4000,16,
IF('Pricing + Order Summary'!$O$13&gt;=2000,23,
IF('Pricing + Order Summary'!$O$13&gt;=750,21,
2)))))</f>
        <v>2</v>
      </c>
      <c r="M2123" s="231" t="str">
        <f>"SPS20115"&amp;"-"&amp;D2123&amp;"-"&amp;'Order Form'!$O$3&amp;"-4"</f>
        <v>SPS20115-0-1-4</v>
      </c>
    </row>
    <row r="2124" spans="1:13">
      <c r="A2124" s="234">
        <f>'Order Form'!A543</f>
        <v>101080</v>
      </c>
      <c r="B2124" s="234">
        <f t="shared" si="142"/>
        <v>101080</v>
      </c>
      <c r="C2124" s="235">
        <f t="shared" si="143"/>
        <v>101080</v>
      </c>
      <c r="D2124" s="231">
        <f>'Order Form'!$N$2</f>
        <v>0</v>
      </c>
      <c r="E2124" s="232">
        <f>'Order Form'!$M$11</f>
        <v>0</v>
      </c>
      <c r="F2124" s="232" t="str">
        <f>IF(ISBLANK('Order Form'!$M$12),"",'Order Form'!$M$12)</f>
        <v/>
      </c>
      <c r="G2124" s="232">
        <f t="shared" ca="1" si="145"/>
        <v>41887</v>
      </c>
      <c r="H2124" s="233">
        <f>'Order Form'!$M$13</f>
        <v>0</v>
      </c>
      <c r="I2124" s="236">
        <f>'Order Form'!E543</f>
        <v>15</v>
      </c>
      <c r="J2124" s="231">
        <f>'Order Form'!M543</f>
        <v>0</v>
      </c>
      <c r="K2124" s="231" t="str">
        <f t="shared" si="144"/>
        <v>F</v>
      </c>
      <c r="L2124" s="231">
        <f>IF('Pricing + Order Summary'!$O$13&gt;=8000,14,
IF('Pricing + Order Summary'!$O$13&gt;=5500,15,
IF('Pricing + Order Summary'!$O$13&gt;=4000,16,
IF('Pricing + Order Summary'!$O$13&gt;=2000,23,
IF('Pricing + Order Summary'!$O$13&gt;=750,21,
2)))))</f>
        <v>2</v>
      </c>
      <c r="M2124" s="231" t="str">
        <f>"SPS20115"&amp;"-"&amp;D2124&amp;"-"&amp;'Order Form'!$O$3&amp;"-4"</f>
        <v>SPS20115-0-1-4</v>
      </c>
    </row>
    <row r="2125" spans="1:13">
      <c r="A2125" s="234">
        <f>'Order Form'!A544</f>
        <v>100467</v>
      </c>
      <c r="B2125" s="234">
        <f t="shared" si="142"/>
        <v>100467</v>
      </c>
      <c r="C2125" s="235">
        <f t="shared" si="143"/>
        <v>100467</v>
      </c>
      <c r="D2125" s="231">
        <f>'Order Form'!$N$2</f>
        <v>0</v>
      </c>
      <c r="E2125" s="232">
        <f>'Order Form'!$M$11</f>
        <v>0</v>
      </c>
      <c r="F2125" s="232" t="str">
        <f>IF(ISBLANK('Order Form'!$M$12),"",'Order Form'!$M$12)</f>
        <v/>
      </c>
      <c r="G2125" s="232">
        <f t="shared" ca="1" si="145"/>
        <v>41887</v>
      </c>
      <c r="H2125" s="233">
        <f>'Order Form'!$M$13</f>
        <v>0</v>
      </c>
      <c r="I2125" s="236">
        <f>'Order Form'!E544</f>
        <v>17</v>
      </c>
      <c r="J2125" s="231">
        <f>'Order Form'!M544</f>
        <v>0</v>
      </c>
      <c r="K2125" s="231" t="str">
        <f t="shared" si="144"/>
        <v>F</v>
      </c>
      <c r="L2125" s="231">
        <f>IF('Pricing + Order Summary'!$O$13&gt;=8000,14,
IF('Pricing + Order Summary'!$O$13&gt;=5500,15,
IF('Pricing + Order Summary'!$O$13&gt;=4000,16,
IF('Pricing + Order Summary'!$O$13&gt;=2000,23,
IF('Pricing + Order Summary'!$O$13&gt;=750,21,
2)))))</f>
        <v>2</v>
      </c>
      <c r="M2125" s="231" t="str">
        <f>"SPS20115"&amp;"-"&amp;D2125&amp;"-"&amp;'Order Form'!$O$3&amp;"-4"</f>
        <v>SPS20115-0-1-4</v>
      </c>
    </row>
    <row r="2126" spans="1:13">
      <c r="A2126" s="234">
        <f>'Order Form'!A545</f>
        <v>100469</v>
      </c>
      <c r="B2126" s="234">
        <f t="shared" si="142"/>
        <v>100469</v>
      </c>
      <c r="C2126" s="235">
        <f t="shared" si="143"/>
        <v>100469</v>
      </c>
      <c r="D2126" s="231">
        <f>'Order Form'!$N$2</f>
        <v>0</v>
      </c>
      <c r="E2126" s="232">
        <f>'Order Form'!$M$11</f>
        <v>0</v>
      </c>
      <c r="F2126" s="232" t="str">
        <f>IF(ISBLANK('Order Form'!$M$12),"",'Order Form'!$M$12)</f>
        <v/>
      </c>
      <c r="G2126" s="232">
        <f t="shared" ca="1" si="145"/>
        <v>41887</v>
      </c>
      <c r="H2126" s="233">
        <f>'Order Form'!$M$13</f>
        <v>0</v>
      </c>
      <c r="I2126" s="236">
        <f>'Order Form'!E545</f>
        <v>17</v>
      </c>
      <c r="J2126" s="231">
        <f>'Order Form'!M545</f>
        <v>0</v>
      </c>
      <c r="K2126" s="231" t="str">
        <f t="shared" si="144"/>
        <v>F</v>
      </c>
      <c r="L2126" s="231">
        <f>IF('Pricing + Order Summary'!$O$13&gt;=8000,14,
IF('Pricing + Order Summary'!$O$13&gt;=5500,15,
IF('Pricing + Order Summary'!$O$13&gt;=4000,16,
IF('Pricing + Order Summary'!$O$13&gt;=2000,23,
IF('Pricing + Order Summary'!$O$13&gt;=750,21,
2)))))</f>
        <v>2</v>
      </c>
      <c r="M2126" s="231" t="str">
        <f>"SPS20115"&amp;"-"&amp;D2126&amp;"-"&amp;'Order Form'!$O$3&amp;"-4"</f>
        <v>SPS20115-0-1-4</v>
      </c>
    </row>
    <row r="2127" spans="1:13">
      <c r="A2127" s="234">
        <f>'Order Form'!A546</f>
        <v>108373</v>
      </c>
      <c r="B2127" s="234">
        <f t="shared" si="142"/>
        <v>108373</v>
      </c>
      <c r="C2127" s="235">
        <f t="shared" si="143"/>
        <v>108373</v>
      </c>
      <c r="D2127" s="231">
        <f>'Order Form'!$N$2</f>
        <v>0</v>
      </c>
      <c r="E2127" s="232">
        <f>'Order Form'!$M$11</f>
        <v>0</v>
      </c>
      <c r="F2127" s="232" t="str">
        <f>IF(ISBLANK('Order Form'!$M$12),"",'Order Form'!$M$12)</f>
        <v/>
      </c>
      <c r="G2127" s="232">
        <f t="shared" ca="1" si="145"/>
        <v>41887</v>
      </c>
      <c r="H2127" s="233">
        <f>'Order Form'!$M$13</f>
        <v>0</v>
      </c>
      <c r="I2127" s="236">
        <f>'Order Form'!E546</f>
        <v>17</v>
      </c>
      <c r="J2127" s="231">
        <f>'Order Form'!M546</f>
        <v>0</v>
      </c>
      <c r="K2127" s="231" t="str">
        <f t="shared" si="144"/>
        <v>F</v>
      </c>
      <c r="L2127" s="231">
        <f>IF('Pricing + Order Summary'!$O$13&gt;=8000,14,
IF('Pricing + Order Summary'!$O$13&gt;=5500,15,
IF('Pricing + Order Summary'!$O$13&gt;=4000,16,
IF('Pricing + Order Summary'!$O$13&gt;=2000,23,
IF('Pricing + Order Summary'!$O$13&gt;=750,21,
2)))))</f>
        <v>2</v>
      </c>
      <c r="M2127" s="231" t="str">
        <f>"SPS20115"&amp;"-"&amp;D2127&amp;"-"&amp;'Order Form'!$O$3&amp;"-4"</f>
        <v>SPS20115-0-1-4</v>
      </c>
    </row>
    <row r="2128" spans="1:13">
      <c r="A2128" s="234">
        <f>'Order Form'!A547</f>
        <v>108372</v>
      </c>
      <c r="B2128" s="234">
        <f t="shared" si="142"/>
        <v>108372</v>
      </c>
      <c r="C2128" s="235">
        <f t="shared" si="143"/>
        <v>108372</v>
      </c>
      <c r="D2128" s="231">
        <f>'Order Form'!$N$2</f>
        <v>0</v>
      </c>
      <c r="E2128" s="232">
        <f>'Order Form'!$M$11</f>
        <v>0</v>
      </c>
      <c r="F2128" s="232" t="str">
        <f>IF(ISBLANK('Order Form'!$M$12),"",'Order Form'!$M$12)</f>
        <v/>
      </c>
      <c r="G2128" s="232">
        <f t="shared" ca="1" si="145"/>
        <v>41887</v>
      </c>
      <c r="H2128" s="233">
        <f>'Order Form'!$M$13</f>
        <v>0</v>
      </c>
      <c r="I2128" s="236">
        <f>'Order Form'!E547</f>
        <v>17</v>
      </c>
      <c r="J2128" s="231">
        <f>'Order Form'!M547</f>
        <v>0</v>
      </c>
      <c r="K2128" s="231" t="str">
        <f t="shared" si="144"/>
        <v>F</v>
      </c>
      <c r="L2128" s="231">
        <f>IF('Pricing + Order Summary'!$O$13&gt;=8000,14,
IF('Pricing + Order Summary'!$O$13&gt;=5500,15,
IF('Pricing + Order Summary'!$O$13&gt;=4000,16,
IF('Pricing + Order Summary'!$O$13&gt;=2000,23,
IF('Pricing + Order Summary'!$O$13&gt;=750,21,
2)))))</f>
        <v>2</v>
      </c>
      <c r="M2128" s="231" t="str">
        <f>"SPS20115"&amp;"-"&amp;D2128&amp;"-"&amp;'Order Form'!$O$3&amp;"-4"</f>
        <v>SPS20115-0-1-4</v>
      </c>
    </row>
    <row r="2129" spans="1:13">
      <c r="A2129" s="234">
        <f>'Order Form'!A548</f>
        <v>100475</v>
      </c>
      <c r="B2129" s="234">
        <f t="shared" si="142"/>
        <v>100475</v>
      </c>
      <c r="C2129" s="235">
        <f t="shared" si="143"/>
        <v>100475</v>
      </c>
      <c r="D2129" s="231">
        <f>'Order Form'!$N$2</f>
        <v>0</v>
      </c>
      <c r="E2129" s="232">
        <f>'Order Form'!$M$11</f>
        <v>0</v>
      </c>
      <c r="F2129" s="232" t="str">
        <f>IF(ISBLANK('Order Form'!$M$12),"",'Order Form'!$M$12)</f>
        <v/>
      </c>
      <c r="G2129" s="232">
        <f t="shared" ca="1" si="145"/>
        <v>41887</v>
      </c>
      <c r="H2129" s="233">
        <f>'Order Form'!$M$13</f>
        <v>0</v>
      </c>
      <c r="I2129" s="236">
        <f>'Order Form'!E548</f>
        <v>15</v>
      </c>
      <c r="J2129" s="231">
        <f>'Order Form'!M548</f>
        <v>0</v>
      </c>
      <c r="K2129" s="231" t="str">
        <f t="shared" si="144"/>
        <v>F</v>
      </c>
      <c r="L2129" s="231">
        <f>IF('Pricing + Order Summary'!$O$13&gt;=8000,14,
IF('Pricing + Order Summary'!$O$13&gt;=5500,15,
IF('Pricing + Order Summary'!$O$13&gt;=4000,16,
IF('Pricing + Order Summary'!$O$13&gt;=2000,23,
IF('Pricing + Order Summary'!$O$13&gt;=750,21,
2)))))</f>
        <v>2</v>
      </c>
      <c r="M2129" s="231" t="str">
        <f>"SPS20115"&amp;"-"&amp;D2129&amp;"-"&amp;'Order Form'!$O$3&amp;"-4"</f>
        <v>SPS20115-0-1-4</v>
      </c>
    </row>
    <row r="2130" spans="1:13">
      <c r="A2130" s="234">
        <f>'Order Form'!A17</f>
        <v>107672</v>
      </c>
      <c r="B2130" s="234">
        <f>A2130</f>
        <v>107672</v>
      </c>
      <c r="C2130" s="235">
        <f t="shared" si="143"/>
        <v>107672</v>
      </c>
      <c r="D2130" s="231">
        <f>'Order Form'!$N$2</f>
        <v>0</v>
      </c>
      <c r="E2130" s="232">
        <f>'Order Form'!$N$11</f>
        <v>0</v>
      </c>
      <c r="F2130" s="232" t="str">
        <f>IF(ISBLANK('Order Form'!$N$12),"",'Order Form'!$N$12)</f>
        <v/>
      </c>
      <c r="G2130" s="232">
        <f t="shared" ca="1" si="145"/>
        <v>41887</v>
      </c>
      <c r="H2130" s="233">
        <f>'Order Form'!$N$13</f>
        <v>0</v>
      </c>
      <c r="I2130" s="236">
        <f>'Order Form'!E17</f>
        <v>17.5</v>
      </c>
      <c r="J2130" s="231">
        <f>'Order Form'!N17</f>
        <v>0</v>
      </c>
      <c r="K2130" s="231" t="str">
        <f t="shared" si="144"/>
        <v>F</v>
      </c>
      <c r="L2130" s="231">
        <f>IF('Pricing + Order Summary'!$O$13&gt;=8000,14,
IF('Pricing + Order Summary'!$O$13&gt;=5500,15,
IF('Pricing + Order Summary'!$O$13&gt;=4000,16,
IF('Pricing + Order Summary'!$O$13&gt;=2000,23,
IF('Pricing + Order Summary'!$O$13&gt;=750,21,
2)))))</f>
        <v>2</v>
      </c>
      <c r="M2130" s="231" t="str">
        <f>"SPS20115"&amp;"-"&amp;D2130&amp;"-"&amp;'Order Form'!$O$3&amp;"-5"</f>
        <v>SPS20115-0-1-5</v>
      </c>
    </row>
    <row r="2131" spans="1:13">
      <c r="A2131" s="234">
        <f>'Order Form'!A18</f>
        <v>108659</v>
      </c>
      <c r="B2131" s="234">
        <f t="shared" ref="B2131:B2194" si="146">A2131</f>
        <v>108659</v>
      </c>
      <c r="C2131" s="235">
        <f t="shared" ref="C2131:C2194" si="147">IF(B2131=0,A2131,B2131)</f>
        <v>108659</v>
      </c>
      <c r="D2131" s="231">
        <f>'Order Form'!$N$2</f>
        <v>0</v>
      </c>
      <c r="E2131" s="232">
        <f>'Order Form'!$N$11</f>
        <v>0</v>
      </c>
      <c r="F2131" s="232" t="str">
        <f>IF(ISBLANK('Order Form'!$N$12),"",'Order Form'!$N$12)</f>
        <v/>
      </c>
      <c r="G2131" s="232">
        <f t="shared" ca="1" si="145"/>
        <v>41887</v>
      </c>
      <c r="H2131" s="233">
        <f>'Order Form'!$N$13</f>
        <v>0</v>
      </c>
      <c r="I2131" s="236">
        <f>'Order Form'!E18</f>
        <v>17.5</v>
      </c>
      <c r="J2131" s="231">
        <f>'Order Form'!N18</f>
        <v>0</v>
      </c>
      <c r="K2131" s="231" t="str">
        <f t="shared" ref="K2131:K2194" si="148">IF(J2131=0,"F","T")</f>
        <v>F</v>
      </c>
      <c r="L2131" s="231">
        <f>IF('Pricing + Order Summary'!$O$13&gt;=8000,14,
IF('Pricing + Order Summary'!$O$13&gt;=5500,15,
IF('Pricing + Order Summary'!$O$13&gt;=4000,16,
IF('Pricing + Order Summary'!$O$13&gt;=2000,23,
IF('Pricing + Order Summary'!$O$13&gt;=750,21,
2)))))</f>
        <v>2</v>
      </c>
      <c r="M2131" s="231" t="str">
        <f>"SPS20115"&amp;"-"&amp;D2131&amp;"-"&amp;'Order Form'!$O$3&amp;"-5"</f>
        <v>SPS20115-0-1-5</v>
      </c>
    </row>
    <row r="2132" spans="1:13">
      <c r="A2132" s="234">
        <f>'Order Form'!A19</f>
        <v>107673</v>
      </c>
      <c r="B2132" s="234">
        <f t="shared" si="146"/>
        <v>107673</v>
      </c>
      <c r="C2132" s="235">
        <f t="shared" si="147"/>
        <v>107673</v>
      </c>
      <c r="D2132" s="231">
        <f>'Order Form'!$N$2</f>
        <v>0</v>
      </c>
      <c r="E2132" s="232">
        <f>'Order Form'!$N$11</f>
        <v>0</v>
      </c>
      <c r="F2132" s="232" t="str">
        <f>IF(ISBLANK('Order Form'!$N$12),"",'Order Form'!$N$12)</f>
        <v/>
      </c>
      <c r="G2132" s="232">
        <f t="shared" ca="1" si="145"/>
        <v>41887</v>
      </c>
      <c r="H2132" s="233">
        <f>'Order Form'!$N$13</f>
        <v>0</v>
      </c>
      <c r="I2132" s="236">
        <f>'Order Form'!E19</f>
        <v>17.5</v>
      </c>
      <c r="J2132" s="231">
        <f>'Order Form'!N19</f>
        <v>0</v>
      </c>
      <c r="K2132" s="231" t="str">
        <f t="shared" si="148"/>
        <v>F</v>
      </c>
      <c r="L2132" s="231">
        <f>IF('Pricing + Order Summary'!$O$13&gt;=8000,14,
IF('Pricing + Order Summary'!$O$13&gt;=5500,15,
IF('Pricing + Order Summary'!$O$13&gt;=4000,16,
IF('Pricing + Order Summary'!$O$13&gt;=2000,23,
IF('Pricing + Order Summary'!$O$13&gt;=750,21,
2)))))</f>
        <v>2</v>
      </c>
      <c r="M2132" s="231" t="str">
        <f>"SPS20115"&amp;"-"&amp;D2132&amp;"-"&amp;'Order Form'!$O$3&amp;"-5"</f>
        <v>SPS20115-0-1-5</v>
      </c>
    </row>
    <row r="2133" spans="1:13">
      <c r="A2133" s="234">
        <f>'Order Form'!A20</f>
        <v>107675</v>
      </c>
      <c r="B2133" s="234">
        <f t="shared" si="146"/>
        <v>107675</v>
      </c>
      <c r="C2133" s="235">
        <f t="shared" si="147"/>
        <v>107675</v>
      </c>
      <c r="D2133" s="231">
        <f>'Order Form'!$N$2</f>
        <v>0</v>
      </c>
      <c r="E2133" s="232">
        <f>'Order Form'!$N$11</f>
        <v>0</v>
      </c>
      <c r="F2133" s="232" t="str">
        <f>IF(ISBLANK('Order Form'!$N$12),"",'Order Form'!$N$12)</f>
        <v/>
      </c>
      <c r="G2133" s="232">
        <f t="shared" ca="1" si="145"/>
        <v>41887</v>
      </c>
      <c r="H2133" s="233">
        <f>'Order Form'!$N$13</f>
        <v>0</v>
      </c>
      <c r="I2133" s="236">
        <f>'Order Form'!E20</f>
        <v>17.5</v>
      </c>
      <c r="J2133" s="231">
        <f>'Order Form'!N20</f>
        <v>0</v>
      </c>
      <c r="K2133" s="231" t="str">
        <f t="shared" si="148"/>
        <v>F</v>
      </c>
      <c r="L2133" s="231">
        <f>IF('Pricing + Order Summary'!$O$13&gt;=8000,14,
IF('Pricing + Order Summary'!$O$13&gt;=5500,15,
IF('Pricing + Order Summary'!$O$13&gt;=4000,16,
IF('Pricing + Order Summary'!$O$13&gt;=2000,23,
IF('Pricing + Order Summary'!$O$13&gt;=750,21,
2)))))</f>
        <v>2</v>
      </c>
      <c r="M2133" s="231" t="str">
        <f>"SPS20115"&amp;"-"&amp;D2133&amp;"-"&amp;'Order Form'!$O$3&amp;"-5"</f>
        <v>SPS20115-0-1-5</v>
      </c>
    </row>
    <row r="2134" spans="1:13">
      <c r="A2134" s="234">
        <f>'Order Form'!A21</f>
        <v>107674</v>
      </c>
      <c r="B2134" s="234">
        <f t="shared" si="146"/>
        <v>107674</v>
      </c>
      <c r="C2134" s="235">
        <f t="shared" si="147"/>
        <v>107674</v>
      </c>
      <c r="D2134" s="231">
        <f>'Order Form'!$N$2</f>
        <v>0</v>
      </c>
      <c r="E2134" s="232">
        <f>'Order Form'!$N$11</f>
        <v>0</v>
      </c>
      <c r="F2134" s="232" t="str">
        <f>IF(ISBLANK('Order Form'!$N$12),"",'Order Form'!$N$12)</f>
        <v/>
      </c>
      <c r="G2134" s="232">
        <f t="shared" ca="1" si="145"/>
        <v>41887</v>
      </c>
      <c r="H2134" s="233">
        <f>'Order Form'!$N$13</f>
        <v>0</v>
      </c>
      <c r="I2134" s="236">
        <f>'Order Form'!E21</f>
        <v>17.5</v>
      </c>
      <c r="J2134" s="231">
        <f>'Order Form'!N21</f>
        <v>0</v>
      </c>
      <c r="K2134" s="231" t="str">
        <f t="shared" si="148"/>
        <v>F</v>
      </c>
      <c r="L2134" s="231">
        <f>IF('Pricing + Order Summary'!$O$13&gt;=8000,14,
IF('Pricing + Order Summary'!$O$13&gt;=5500,15,
IF('Pricing + Order Summary'!$O$13&gt;=4000,16,
IF('Pricing + Order Summary'!$O$13&gt;=2000,23,
IF('Pricing + Order Summary'!$O$13&gt;=750,21,
2)))))</f>
        <v>2</v>
      </c>
      <c r="M2134" s="231" t="str">
        <f>"SPS20115"&amp;"-"&amp;D2134&amp;"-"&amp;'Order Form'!$O$3&amp;"-5"</f>
        <v>SPS20115-0-1-5</v>
      </c>
    </row>
    <row r="2135" spans="1:13">
      <c r="A2135" s="234">
        <f>'Order Form'!A22</f>
        <v>108657</v>
      </c>
      <c r="B2135" s="234">
        <f t="shared" si="146"/>
        <v>108657</v>
      </c>
      <c r="C2135" s="235">
        <f t="shared" si="147"/>
        <v>108657</v>
      </c>
      <c r="D2135" s="231">
        <f>'Order Form'!$N$2</f>
        <v>0</v>
      </c>
      <c r="E2135" s="232">
        <f>'Order Form'!$N$11</f>
        <v>0</v>
      </c>
      <c r="F2135" s="232" t="str">
        <f>IF(ISBLANK('Order Form'!$N$12),"",'Order Form'!$N$12)</f>
        <v/>
      </c>
      <c r="G2135" s="232">
        <f t="shared" ca="1" si="145"/>
        <v>41887</v>
      </c>
      <c r="H2135" s="233">
        <f>'Order Form'!$N$13</f>
        <v>0</v>
      </c>
      <c r="I2135" s="236">
        <f>'Order Form'!E22</f>
        <v>22.5</v>
      </c>
      <c r="J2135" s="231">
        <f>'Order Form'!N22</f>
        <v>0</v>
      </c>
      <c r="K2135" s="231" t="str">
        <f t="shared" si="148"/>
        <v>F</v>
      </c>
      <c r="L2135" s="231">
        <f>IF('Pricing + Order Summary'!$O$13&gt;=8000,14,
IF('Pricing + Order Summary'!$O$13&gt;=5500,15,
IF('Pricing + Order Summary'!$O$13&gt;=4000,16,
IF('Pricing + Order Summary'!$O$13&gt;=2000,23,
IF('Pricing + Order Summary'!$O$13&gt;=750,21,
2)))))</f>
        <v>2</v>
      </c>
      <c r="M2135" s="231" t="str">
        <f>"SPS20115"&amp;"-"&amp;D2135&amp;"-"&amp;'Order Form'!$O$3&amp;"-5"</f>
        <v>SPS20115-0-1-5</v>
      </c>
    </row>
    <row r="2136" spans="1:13">
      <c r="A2136" s="234">
        <f>'Order Form'!A23</f>
        <v>108656</v>
      </c>
      <c r="B2136" s="234">
        <f t="shared" si="146"/>
        <v>108656</v>
      </c>
      <c r="C2136" s="235">
        <f t="shared" si="147"/>
        <v>108656</v>
      </c>
      <c r="D2136" s="231">
        <f>'Order Form'!$N$2</f>
        <v>0</v>
      </c>
      <c r="E2136" s="232">
        <f>'Order Form'!$N$11</f>
        <v>0</v>
      </c>
      <c r="F2136" s="232" t="str">
        <f>IF(ISBLANK('Order Form'!$N$12),"",'Order Form'!$N$12)</f>
        <v/>
      </c>
      <c r="G2136" s="232">
        <f t="shared" ca="1" si="145"/>
        <v>41887</v>
      </c>
      <c r="H2136" s="233">
        <f>'Order Form'!$N$13</f>
        <v>0</v>
      </c>
      <c r="I2136" s="236">
        <f>'Order Form'!E23</f>
        <v>22.5</v>
      </c>
      <c r="J2136" s="231">
        <f>'Order Form'!N23</f>
        <v>0</v>
      </c>
      <c r="K2136" s="231" t="str">
        <f t="shared" si="148"/>
        <v>F</v>
      </c>
      <c r="L2136" s="231">
        <f>IF('Pricing + Order Summary'!$O$13&gt;=8000,14,
IF('Pricing + Order Summary'!$O$13&gt;=5500,15,
IF('Pricing + Order Summary'!$O$13&gt;=4000,16,
IF('Pricing + Order Summary'!$O$13&gt;=2000,23,
IF('Pricing + Order Summary'!$O$13&gt;=750,21,
2)))))</f>
        <v>2</v>
      </c>
      <c r="M2136" s="231" t="str">
        <f>"SPS20115"&amp;"-"&amp;D2136&amp;"-"&amp;'Order Form'!$O$3&amp;"-5"</f>
        <v>SPS20115-0-1-5</v>
      </c>
    </row>
    <row r="2137" spans="1:13">
      <c r="A2137" s="234">
        <f>'Order Form'!A24</f>
        <v>108658</v>
      </c>
      <c r="B2137" s="234">
        <f t="shared" si="146"/>
        <v>108658</v>
      </c>
      <c r="C2137" s="235">
        <f t="shared" si="147"/>
        <v>108658</v>
      </c>
      <c r="D2137" s="231">
        <f>'Order Form'!$N$2</f>
        <v>0</v>
      </c>
      <c r="E2137" s="232">
        <f>'Order Form'!$N$11</f>
        <v>0</v>
      </c>
      <c r="F2137" s="232" t="str">
        <f>IF(ISBLANK('Order Form'!$N$12),"",'Order Form'!$N$12)</f>
        <v/>
      </c>
      <c r="G2137" s="232">
        <f t="shared" ca="1" si="145"/>
        <v>41887</v>
      </c>
      <c r="H2137" s="233">
        <f>'Order Form'!$N$13</f>
        <v>0</v>
      </c>
      <c r="I2137" s="236">
        <f>'Order Form'!E24</f>
        <v>19.5</v>
      </c>
      <c r="J2137" s="231">
        <f>'Order Form'!N24</f>
        <v>0</v>
      </c>
      <c r="K2137" s="231" t="str">
        <f t="shared" si="148"/>
        <v>F</v>
      </c>
      <c r="L2137" s="231">
        <f>IF('Pricing + Order Summary'!$O$13&gt;=8000,14,
IF('Pricing + Order Summary'!$O$13&gt;=5500,15,
IF('Pricing + Order Summary'!$O$13&gt;=4000,16,
IF('Pricing + Order Summary'!$O$13&gt;=2000,23,
IF('Pricing + Order Summary'!$O$13&gt;=750,21,
2)))))</f>
        <v>2</v>
      </c>
      <c r="M2137" s="231" t="str">
        <f>"SPS20115"&amp;"-"&amp;D2137&amp;"-"&amp;'Order Form'!$O$3&amp;"-5"</f>
        <v>SPS20115-0-1-5</v>
      </c>
    </row>
    <row r="2138" spans="1:13">
      <c r="A2138" s="234">
        <f>'Order Form'!A25</f>
        <v>107670</v>
      </c>
      <c r="B2138" s="234">
        <f t="shared" si="146"/>
        <v>107670</v>
      </c>
      <c r="C2138" s="235">
        <f t="shared" si="147"/>
        <v>107670</v>
      </c>
      <c r="D2138" s="231">
        <f>'Order Form'!$N$2</f>
        <v>0</v>
      </c>
      <c r="E2138" s="232">
        <f>'Order Form'!$N$11</f>
        <v>0</v>
      </c>
      <c r="F2138" s="232" t="str">
        <f>IF(ISBLANK('Order Form'!$N$12),"",'Order Form'!$N$12)</f>
        <v/>
      </c>
      <c r="G2138" s="232">
        <f t="shared" ca="1" si="145"/>
        <v>41887</v>
      </c>
      <c r="H2138" s="233">
        <f>'Order Form'!$N$13</f>
        <v>0</v>
      </c>
      <c r="I2138" s="236">
        <f>'Order Form'!E25</f>
        <v>19.5</v>
      </c>
      <c r="J2138" s="231">
        <f>'Order Form'!N25</f>
        <v>0</v>
      </c>
      <c r="K2138" s="231" t="str">
        <f t="shared" si="148"/>
        <v>F</v>
      </c>
      <c r="L2138" s="231">
        <f>IF('Pricing + Order Summary'!$O$13&gt;=8000,14,
IF('Pricing + Order Summary'!$O$13&gt;=5500,15,
IF('Pricing + Order Summary'!$O$13&gt;=4000,16,
IF('Pricing + Order Summary'!$O$13&gt;=2000,23,
IF('Pricing + Order Summary'!$O$13&gt;=750,21,
2)))))</f>
        <v>2</v>
      </c>
      <c r="M2138" s="231" t="str">
        <f>"SPS20115"&amp;"-"&amp;D2138&amp;"-"&amp;'Order Form'!$O$3&amp;"-5"</f>
        <v>SPS20115-0-1-5</v>
      </c>
    </row>
    <row r="2139" spans="1:13">
      <c r="A2139" s="234">
        <f>'Order Form'!A26</f>
        <v>107669</v>
      </c>
      <c r="B2139" s="234">
        <f t="shared" si="146"/>
        <v>107669</v>
      </c>
      <c r="C2139" s="235">
        <f t="shared" si="147"/>
        <v>107669</v>
      </c>
      <c r="D2139" s="231">
        <f>'Order Form'!$N$2</f>
        <v>0</v>
      </c>
      <c r="E2139" s="232">
        <f>'Order Form'!$N$11</f>
        <v>0</v>
      </c>
      <c r="F2139" s="232" t="str">
        <f>IF(ISBLANK('Order Form'!$N$12),"",'Order Form'!$N$12)</f>
        <v/>
      </c>
      <c r="G2139" s="232">
        <f t="shared" ca="1" si="145"/>
        <v>41887</v>
      </c>
      <c r="H2139" s="233">
        <f>'Order Form'!$N$13</f>
        <v>0</v>
      </c>
      <c r="I2139" s="236">
        <f>'Order Form'!E26</f>
        <v>19.5</v>
      </c>
      <c r="J2139" s="231">
        <f>'Order Form'!N26</f>
        <v>0</v>
      </c>
      <c r="K2139" s="231" t="str">
        <f t="shared" si="148"/>
        <v>F</v>
      </c>
      <c r="L2139" s="231">
        <f>IF('Pricing + Order Summary'!$O$13&gt;=8000,14,
IF('Pricing + Order Summary'!$O$13&gt;=5500,15,
IF('Pricing + Order Summary'!$O$13&gt;=4000,16,
IF('Pricing + Order Summary'!$O$13&gt;=2000,23,
IF('Pricing + Order Summary'!$O$13&gt;=750,21,
2)))))</f>
        <v>2</v>
      </c>
      <c r="M2139" s="231" t="str">
        <f>"SPS20115"&amp;"-"&amp;D2139&amp;"-"&amp;'Order Form'!$O$3&amp;"-5"</f>
        <v>SPS20115-0-1-5</v>
      </c>
    </row>
    <row r="2140" spans="1:13">
      <c r="A2140" s="234">
        <f>'Order Form'!A27</f>
        <v>108556</v>
      </c>
      <c r="B2140" s="234">
        <f t="shared" si="146"/>
        <v>108556</v>
      </c>
      <c r="C2140" s="235">
        <f t="shared" si="147"/>
        <v>108556</v>
      </c>
      <c r="D2140" s="231">
        <f>'Order Form'!$N$2</f>
        <v>0</v>
      </c>
      <c r="E2140" s="232">
        <f>'Order Form'!$N$11</f>
        <v>0</v>
      </c>
      <c r="F2140" s="232" t="str">
        <f>IF(ISBLANK('Order Form'!$N$12),"",'Order Form'!$N$12)</f>
        <v/>
      </c>
      <c r="G2140" s="232">
        <f t="shared" ca="1" si="145"/>
        <v>41887</v>
      </c>
      <c r="H2140" s="233">
        <f>'Order Form'!$N$13</f>
        <v>0</v>
      </c>
      <c r="I2140" s="236">
        <f>'Order Form'!E27</f>
        <v>12.5</v>
      </c>
      <c r="J2140" s="231">
        <f>'Order Form'!N27</f>
        <v>0</v>
      </c>
      <c r="K2140" s="231" t="str">
        <f t="shared" si="148"/>
        <v>F</v>
      </c>
      <c r="L2140" s="231">
        <f>IF('Pricing + Order Summary'!$O$13&gt;=8000,14,
IF('Pricing + Order Summary'!$O$13&gt;=5500,15,
IF('Pricing + Order Summary'!$O$13&gt;=4000,16,
IF('Pricing + Order Summary'!$O$13&gt;=2000,23,
IF('Pricing + Order Summary'!$O$13&gt;=750,21,
2)))))</f>
        <v>2</v>
      </c>
      <c r="M2140" s="231" t="str">
        <f>"SPS20115"&amp;"-"&amp;D2140&amp;"-"&amp;'Order Form'!$O$3&amp;"-5"</f>
        <v>SPS20115-0-1-5</v>
      </c>
    </row>
    <row r="2141" spans="1:13">
      <c r="A2141" s="234">
        <f>'Order Form'!A28</f>
        <v>108555</v>
      </c>
      <c r="B2141" s="234">
        <f t="shared" si="146"/>
        <v>108555</v>
      </c>
      <c r="C2141" s="235">
        <f t="shared" si="147"/>
        <v>108555</v>
      </c>
      <c r="D2141" s="231">
        <f>'Order Form'!$N$2</f>
        <v>0</v>
      </c>
      <c r="E2141" s="232">
        <f>'Order Form'!$N$11</f>
        <v>0</v>
      </c>
      <c r="F2141" s="232" t="str">
        <f>IF(ISBLANK('Order Form'!$N$12),"",'Order Form'!$N$12)</f>
        <v/>
      </c>
      <c r="G2141" s="232">
        <f t="shared" ca="1" si="145"/>
        <v>41887</v>
      </c>
      <c r="H2141" s="233">
        <f>'Order Form'!$N$13</f>
        <v>0</v>
      </c>
      <c r="I2141" s="236">
        <f>'Order Form'!E28</f>
        <v>12.5</v>
      </c>
      <c r="J2141" s="231">
        <f>'Order Form'!N28</f>
        <v>0</v>
      </c>
      <c r="K2141" s="231" t="str">
        <f t="shared" si="148"/>
        <v>F</v>
      </c>
      <c r="L2141" s="231">
        <f>IF('Pricing + Order Summary'!$O$13&gt;=8000,14,
IF('Pricing + Order Summary'!$O$13&gt;=5500,15,
IF('Pricing + Order Summary'!$O$13&gt;=4000,16,
IF('Pricing + Order Summary'!$O$13&gt;=2000,23,
IF('Pricing + Order Summary'!$O$13&gt;=750,21,
2)))))</f>
        <v>2</v>
      </c>
      <c r="M2141" s="231" t="str">
        <f>"SPS20115"&amp;"-"&amp;D2141&amp;"-"&amp;'Order Form'!$O$3&amp;"-5"</f>
        <v>SPS20115-0-1-5</v>
      </c>
    </row>
    <row r="2142" spans="1:13">
      <c r="A2142" s="234">
        <f>'Order Form'!A29</f>
        <v>108678</v>
      </c>
      <c r="B2142" s="234">
        <f t="shared" si="146"/>
        <v>108678</v>
      </c>
      <c r="C2142" s="235">
        <f t="shared" si="147"/>
        <v>108678</v>
      </c>
      <c r="D2142" s="231">
        <f>'Order Form'!$N$2</f>
        <v>0</v>
      </c>
      <c r="E2142" s="232">
        <f>'Order Form'!$N$11</f>
        <v>0</v>
      </c>
      <c r="F2142" s="232" t="str">
        <f>IF(ISBLANK('Order Form'!$N$12),"",'Order Form'!$N$12)</f>
        <v/>
      </c>
      <c r="G2142" s="232">
        <f t="shared" ca="1" si="145"/>
        <v>41887</v>
      </c>
      <c r="H2142" s="233">
        <f>'Order Form'!$N$13</f>
        <v>0</v>
      </c>
      <c r="I2142" s="236">
        <f>'Order Form'!E29</f>
        <v>12.5</v>
      </c>
      <c r="J2142" s="231">
        <f>'Order Form'!N29</f>
        <v>0</v>
      </c>
      <c r="K2142" s="231" t="str">
        <f t="shared" si="148"/>
        <v>F</v>
      </c>
      <c r="L2142" s="231">
        <f>IF('Pricing + Order Summary'!$O$13&gt;=8000,14,
IF('Pricing + Order Summary'!$O$13&gt;=5500,15,
IF('Pricing + Order Summary'!$O$13&gt;=4000,16,
IF('Pricing + Order Summary'!$O$13&gt;=2000,23,
IF('Pricing + Order Summary'!$O$13&gt;=750,21,
2)))))</f>
        <v>2</v>
      </c>
      <c r="M2142" s="231" t="str">
        <f>"SPS20115"&amp;"-"&amp;D2142&amp;"-"&amp;'Order Form'!$O$3&amp;"-5"</f>
        <v>SPS20115-0-1-5</v>
      </c>
    </row>
    <row r="2143" spans="1:13">
      <c r="A2143" s="234">
        <f>'Order Form'!A30</f>
        <v>100137</v>
      </c>
      <c r="B2143" s="234">
        <f t="shared" si="146"/>
        <v>100137</v>
      </c>
      <c r="C2143" s="235">
        <f t="shared" si="147"/>
        <v>100137</v>
      </c>
      <c r="D2143" s="231">
        <f>'Order Form'!$N$2</f>
        <v>0</v>
      </c>
      <c r="E2143" s="232">
        <f>'Order Form'!$N$11</f>
        <v>0</v>
      </c>
      <c r="F2143" s="232" t="str">
        <f>IF(ISBLANK('Order Form'!$N$12),"",'Order Form'!$N$12)</f>
        <v/>
      </c>
      <c r="G2143" s="232">
        <f t="shared" ca="1" si="145"/>
        <v>41887</v>
      </c>
      <c r="H2143" s="233">
        <f>'Order Form'!$N$13</f>
        <v>0</v>
      </c>
      <c r="I2143" s="236">
        <f>'Order Form'!E30</f>
        <v>12.5</v>
      </c>
      <c r="J2143" s="231">
        <f>'Order Form'!N30</f>
        <v>0</v>
      </c>
      <c r="K2143" s="231" t="str">
        <f t="shared" si="148"/>
        <v>F</v>
      </c>
      <c r="L2143" s="231">
        <f>IF('Pricing + Order Summary'!$O$13&gt;=8000,14,
IF('Pricing + Order Summary'!$O$13&gt;=5500,15,
IF('Pricing + Order Summary'!$O$13&gt;=4000,16,
IF('Pricing + Order Summary'!$O$13&gt;=2000,23,
IF('Pricing + Order Summary'!$O$13&gt;=750,21,
2)))))</f>
        <v>2</v>
      </c>
      <c r="M2143" s="231" t="str">
        <f>"SPS20115"&amp;"-"&amp;D2143&amp;"-"&amp;'Order Form'!$O$3&amp;"-5"</f>
        <v>SPS20115-0-1-5</v>
      </c>
    </row>
    <row r="2144" spans="1:13">
      <c r="A2144" s="234">
        <f>'Order Form'!A31</f>
        <v>100138</v>
      </c>
      <c r="B2144" s="234">
        <f t="shared" si="146"/>
        <v>100138</v>
      </c>
      <c r="C2144" s="235">
        <f t="shared" si="147"/>
        <v>100138</v>
      </c>
      <c r="D2144" s="231">
        <f>'Order Form'!$N$2</f>
        <v>0</v>
      </c>
      <c r="E2144" s="232">
        <f>'Order Form'!$N$11</f>
        <v>0</v>
      </c>
      <c r="F2144" s="232" t="str">
        <f>IF(ISBLANK('Order Form'!$N$12),"",'Order Form'!$N$12)</f>
        <v/>
      </c>
      <c r="G2144" s="232">
        <f t="shared" ca="1" si="145"/>
        <v>41887</v>
      </c>
      <c r="H2144" s="233">
        <f>'Order Form'!$N$13</f>
        <v>0</v>
      </c>
      <c r="I2144" s="236">
        <f>'Order Form'!E31</f>
        <v>12.5</v>
      </c>
      <c r="J2144" s="231">
        <f>'Order Form'!N31</f>
        <v>0</v>
      </c>
      <c r="K2144" s="231" t="str">
        <f t="shared" si="148"/>
        <v>F</v>
      </c>
      <c r="L2144" s="231">
        <f>IF('Pricing + Order Summary'!$O$13&gt;=8000,14,
IF('Pricing + Order Summary'!$O$13&gt;=5500,15,
IF('Pricing + Order Summary'!$O$13&gt;=4000,16,
IF('Pricing + Order Summary'!$O$13&gt;=2000,23,
IF('Pricing + Order Summary'!$O$13&gt;=750,21,
2)))))</f>
        <v>2</v>
      </c>
      <c r="M2144" s="231" t="str">
        <f>"SPS20115"&amp;"-"&amp;D2144&amp;"-"&amp;'Order Form'!$O$3&amp;"-5"</f>
        <v>SPS20115-0-1-5</v>
      </c>
    </row>
    <row r="2145" spans="1:13">
      <c r="A2145" s="234">
        <f>'Order Form'!A32</f>
        <v>100505</v>
      </c>
      <c r="B2145" s="234">
        <f t="shared" si="146"/>
        <v>100505</v>
      </c>
      <c r="C2145" s="235">
        <f t="shared" si="147"/>
        <v>100505</v>
      </c>
      <c r="D2145" s="231">
        <f>'Order Form'!$N$2</f>
        <v>0</v>
      </c>
      <c r="E2145" s="232">
        <f>'Order Form'!$N$11</f>
        <v>0</v>
      </c>
      <c r="F2145" s="232" t="str">
        <f>IF(ISBLANK('Order Form'!$N$12),"",'Order Form'!$N$12)</f>
        <v/>
      </c>
      <c r="G2145" s="232">
        <f t="shared" ca="1" si="145"/>
        <v>41887</v>
      </c>
      <c r="H2145" s="233">
        <f>'Order Form'!$N$13</f>
        <v>0</v>
      </c>
      <c r="I2145" s="236">
        <f>'Order Form'!E32</f>
        <v>12.5</v>
      </c>
      <c r="J2145" s="231">
        <f>'Order Form'!N32</f>
        <v>0</v>
      </c>
      <c r="K2145" s="231" t="str">
        <f t="shared" si="148"/>
        <v>F</v>
      </c>
      <c r="L2145" s="231">
        <f>IF('Pricing + Order Summary'!$O$13&gt;=8000,14,
IF('Pricing + Order Summary'!$O$13&gt;=5500,15,
IF('Pricing + Order Summary'!$O$13&gt;=4000,16,
IF('Pricing + Order Summary'!$O$13&gt;=2000,23,
IF('Pricing + Order Summary'!$O$13&gt;=750,21,
2)))))</f>
        <v>2</v>
      </c>
      <c r="M2145" s="231" t="str">
        <f>"SPS20115"&amp;"-"&amp;D2145&amp;"-"&amp;'Order Form'!$O$3&amp;"-5"</f>
        <v>SPS20115-0-1-5</v>
      </c>
    </row>
    <row r="2146" spans="1:13">
      <c r="A2146" s="234">
        <f>'Order Form'!A33</f>
        <v>100139</v>
      </c>
      <c r="B2146" s="234">
        <f t="shared" si="146"/>
        <v>100139</v>
      </c>
      <c r="C2146" s="235">
        <f t="shared" si="147"/>
        <v>100139</v>
      </c>
      <c r="D2146" s="231">
        <f>'Order Form'!$N$2</f>
        <v>0</v>
      </c>
      <c r="E2146" s="232">
        <f>'Order Form'!$N$11</f>
        <v>0</v>
      </c>
      <c r="F2146" s="232" t="str">
        <f>IF(ISBLANK('Order Form'!$N$12),"",'Order Form'!$N$12)</f>
        <v/>
      </c>
      <c r="G2146" s="232">
        <f t="shared" ca="1" si="145"/>
        <v>41887</v>
      </c>
      <c r="H2146" s="233">
        <f>'Order Form'!$N$13</f>
        <v>0</v>
      </c>
      <c r="I2146" s="236">
        <f>'Order Form'!E33</f>
        <v>12.5</v>
      </c>
      <c r="J2146" s="231">
        <f>'Order Form'!N33</f>
        <v>0</v>
      </c>
      <c r="K2146" s="231" t="str">
        <f t="shared" si="148"/>
        <v>F</v>
      </c>
      <c r="L2146" s="231">
        <f>IF('Pricing + Order Summary'!$O$13&gt;=8000,14,
IF('Pricing + Order Summary'!$O$13&gt;=5500,15,
IF('Pricing + Order Summary'!$O$13&gt;=4000,16,
IF('Pricing + Order Summary'!$O$13&gt;=2000,23,
IF('Pricing + Order Summary'!$O$13&gt;=750,21,
2)))))</f>
        <v>2</v>
      </c>
      <c r="M2146" s="231" t="str">
        <f>"SPS20115"&amp;"-"&amp;D2146&amp;"-"&amp;'Order Form'!$O$3&amp;"-5"</f>
        <v>SPS20115-0-1-5</v>
      </c>
    </row>
    <row r="2147" spans="1:13">
      <c r="A2147" s="234">
        <f>'Order Form'!A34</f>
        <v>100549</v>
      </c>
      <c r="B2147" s="234">
        <f t="shared" si="146"/>
        <v>100549</v>
      </c>
      <c r="C2147" s="235">
        <f t="shared" si="147"/>
        <v>100549</v>
      </c>
      <c r="D2147" s="231">
        <f>'Order Form'!$N$2</f>
        <v>0</v>
      </c>
      <c r="E2147" s="232">
        <f>'Order Form'!$N$11</f>
        <v>0</v>
      </c>
      <c r="F2147" s="232" t="str">
        <f>IF(ISBLANK('Order Form'!$N$12),"",'Order Form'!$N$12)</f>
        <v/>
      </c>
      <c r="G2147" s="232">
        <f t="shared" ca="1" si="145"/>
        <v>41887</v>
      </c>
      <c r="H2147" s="233">
        <f>'Order Form'!$N$13</f>
        <v>0</v>
      </c>
      <c r="I2147" s="236">
        <f>'Order Form'!E34</f>
        <v>12.5</v>
      </c>
      <c r="J2147" s="231">
        <f>'Order Form'!N34</f>
        <v>0</v>
      </c>
      <c r="K2147" s="231" t="str">
        <f t="shared" si="148"/>
        <v>F</v>
      </c>
      <c r="L2147" s="231">
        <f>IF('Pricing + Order Summary'!$O$13&gt;=8000,14,
IF('Pricing + Order Summary'!$O$13&gt;=5500,15,
IF('Pricing + Order Summary'!$O$13&gt;=4000,16,
IF('Pricing + Order Summary'!$O$13&gt;=2000,23,
IF('Pricing + Order Summary'!$O$13&gt;=750,21,
2)))))</f>
        <v>2</v>
      </c>
      <c r="M2147" s="231" t="str">
        <f>"SPS20115"&amp;"-"&amp;D2147&amp;"-"&amp;'Order Form'!$O$3&amp;"-5"</f>
        <v>SPS20115-0-1-5</v>
      </c>
    </row>
    <row r="2148" spans="1:13">
      <c r="A2148" s="234">
        <f>'Order Form'!A35</f>
        <v>108673</v>
      </c>
      <c r="B2148" s="234">
        <f t="shared" si="146"/>
        <v>108673</v>
      </c>
      <c r="C2148" s="235">
        <f t="shared" si="147"/>
        <v>108673</v>
      </c>
      <c r="D2148" s="231">
        <f>'Order Form'!$N$2</f>
        <v>0</v>
      </c>
      <c r="E2148" s="232">
        <f>'Order Form'!$N$11</f>
        <v>0</v>
      </c>
      <c r="F2148" s="232" t="str">
        <f>IF(ISBLANK('Order Form'!$N$12),"",'Order Form'!$N$12)</f>
        <v/>
      </c>
      <c r="G2148" s="232">
        <f t="shared" ca="1" si="145"/>
        <v>41887</v>
      </c>
      <c r="H2148" s="233">
        <f>'Order Form'!$N$13</f>
        <v>0</v>
      </c>
      <c r="I2148" s="236">
        <f>'Order Form'!E35</f>
        <v>12.5</v>
      </c>
      <c r="J2148" s="231">
        <f>'Order Form'!N35</f>
        <v>0</v>
      </c>
      <c r="K2148" s="231" t="str">
        <f t="shared" si="148"/>
        <v>F</v>
      </c>
      <c r="L2148" s="231">
        <f>IF('Pricing + Order Summary'!$O$13&gt;=8000,14,
IF('Pricing + Order Summary'!$O$13&gt;=5500,15,
IF('Pricing + Order Summary'!$O$13&gt;=4000,16,
IF('Pricing + Order Summary'!$O$13&gt;=2000,23,
IF('Pricing + Order Summary'!$O$13&gt;=750,21,
2)))))</f>
        <v>2</v>
      </c>
      <c r="M2148" s="231" t="str">
        <f>"SPS20115"&amp;"-"&amp;D2148&amp;"-"&amp;'Order Form'!$O$3&amp;"-5"</f>
        <v>SPS20115-0-1-5</v>
      </c>
    </row>
    <row r="2149" spans="1:13">
      <c r="A2149" s="234">
        <f>'Order Form'!A36</f>
        <v>107692</v>
      </c>
      <c r="B2149" s="234">
        <f t="shared" si="146"/>
        <v>107692</v>
      </c>
      <c r="C2149" s="235">
        <f t="shared" si="147"/>
        <v>107692</v>
      </c>
      <c r="D2149" s="231">
        <f>'Order Form'!$N$2</f>
        <v>0</v>
      </c>
      <c r="E2149" s="232">
        <f>'Order Form'!$N$11</f>
        <v>0</v>
      </c>
      <c r="F2149" s="232" t="str">
        <f>IF(ISBLANK('Order Form'!$N$12),"",'Order Form'!$N$12)</f>
        <v/>
      </c>
      <c r="G2149" s="232">
        <f t="shared" ca="1" si="145"/>
        <v>41887</v>
      </c>
      <c r="H2149" s="233">
        <f>'Order Form'!$N$13</f>
        <v>0</v>
      </c>
      <c r="I2149" s="236">
        <f>'Order Form'!E36</f>
        <v>12.5</v>
      </c>
      <c r="J2149" s="231">
        <f>'Order Form'!N36</f>
        <v>0</v>
      </c>
      <c r="K2149" s="231" t="str">
        <f t="shared" si="148"/>
        <v>F</v>
      </c>
      <c r="L2149" s="231">
        <f>IF('Pricing + Order Summary'!$O$13&gt;=8000,14,
IF('Pricing + Order Summary'!$O$13&gt;=5500,15,
IF('Pricing + Order Summary'!$O$13&gt;=4000,16,
IF('Pricing + Order Summary'!$O$13&gt;=2000,23,
IF('Pricing + Order Summary'!$O$13&gt;=750,21,
2)))))</f>
        <v>2</v>
      </c>
      <c r="M2149" s="231" t="str">
        <f>"SPS20115"&amp;"-"&amp;D2149&amp;"-"&amp;'Order Form'!$O$3&amp;"-5"</f>
        <v>SPS20115-0-1-5</v>
      </c>
    </row>
    <row r="2150" spans="1:13">
      <c r="A2150" s="234">
        <f>'Order Form'!A37</f>
        <v>107694</v>
      </c>
      <c r="B2150" s="234">
        <f t="shared" si="146"/>
        <v>107694</v>
      </c>
      <c r="C2150" s="235">
        <f t="shared" si="147"/>
        <v>107694</v>
      </c>
      <c r="D2150" s="231">
        <f>'Order Form'!$N$2</f>
        <v>0</v>
      </c>
      <c r="E2150" s="232">
        <f>'Order Form'!$N$11</f>
        <v>0</v>
      </c>
      <c r="F2150" s="232" t="str">
        <f>IF(ISBLANK('Order Form'!$N$12),"",'Order Form'!$N$12)</f>
        <v/>
      </c>
      <c r="G2150" s="232">
        <f t="shared" ca="1" si="145"/>
        <v>41887</v>
      </c>
      <c r="H2150" s="233">
        <f>'Order Form'!$N$13</f>
        <v>0</v>
      </c>
      <c r="I2150" s="236">
        <f>'Order Form'!E37</f>
        <v>12.5</v>
      </c>
      <c r="J2150" s="231">
        <f>'Order Form'!N37</f>
        <v>0</v>
      </c>
      <c r="K2150" s="231" t="str">
        <f t="shared" si="148"/>
        <v>F</v>
      </c>
      <c r="L2150" s="231">
        <f>IF('Pricing + Order Summary'!$O$13&gt;=8000,14,
IF('Pricing + Order Summary'!$O$13&gt;=5500,15,
IF('Pricing + Order Summary'!$O$13&gt;=4000,16,
IF('Pricing + Order Summary'!$O$13&gt;=2000,23,
IF('Pricing + Order Summary'!$O$13&gt;=750,21,
2)))))</f>
        <v>2</v>
      </c>
      <c r="M2150" s="231" t="str">
        <f>"SPS20115"&amp;"-"&amp;D2150&amp;"-"&amp;'Order Form'!$O$3&amp;"-5"</f>
        <v>SPS20115-0-1-5</v>
      </c>
    </row>
    <row r="2151" spans="1:13">
      <c r="A2151" s="234">
        <f>'Order Form'!A38</f>
        <v>107693</v>
      </c>
      <c r="B2151" s="234">
        <f t="shared" si="146"/>
        <v>107693</v>
      </c>
      <c r="C2151" s="235">
        <f t="shared" si="147"/>
        <v>107693</v>
      </c>
      <c r="D2151" s="231">
        <f>'Order Form'!$N$2</f>
        <v>0</v>
      </c>
      <c r="E2151" s="232">
        <f>'Order Form'!$N$11</f>
        <v>0</v>
      </c>
      <c r="F2151" s="232" t="str">
        <f>IF(ISBLANK('Order Form'!$N$12),"",'Order Form'!$N$12)</f>
        <v/>
      </c>
      <c r="G2151" s="232">
        <f t="shared" ca="1" si="145"/>
        <v>41887</v>
      </c>
      <c r="H2151" s="233">
        <f>'Order Form'!$N$13</f>
        <v>0</v>
      </c>
      <c r="I2151" s="236">
        <f>'Order Form'!E38</f>
        <v>12.5</v>
      </c>
      <c r="J2151" s="231">
        <f>'Order Form'!N38</f>
        <v>0</v>
      </c>
      <c r="K2151" s="231" t="str">
        <f t="shared" si="148"/>
        <v>F</v>
      </c>
      <c r="L2151" s="231">
        <f>IF('Pricing + Order Summary'!$O$13&gt;=8000,14,
IF('Pricing + Order Summary'!$O$13&gt;=5500,15,
IF('Pricing + Order Summary'!$O$13&gt;=4000,16,
IF('Pricing + Order Summary'!$O$13&gt;=2000,23,
IF('Pricing + Order Summary'!$O$13&gt;=750,21,
2)))))</f>
        <v>2</v>
      </c>
      <c r="M2151" s="231" t="str">
        <f>"SPS20115"&amp;"-"&amp;D2151&amp;"-"&amp;'Order Form'!$O$3&amp;"-5"</f>
        <v>SPS20115-0-1-5</v>
      </c>
    </row>
    <row r="2152" spans="1:13">
      <c r="A2152" s="234">
        <f>'Order Form'!A39</f>
        <v>107696</v>
      </c>
      <c r="B2152" s="234">
        <f t="shared" si="146"/>
        <v>107696</v>
      </c>
      <c r="C2152" s="235">
        <f t="shared" si="147"/>
        <v>107696</v>
      </c>
      <c r="D2152" s="231">
        <f>'Order Form'!$N$2</f>
        <v>0</v>
      </c>
      <c r="E2152" s="232">
        <f>'Order Form'!$N$11</f>
        <v>0</v>
      </c>
      <c r="F2152" s="232" t="str">
        <f>IF(ISBLANK('Order Form'!$N$12),"",'Order Form'!$N$12)</f>
        <v/>
      </c>
      <c r="G2152" s="232">
        <f t="shared" ca="1" si="145"/>
        <v>41887</v>
      </c>
      <c r="H2152" s="233">
        <f>'Order Form'!$N$13</f>
        <v>0</v>
      </c>
      <c r="I2152" s="236">
        <f>'Order Form'!E39</f>
        <v>12.5</v>
      </c>
      <c r="J2152" s="231">
        <f>'Order Form'!N39</f>
        <v>0</v>
      </c>
      <c r="K2152" s="231" t="str">
        <f t="shared" si="148"/>
        <v>F</v>
      </c>
      <c r="L2152" s="231">
        <f>IF('Pricing + Order Summary'!$O$13&gt;=8000,14,
IF('Pricing + Order Summary'!$O$13&gt;=5500,15,
IF('Pricing + Order Summary'!$O$13&gt;=4000,16,
IF('Pricing + Order Summary'!$O$13&gt;=2000,23,
IF('Pricing + Order Summary'!$O$13&gt;=750,21,
2)))))</f>
        <v>2</v>
      </c>
      <c r="M2152" s="231" t="str">
        <f>"SPS20115"&amp;"-"&amp;D2152&amp;"-"&amp;'Order Form'!$O$3&amp;"-5"</f>
        <v>SPS20115-0-1-5</v>
      </c>
    </row>
    <row r="2153" spans="1:13">
      <c r="A2153" s="234">
        <f>'Order Form'!A40</f>
        <v>107698</v>
      </c>
      <c r="B2153" s="234">
        <f t="shared" si="146"/>
        <v>107698</v>
      </c>
      <c r="C2153" s="235">
        <f t="shared" si="147"/>
        <v>107698</v>
      </c>
      <c r="D2153" s="231">
        <f>'Order Form'!$N$2</f>
        <v>0</v>
      </c>
      <c r="E2153" s="232">
        <f>'Order Form'!$N$11</f>
        <v>0</v>
      </c>
      <c r="F2153" s="232" t="str">
        <f>IF(ISBLANK('Order Form'!$N$12),"",'Order Form'!$N$12)</f>
        <v/>
      </c>
      <c r="G2153" s="232">
        <f t="shared" ca="1" si="145"/>
        <v>41887</v>
      </c>
      <c r="H2153" s="233">
        <f>'Order Form'!$N$13</f>
        <v>0</v>
      </c>
      <c r="I2153" s="236">
        <f>'Order Form'!E40</f>
        <v>12.5</v>
      </c>
      <c r="J2153" s="231">
        <f>'Order Form'!N40</f>
        <v>0</v>
      </c>
      <c r="K2153" s="231" t="str">
        <f t="shared" si="148"/>
        <v>F</v>
      </c>
      <c r="L2153" s="231">
        <f>IF('Pricing + Order Summary'!$O$13&gt;=8000,14,
IF('Pricing + Order Summary'!$O$13&gt;=5500,15,
IF('Pricing + Order Summary'!$O$13&gt;=4000,16,
IF('Pricing + Order Summary'!$O$13&gt;=2000,23,
IF('Pricing + Order Summary'!$O$13&gt;=750,21,
2)))))</f>
        <v>2</v>
      </c>
      <c r="M2153" s="231" t="str">
        <f>"SPS20115"&amp;"-"&amp;D2153&amp;"-"&amp;'Order Form'!$O$3&amp;"-5"</f>
        <v>SPS20115-0-1-5</v>
      </c>
    </row>
    <row r="2154" spans="1:13">
      <c r="A2154" s="234">
        <f>'Order Form'!A41</f>
        <v>107695</v>
      </c>
      <c r="B2154" s="234">
        <f t="shared" si="146"/>
        <v>107695</v>
      </c>
      <c r="C2154" s="235">
        <f t="shared" si="147"/>
        <v>107695</v>
      </c>
      <c r="D2154" s="231">
        <f>'Order Form'!$N$2</f>
        <v>0</v>
      </c>
      <c r="E2154" s="232">
        <f>'Order Form'!$N$11</f>
        <v>0</v>
      </c>
      <c r="F2154" s="232" t="str">
        <f>IF(ISBLANK('Order Form'!$N$12),"",'Order Form'!$N$12)</f>
        <v/>
      </c>
      <c r="G2154" s="232">
        <f t="shared" ca="1" si="145"/>
        <v>41887</v>
      </c>
      <c r="H2154" s="233">
        <f>'Order Form'!$N$13</f>
        <v>0</v>
      </c>
      <c r="I2154" s="236">
        <f>'Order Form'!E41</f>
        <v>12.5</v>
      </c>
      <c r="J2154" s="231">
        <f>'Order Form'!N41</f>
        <v>0</v>
      </c>
      <c r="K2154" s="231" t="str">
        <f t="shared" si="148"/>
        <v>F</v>
      </c>
      <c r="L2154" s="231">
        <f>IF('Pricing + Order Summary'!$O$13&gt;=8000,14,
IF('Pricing + Order Summary'!$O$13&gt;=5500,15,
IF('Pricing + Order Summary'!$O$13&gt;=4000,16,
IF('Pricing + Order Summary'!$O$13&gt;=2000,23,
IF('Pricing + Order Summary'!$O$13&gt;=750,21,
2)))))</f>
        <v>2</v>
      </c>
      <c r="M2154" s="231" t="str">
        <f>"SPS20115"&amp;"-"&amp;D2154&amp;"-"&amp;'Order Form'!$O$3&amp;"-5"</f>
        <v>SPS20115-0-1-5</v>
      </c>
    </row>
    <row r="2155" spans="1:13">
      <c r="A2155" s="234">
        <f>'Order Form'!A42</f>
        <v>107697</v>
      </c>
      <c r="B2155" s="234">
        <f t="shared" si="146"/>
        <v>107697</v>
      </c>
      <c r="C2155" s="235">
        <f t="shared" si="147"/>
        <v>107697</v>
      </c>
      <c r="D2155" s="231">
        <f>'Order Form'!$N$2</f>
        <v>0</v>
      </c>
      <c r="E2155" s="232">
        <f>'Order Form'!$N$11</f>
        <v>0</v>
      </c>
      <c r="F2155" s="232" t="str">
        <f>IF(ISBLANK('Order Form'!$N$12),"",'Order Form'!$N$12)</f>
        <v/>
      </c>
      <c r="G2155" s="232">
        <f t="shared" ca="1" si="145"/>
        <v>41887</v>
      </c>
      <c r="H2155" s="233">
        <f>'Order Form'!$N$13</f>
        <v>0</v>
      </c>
      <c r="I2155" s="236">
        <f>'Order Form'!E42</f>
        <v>12.5</v>
      </c>
      <c r="J2155" s="231">
        <f>'Order Form'!N42</f>
        <v>0</v>
      </c>
      <c r="K2155" s="231" t="str">
        <f t="shared" si="148"/>
        <v>F</v>
      </c>
      <c r="L2155" s="231">
        <f>IF('Pricing + Order Summary'!$O$13&gt;=8000,14,
IF('Pricing + Order Summary'!$O$13&gt;=5500,15,
IF('Pricing + Order Summary'!$O$13&gt;=4000,16,
IF('Pricing + Order Summary'!$O$13&gt;=2000,23,
IF('Pricing + Order Summary'!$O$13&gt;=750,21,
2)))))</f>
        <v>2</v>
      </c>
      <c r="M2155" s="231" t="str">
        <f>"SPS20115"&amp;"-"&amp;D2155&amp;"-"&amp;'Order Form'!$O$3&amp;"-5"</f>
        <v>SPS20115-0-1-5</v>
      </c>
    </row>
    <row r="2156" spans="1:13">
      <c r="A2156" s="234">
        <f>'Order Form'!A43</f>
        <v>100208</v>
      </c>
      <c r="B2156" s="234">
        <f t="shared" si="146"/>
        <v>100208</v>
      </c>
      <c r="C2156" s="235">
        <f t="shared" si="147"/>
        <v>100208</v>
      </c>
      <c r="D2156" s="231">
        <f>'Order Form'!$N$2</f>
        <v>0</v>
      </c>
      <c r="E2156" s="232">
        <f>'Order Form'!$N$11</f>
        <v>0</v>
      </c>
      <c r="F2156" s="232" t="str">
        <f>IF(ISBLANK('Order Form'!$N$12),"",'Order Form'!$N$12)</f>
        <v/>
      </c>
      <c r="G2156" s="232">
        <f t="shared" ca="1" si="145"/>
        <v>41887</v>
      </c>
      <c r="H2156" s="233">
        <f>'Order Form'!$N$13</f>
        <v>0</v>
      </c>
      <c r="I2156" s="236">
        <f>'Order Form'!E43</f>
        <v>12.5</v>
      </c>
      <c r="J2156" s="231">
        <f>'Order Form'!N43</f>
        <v>0</v>
      </c>
      <c r="K2156" s="231" t="str">
        <f t="shared" si="148"/>
        <v>F</v>
      </c>
      <c r="L2156" s="231">
        <f>IF('Pricing + Order Summary'!$O$13&gt;=8000,14,
IF('Pricing + Order Summary'!$O$13&gt;=5500,15,
IF('Pricing + Order Summary'!$O$13&gt;=4000,16,
IF('Pricing + Order Summary'!$O$13&gt;=2000,23,
IF('Pricing + Order Summary'!$O$13&gt;=750,21,
2)))))</f>
        <v>2</v>
      </c>
      <c r="M2156" s="231" t="str">
        <f>"SPS20115"&amp;"-"&amp;D2156&amp;"-"&amp;'Order Form'!$O$3&amp;"-5"</f>
        <v>SPS20115-0-1-5</v>
      </c>
    </row>
    <row r="2157" spans="1:13">
      <c r="A2157" s="234">
        <f>'Order Form'!A44</f>
        <v>100210</v>
      </c>
      <c r="B2157" s="234">
        <f t="shared" si="146"/>
        <v>100210</v>
      </c>
      <c r="C2157" s="235">
        <f t="shared" si="147"/>
        <v>100210</v>
      </c>
      <c r="D2157" s="231">
        <f>'Order Form'!$N$2</f>
        <v>0</v>
      </c>
      <c r="E2157" s="232">
        <f>'Order Form'!$N$11</f>
        <v>0</v>
      </c>
      <c r="F2157" s="232" t="str">
        <f>IF(ISBLANK('Order Form'!$N$12),"",'Order Form'!$N$12)</f>
        <v/>
      </c>
      <c r="G2157" s="232">
        <f t="shared" ca="1" si="145"/>
        <v>41887</v>
      </c>
      <c r="H2157" s="233">
        <f>'Order Form'!$N$13</f>
        <v>0</v>
      </c>
      <c r="I2157" s="236">
        <f>'Order Form'!E44</f>
        <v>12.5</v>
      </c>
      <c r="J2157" s="231">
        <f>'Order Form'!N44</f>
        <v>0</v>
      </c>
      <c r="K2157" s="231" t="str">
        <f t="shared" si="148"/>
        <v>F</v>
      </c>
      <c r="L2157" s="231">
        <f>IF('Pricing + Order Summary'!$O$13&gt;=8000,14,
IF('Pricing + Order Summary'!$O$13&gt;=5500,15,
IF('Pricing + Order Summary'!$O$13&gt;=4000,16,
IF('Pricing + Order Summary'!$O$13&gt;=2000,23,
IF('Pricing + Order Summary'!$O$13&gt;=750,21,
2)))))</f>
        <v>2</v>
      </c>
      <c r="M2157" s="231" t="str">
        <f>"SPS20115"&amp;"-"&amp;D2157&amp;"-"&amp;'Order Form'!$O$3&amp;"-5"</f>
        <v>SPS20115-0-1-5</v>
      </c>
    </row>
    <row r="2158" spans="1:13">
      <c r="A2158" s="234">
        <f>'Order Form'!A45</f>
        <v>100211</v>
      </c>
      <c r="B2158" s="234">
        <f t="shared" si="146"/>
        <v>100211</v>
      </c>
      <c r="C2158" s="235">
        <f t="shared" si="147"/>
        <v>100211</v>
      </c>
      <c r="D2158" s="231">
        <f>'Order Form'!$N$2</f>
        <v>0</v>
      </c>
      <c r="E2158" s="232">
        <f>'Order Form'!$N$11</f>
        <v>0</v>
      </c>
      <c r="F2158" s="232" t="str">
        <f>IF(ISBLANK('Order Form'!$N$12),"",'Order Form'!$N$12)</f>
        <v/>
      </c>
      <c r="G2158" s="232">
        <f t="shared" ca="1" si="145"/>
        <v>41887</v>
      </c>
      <c r="H2158" s="233">
        <f>'Order Form'!$N$13</f>
        <v>0</v>
      </c>
      <c r="I2158" s="236">
        <f>'Order Form'!E45</f>
        <v>12.5</v>
      </c>
      <c r="J2158" s="231">
        <f>'Order Form'!N45</f>
        <v>0</v>
      </c>
      <c r="K2158" s="231" t="str">
        <f t="shared" si="148"/>
        <v>F</v>
      </c>
      <c r="L2158" s="231">
        <f>IF('Pricing + Order Summary'!$O$13&gt;=8000,14,
IF('Pricing + Order Summary'!$O$13&gt;=5500,15,
IF('Pricing + Order Summary'!$O$13&gt;=4000,16,
IF('Pricing + Order Summary'!$O$13&gt;=2000,23,
IF('Pricing + Order Summary'!$O$13&gt;=750,21,
2)))))</f>
        <v>2</v>
      </c>
      <c r="M2158" s="231" t="str">
        <f>"SPS20115"&amp;"-"&amp;D2158&amp;"-"&amp;'Order Form'!$O$3&amp;"-5"</f>
        <v>SPS20115-0-1-5</v>
      </c>
    </row>
    <row r="2159" spans="1:13">
      <c r="A2159" s="234">
        <f>'Order Form'!A46</f>
        <v>108675</v>
      </c>
      <c r="B2159" s="234">
        <f t="shared" si="146"/>
        <v>108675</v>
      </c>
      <c r="C2159" s="235">
        <f t="shared" si="147"/>
        <v>108675</v>
      </c>
      <c r="D2159" s="231">
        <f>'Order Form'!$N$2</f>
        <v>0</v>
      </c>
      <c r="E2159" s="232">
        <f>'Order Form'!$N$11</f>
        <v>0</v>
      </c>
      <c r="F2159" s="232" t="str">
        <f>IF(ISBLANK('Order Form'!$N$12),"",'Order Form'!$N$12)</f>
        <v/>
      </c>
      <c r="G2159" s="232">
        <f t="shared" ca="1" si="145"/>
        <v>41887</v>
      </c>
      <c r="H2159" s="233">
        <f>'Order Form'!$N$13</f>
        <v>0</v>
      </c>
      <c r="I2159" s="236">
        <f>'Order Form'!E46</f>
        <v>12.5</v>
      </c>
      <c r="J2159" s="231">
        <f>'Order Form'!N46</f>
        <v>0</v>
      </c>
      <c r="K2159" s="231" t="str">
        <f t="shared" si="148"/>
        <v>F</v>
      </c>
      <c r="L2159" s="231">
        <f>IF('Pricing + Order Summary'!$O$13&gt;=8000,14,
IF('Pricing + Order Summary'!$O$13&gt;=5500,15,
IF('Pricing + Order Summary'!$O$13&gt;=4000,16,
IF('Pricing + Order Summary'!$O$13&gt;=2000,23,
IF('Pricing + Order Summary'!$O$13&gt;=750,21,
2)))))</f>
        <v>2</v>
      </c>
      <c r="M2159" s="231" t="str">
        <f>"SPS20115"&amp;"-"&amp;D2159&amp;"-"&amp;'Order Form'!$O$3&amp;"-5"</f>
        <v>SPS20115-0-1-5</v>
      </c>
    </row>
    <row r="2160" spans="1:13">
      <c r="A2160" s="234">
        <f>'Order Form'!A47</f>
        <v>108674</v>
      </c>
      <c r="B2160" s="234">
        <f t="shared" si="146"/>
        <v>108674</v>
      </c>
      <c r="C2160" s="235">
        <f t="shared" si="147"/>
        <v>108674</v>
      </c>
      <c r="D2160" s="231">
        <f>'Order Form'!$N$2</f>
        <v>0</v>
      </c>
      <c r="E2160" s="232">
        <f>'Order Form'!$N$11</f>
        <v>0</v>
      </c>
      <c r="F2160" s="232" t="str">
        <f>IF(ISBLANK('Order Form'!$N$12),"",'Order Form'!$N$12)</f>
        <v/>
      </c>
      <c r="G2160" s="232">
        <f t="shared" ca="1" si="145"/>
        <v>41887</v>
      </c>
      <c r="H2160" s="233">
        <f>'Order Form'!$N$13</f>
        <v>0</v>
      </c>
      <c r="I2160" s="236">
        <f>'Order Form'!E47</f>
        <v>12.5</v>
      </c>
      <c r="J2160" s="231">
        <f>'Order Form'!N47</f>
        <v>0</v>
      </c>
      <c r="K2160" s="231" t="str">
        <f t="shared" si="148"/>
        <v>F</v>
      </c>
      <c r="L2160" s="231">
        <f>IF('Pricing + Order Summary'!$O$13&gt;=8000,14,
IF('Pricing + Order Summary'!$O$13&gt;=5500,15,
IF('Pricing + Order Summary'!$O$13&gt;=4000,16,
IF('Pricing + Order Summary'!$O$13&gt;=2000,23,
IF('Pricing + Order Summary'!$O$13&gt;=750,21,
2)))))</f>
        <v>2</v>
      </c>
      <c r="M2160" s="231" t="str">
        <f>"SPS20115"&amp;"-"&amp;D2160&amp;"-"&amp;'Order Form'!$O$3&amp;"-5"</f>
        <v>SPS20115-0-1-5</v>
      </c>
    </row>
    <row r="2161" spans="1:13">
      <c r="A2161" s="234">
        <f>'Order Form'!A48</f>
        <v>100488</v>
      </c>
      <c r="B2161" s="234">
        <f t="shared" si="146"/>
        <v>100488</v>
      </c>
      <c r="C2161" s="235">
        <f t="shared" si="147"/>
        <v>100488</v>
      </c>
      <c r="D2161" s="231">
        <f>'Order Form'!$N$2</f>
        <v>0</v>
      </c>
      <c r="E2161" s="232">
        <f>'Order Form'!$N$11</f>
        <v>0</v>
      </c>
      <c r="F2161" s="232" t="str">
        <f>IF(ISBLANK('Order Form'!$N$12),"",'Order Form'!$N$12)</f>
        <v/>
      </c>
      <c r="G2161" s="232">
        <f t="shared" ca="1" si="145"/>
        <v>41887</v>
      </c>
      <c r="H2161" s="233">
        <f>'Order Form'!$N$13</f>
        <v>0</v>
      </c>
      <c r="I2161" s="236">
        <f>'Order Form'!E48</f>
        <v>12.5</v>
      </c>
      <c r="J2161" s="231">
        <f>'Order Form'!N48</f>
        <v>0</v>
      </c>
      <c r="K2161" s="231" t="str">
        <f t="shared" si="148"/>
        <v>F</v>
      </c>
      <c r="L2161" s="231">
        <f>IF('Pricing + Order Summary'!$O$13&gt;=8000,14,
IF('Pricing + Order Summary'!$O$13&gt;=5500,15,
IF('Pricing + Order Summary'!$O$13&gt;=4000,16,
IF('Pricing + Order Summary'!$O$13&gt;=2000,23,
IF('Pricing + Order Summary'!$O$13&gt;=750,21,
2)))))</f>
        <v>2</v>
      </c>
      <c r="M2161" s="231" t="str">
        <f>"SPS20115"&amp;"-"&amp;D2161&amp;"-"&amp;'Order Form'!$O$3&amp;"-5"</f>
        <v>SPS20115-0-1-5</v>
      </c>
    </row>
    <row r="2162" spans="1:13">
      <c r="A2162" s="234">
        <f>'Order Form'!A49</f>
        <v>100486</v>
      </c>
      <c r="B2162" s="234">
        <f t="shared" si="146"/>
        <v>100486</v>
      </c>
      <c r="C2162" s="235">
        <f t="shared" si="147"/>
        <v>100486</v>
      </c>
      <c r="D2162" s="231">
        <f>'Order Form'!$N$2</f>
        <v>0</v>
      </c>
      <c r="E2162" s="232">
        <f>'Order Form'!$N$11</f>
        <v>0</v>
      </c>
      <c r="F2162" s="232" t="str">
        <f>IF(ISBLANK('Order Form'!$N$12),"",'Order Form'!$N$12)</f>
        <v/>
      </c>
      <c r="G2162" s="232">
        <f t="shared" ca="1" si="145"/>
        <v>41887</v>
      </c>
      <c r="H2162" s="233">
        <f>'Order Form'!$N$13</f>
        <v>0</v>
      </c>
      <c r="I2162" s="236">
        <f>'Order Form'!E49</f>
        <v>12.5</v>
      </c>
      <c r="J2162" s="231">
        <f>'Order Form'!N49</f>
        <v>0</v>
      </c>
      <c r="K2162" s="231" t="str">
        <f t="shared" si="148"/>
        <v>F</v>
      </c>
      <c r="L2162" s="231">
        <f>IF('Pricing + Order Summary'!$O$13&gt;=8000,14,
IF('Pricing + Order Summary'!$O$13&gt;=5500,15,
IF('Pricing + Order Summary'!$O$13&gt;=4000,16,
IF('Pricing + Order Summary'!$O$13&gt;=2000,23,
IF('Pricing + Order Summary'!$O$13&gt;=750,21,
2)))))</f>
        <v>2</v>
      </c>
      <c r="M2162" s="231" t="str">
        <f>"SPS20115"&amp;"-"&amp;D2162&amp;"-"&amp;'Order Form'!$O$3&amp;"-5"</f>
        <v>SPS20115-0-1-5</v>
      </c>
    </row>
    <row r="2163" spans="1:13">
      <c r="A2163" s="234">
        <f>'Order Form'!A50</f>
        <v>100487</v>
      </c>
      <c r="B2163" s="234">
        <f t="shared" si="146"/>
        <v>100487</v>
      </c>
      <c r="C2163" s="235">
        <f t="shared" si="147"/>
        <v>100487</v>
      </c>
      <c r="D2163" s="231">
        <f>'Order Form'!$N$2</f>
        <v>0</v>
      </c>
      <c r="E2163" s="232">
        <f>'Order Form'!$N$11</f>
        <v>0</v>
      </c>
      <c r="F2163" s="232" t="str">
        <f>IF(ISBLANK('Order Form'!$N$12),"",'Order Form'!$N$12)</f>
        <v/>
      </c>
      <c r="G2163" s="232">
        <f t="shared" ca="1" si="145"/>
        <v>41887</v>
      </c>
      <c r="H2163" s="233">
        <f>'Order Form'!$N$13</f>
        <v>0</v>
      </c>
      <c r="I2163" s="236">
        <f>'Order Form'!E50</f>
        <v>12.5</v>
      </c>
      <c r="J2163" s="231">
        <f>'Order Form'!N50</f>
        <v>0</v>
      </c>
      <c r="K2163" s="231" t="str">
        <f t="shared" si="148"/>
        <v>F</v>
      </c>
      <c r="L2163" s="231">
        <f>IF('Pricing + Order Summary'!$O$13&gt;=8000,14,
IF('Pricing + Order Summary'!$O$13&gt;=5500,15,
IF('Pricing + Order Summary'!$O$13&gt;=4000,16,
IF('Pricing + Order Summary'!$O$13&gt;=2000,23,
IF('Pricing + Order Summary'!$O$13&gt;=750,21,
2)))))</f>
        <v>2</v>
      </c>
      <c r="M2163" s="231" t="str">
        <f>"SPS20115"&amp;"-"&amp;D2163&amp;"-"&amp;'Order Form'!$O$3&amp;"-5"</f>
        <v>SPS20115-0-1-5</v>
      </c>
    </row>
    <row r="2164" spans="1:13">
      <c r="A2164" s="234">
        <f>'Order Form'!A51</f>
        <v>100212</v>
      </c>
      <c r="B2164" s="234">
        <f t="shared" si="146"/>
        <v>100212</v>
      </c>
      <c r="C2164" s="235">
        <f t="shared" si="147"/>
        <v>100212</v>
      </c>
      <c r="D2164" s="231">
        <f>'Order Form'!$N$2</f>
        <v>0</v>
      </c>
      <c r="E2164" s="232">
        <f>'Order Form'!$N$11</f>
        <v>0</v>
      </c>
      <c r="F2164" s="232" t="str">
        <f>IF(ISBLANK('Order Form'!$N$12),"",'Order Form'!$N$12)</f>
        <v/>
      </c>
      <c r="G2164" s="232">
        <f t="shared" ca="1" si="145"/>
        <v>41887</v>
      </c>
      <c r="H2164" s="233">
        <f>'Order Form'!$N$13</f>
        <v>0</v>
      </c>
      <c r="I2164" s="236">
        <f>'Order Form'!E51</f>
        <v>12.5</v>
      </c>
      <c r="J2164" s="231">
        <f>'Order Form'!N51</f>
        <v>0</v>
      </c>
      <c r="K2164" s="231" t="str">
        <f t="shared" si="148"/>
        <v>F</v>
      </c>
      <c r="L2164" s="231">
        <f>IF('Pricing + Order Summary'!$O$13&gt;=8000,14,
IF('Pricing + Order Summary'!$O$13&gt;=5500,15,
IF('Pricing + Order Summary'!$O$13&gt;=4000,16,
IF('Pricing + Order Summary'!$O$13&gt;=2000,23,
IF('Pricing + Order Summary'!$O$13&gt;=750,21,
2)))))</f>
        <v>2</v>
      </c>
      <c r="M2164" s="231" t="str">
        <f>"SPS20115"&amp;"-"&amp;D2164&amp;"-"&amp;'Order Form'!$O$3&amp;"-5"</f>
        <v>SPS20115-0-1-5</v>
      </c>
    </row>
    <row r="2165" spans="1:13">
      <c r="A2165" s="234">
        <f>'Order Form'!A52</f>
        <v>100213</v>
      </c>
      <c r="B2165" s="234">
        <f t="shared" si="146"/>
        <v>100213</v>
      </c>
      <c r="C2165" s="235">
        <f t="shared" si="147"/>
        <v>100213</v>
      </c>
      <c r="D2165" s="231">
        <f>'Order Form'!$N$2</f>
        <v>0</v>
      </c>
      <c r="E2165" s="232">
        <f>'Order Form'!$N$11</f>
        <v>0</v>
      </c>
      <c r="F2165" s="232" t="str">
        <f>IF(ISBLANK('Order Form'!$N$12),"",'Order Form'!$N$12)</f>
        <v/>
      </c>
      <c r="G2165" s="232">
        <f t="shared" ca="1" si="145"/>
        <v>41887</v>
      </c>
      <c r="H2165" s="233">
        <f>'Order Form'!$N$13</f>
        <v>0</v>
      </c>
      <c r="I2165" s="236">
        <f>'Order Form'!E52</f>
        <v>12.5</v>
      </c>
      <c r="J2165" s="231">
        <f>'Order Form'!N52</f>
        <v>0</v>
      </c>
      <c r="K2165" s="231" t="str">
        <f t="shared" si="148"/>
        <v>F</v>
      </c>
      <c r="L2165" s="231">
        <f>IF('Pricing + Order Summary'!$O$13&gt;=8000,14,
IF('Pricing + Order Summary'!$O$13&gt;=5500,15,
IF('Pricing + Order Summary'!$O$13&gt;=4000,16,
IF('Pricing + Order Summary'!$O$13&gt;=2000,23,
IF('Pricing + Order Summary'!$O$13&gt;=750,21,
2)))))</f>
        <v>2</v>
      </c>
      <c r="M2165" s="231" t="str">
        <f>"SPS20115"&amp;"-"&amp;D2165&amp;"-"&amp;'Order Form'!$O$3&amp;"-5"</f>
        <v>SPS20115-0-1-5</v>
      </c>
    </row>
    <row r="2166" spans="1:13">
      <c r="A2166" s="234">
        <f>'Order Form'!A53</f>
        <v>100485</v>
      </c>
      <c r="B2166" s="234">
        <f t="shared" si="146"/>
        <v>100485</v>
      </c>
      <c r="C2166" s="235">
        <f t="shared" si="147"/>
        <v>100485</v>
      </c>
      <c r="D2166" s="231">
        <f>'Order Form'!$N$2</f>
        <v>0</v>
      </c>
      <c r="E2166" s="232">
        <f>'Order Form'!$N$11</f>
        <v>0</v>
      </c>
      <c r="F2166" s="232" t="str">
        <f>IF(ISBLANK('Order Form'!$N$12),"",'Order Form'!$N$12)</f>
        <v/>
      </c>
      <c r="G2166" s="232">
        <f t="shared" ca="1" si="145"/>
        <v>41887</v>
      </c>
      <c r="H2166" s="233">
        <f>'Order Form'!$N$13</f>
        <v>0</v>
      </c>
      <c r="I2166" s="236">
        <f>'Order Form'!E53</f>
        <v>12.5</v>
      </c>
      <c r="J2166" s="231">
        <f>'Order Form'!N53</f>
        <v>0</v>
      </c>
      <c r="K2166" s="231" t="str">
        <f t="shared" si="148"/>
        <v>F</v>
      </c>
      <c r="L2166" s="231">
        <f>IF('Pricing + Order Summary'!$O$13&gt;=8000,14,
IF('Pricing + Order Summary'!$O$13&gt;=5500,15,
IF('Pricing + Order Summary'!$O$13&gt;=4000,16,
IF('Pricing + Order Summary'!$O$13&gt;=2000,23,
IF('Pricing + Order Summary'!$O$13&gt;=750,21,
2)))))</f>
        <v>2</v>
      </c>
      <c r="M2166" s="231" t="str">
        <f>"SPS20115"&amp;"-"&amp;D2166&amp;"-"&amp;'Order Form'!$O$3&amp;"-5"</f>
        <v>SPS20115-0-1-5</v>
      </c>
    </row>
    <row r="2167" spans="1:13">
      <c r="A2167" s="234">
        <f>'Order Form'!A54</f>
        <v>107701</v>
      </c>
      <c r="B2167" s="234">
        <f t="shared" si="146"/>
        <v>107701</v>
      </c>
      <c r="C2167" s="235">
        <f t="shared" si="147"/>
        <v>107701</v>
      </c>
      <c r="D2167" s="231">
        <f>'Order Form'!$N$2</f>
        <v>0</v>
      </c>
      <c r="E2167" s="232">
        <f>'Order Form'!$N$11</f>
        <v>0</v>
      </c>
      <c r="F2167" s="232" t="str">
        <f>IF(ISBLANK('Order Form'!$N$12),"",'Order Form'!$N$12)</f>
        <v/>
      </c>
      <c r="G2167" s="232">
        <f t="shared" ca="1" si="145"/>
        <v>41887</v>
      </c>
      <c r="H2167" s="233">
        <f>'Order Form'!$N$13</f>
        <v>0</v>
      </c>
      <c r="I2167" s="236">
        <f>'Order Form'!E54</f>
        <v>12.5</v>
      </c>
      <c r="J2167" s="231">
        <f>'Order Form'!N54</f>
        <v>0</v>
      </c>
      <c r="K2167" s="231" t="str">
        <f t="shared" si="148"/>
        <v>F</v>
      </c>
      <c r="L2167" s="231">
        <f>IF('Pricing + Order Summary'!$O$13&gt;=8000,14,
IF('Pricing + Order Summary'!$O$13&gt;=5500,15,
IF('Pricing + Order Summary'!$O$13&gt;=4000,16,
IF('Pricing + Order Summary'!$O$13&gt;=2000,23,
IF('Pricing + Order Summary'!$O$13&gt;=750,21,
2)))))</f>
        <v>2</v>
      </c>
      <c r="M2167" s="231" t="str">
        <f>"SPS20115"&amp;"-"&amp;D2167&amp;"-"&amp;'Order Form'!$O$3&amp;"-5"</f>
        <v>SPS20115-0-1-5</v>
      </c>
    </row>
    <row r="2168" spans="1:13">
      <c r="A2168" s="234">
        <f>'Order Form'!A55</f>
        <v>107702</v>
      </c>
      <c r="B2168" s="234">
        <f t="shared" si="146"/>
        <v>107702</v>
      </c>
      <c r="C2168" s="235">
        <f t="shared" si="147"/>
        <v>107702</v>
      </c>
      <c r="D2168" s="231">
        <f>'Order Form'!$N$2</f>
        <v>0</v>
      </c>
      <c r="E2168" s="232">
        <f>'Order Form'!$N$11</f>
        <v>0</v>
      </c>
      <c r="F2168" s="232" t="str">
        <f>IF(ISBLANK('Order Form'!$N$12),"",'Order Form'!$N$12)</f>
        <v/>
      </c>
      <c r="G2168" s="232">
        <f t="shared" ca="1" si="145"/>
        <v>41887</v>
      </c>
      <c r="H2168" s="233">
        <f>'Order Form'!$N$13</f>
        <v>0</v>
      </c>
      <c r="I2168" s="236">
        <f>'Order Form'!E55</f>
        <v>12.5</v>
      </c>
      <c r="J2168" s="231">
        <f>'Order Form'!N55</f>
        <v>0</v>
      </c>
      <c r="K2168" s="231" t="str">
        <f t="shared" si="148"/>
        <v>F</v>
      </c>
      <c r="L2168" s="231">
        <f>IF('Pricing + Order Summary'!$O$13&gt;=8000,14,
IF('Pricing + Order Summary'!$O$13&gt;=5500,15,
IF('Pricing + Order Summary'!$O$13&gt;=4000,16,
IF('Pricing + Order Summary'!$O$13&gt;=2000,23,
IF('Pricing + Order Summary'!$O$13&gt;=750,21,
2)))))</f>
        <v>2</v>
      </c>
      <c r="M2168" s="231" t="str">
        <f>"SPS20115"&amp;"-"&amp;D2168&amp;"-"&amp;'Order Form'!$O$3&amp;"-5"</f>
        <v>SPS20115-0-1-5</v>
      </c>
    </row>
    <row r="2169" spans="1:13">
      <c r="A2169" s="234">
        <f>'Order Form'!A56</f>
        <v>107703</v>
      </c>
      <c r="B2169" s="234">
        <f t="shared" si="146"/>
        <v>107703</v>
      </c>
      <c r="C2169" s="235">
        <f t="shared" si="147"/>
        <v>107703</v>
      </c>
      <c r="D2169" s="231">
        <f>'Order Form'!$N$2</f>
        <v>0</v>
      </c>
      <c r="E2169" s="232">
        <f>'Order Form'!$N$11</f>
        <v>0</v>
      </c>
      <c r="F2169" s="232" t="str">
        <f>IF(ISBLANK('Order Form'!$N$12),"",'Order Form'!$N$12)</f>
        <v/>
      </c>
      <c r="G2169" s="232">
        <f t="shared" ca="1" si="145"/>
        <v>41887</v>
      </c>
      <c r="H2169" s="233">
        <f>'Order Form'!$N$13</f>
        <v>0</v>
      </c>
      <c r="I2169" s="236">
        <f>'Order Form'!E56</f>
        <v>12.5</v>
      </c>
      <c r="J2169" s="231">
        <f>'Order Form'!N56</f>
        <v>0</v>
      </c>
      <c r="K2169" s="231" t="str">
        <f t="shared" si="148"/>
        <v>F</v>
      </c>
      <c r="L2169" s="231">
        <f>IF('Pricing + Order Summary'!$O$13&gt;=8000,14,
IF('Pricing + Order Summary'!$O$13&gt;=5500,15,
IF('Pricing + Order Summary'!$O$13&gt;=4000,16,
IF('Pricing + Order Summary'!$O$13&gt;=2000,23,
IF('Pricing + Order Summary'!$O$13&gt;=750,21,
2)))))</f>
        <v>2</v>
      </c>
      <c r="M2169" s="231" t="str">
        <f>"SPS20115"&amp;"-"&amp;D2169&amp;"-"&amp;'Order Form'!$O$3&amp;"-5"</f>
        <v>SPS20115-0-1-5</v>
      </c>
    </row>
    <row r="2170" spans="1:13">
      <c r="A2170" s="234">
        <f>'Order Form'!A57</f>
        <v>107700</v>
      </c>
      <c r="B2170" s="234">
        <f t="shared" si="146"/>
        <v>107700</v>
      </c>
      <c r="C2170" s="235">
        <f t="shared" si="147"/>
        <v>107700</v>
      </c>
      <c r="D2170" s="231">
        <f>'Order Form'!$N$2</f>
        <v>0</v>
      </c>
      <c r="E2170" s="232">
        <f>'Order Form'!$N$11</f>
        <v>0</v>
      </c>
      <c r="F2170" s="232" t="str">
        <f>IF(ISBLANK('Order Form'!$N$12),"",'Order Form'!$N$12)</f>
        <v/>
      </c>
      <c r="G2170" s="232">
        <f t="shared" ca="1" si="145"/>
        <v>41887</v>
      </c>
      <c r="H2170" s="233">
        <f>'Order Form'!$N$13</f>
        <v>0</v>
      </c>
      <c r="I2170" s="236">
        <f>'Order Form'!E57</f>
        <v>12.5</v>
      </c>
      <c r="J2170" s="231">
        <f>'Order Form'!N57</f>
        <v>0</v>
      </c>
      <c r="K2170" s="231" t="str">
        <f t="shared" si="148"/>
        <v>F</v>
      </c>
      <c r="L2170" s="231">
        <f>IF('Pricing + Order Summary'!$O$13&gt;=8000,14,
IF('Pricing + Order Summary'!$O$13&gt;=5500,15,
IF('Pricing + Order Summary'!$O$13&gt;=4000,16,
IF('Pricing + Order Summary'!$O$13&gt;=2000,23,
IF('Pricing + Order Summary'!$O$13&gt;=750,21,
2)))))</f>
        <v>2</v>
      </c>
      <c r="M2170" s="231" t="str">
        <f>"SPS20115"&amp;"-"&amp;D2170&amp;"-"&amp;'Order Form'!$O$3&amp;"-5"</f>
        <v>SPS20115-0-1-5</v>
      </c>
    </row>
    <row r="2171" spans="1:13">
      <c r="A2171" s="234">
        <f>'Order Form'!A58</f>
        <v>100489</v>
      </c>
      <c r="B2171" s="234">
        <f t="shared" si="146"/>
        <v>100489</v>
      </c>
      <c r="C2171" s="235">
        <f t="shared" si="147"/>
        <v>100489</v>
      </c>
      <c r="D2171" s="231">
        <f>'Order Form'!$N$2</f>
        <v>0</v>
      </c>
      <c r="E2171" s="232">
        <f>'Order Form'!$N$11</f>
        <v>0</v>
      </c>
      <c r="F2171" s="232" t="str">
        <f>IF(ISBLANK('Order Form'!$N$12),"",'Order Form'!$N$12)</f>
        <v/>
      </c>
      <c r="G2171" s="232">
        <f t="shared" ca="1" si="145"/>
        <v>41887</v>
      </c>
      <c r="H2171" s="233">
        <f>'Order Form'!$N$13</f>
        <v>0</v>
      </c>
      <c r="I2171" s="236">
        <f>'Order Form'!E58</f>
        <v>12.5</v>
      </c>
      <c r="J2171" s="231">
        <f>'Order Form'!N58</f>
        <v>0</v>
      </c>
      <c r="K2171" s="231" t="str">
        <f t="shared" si="148"/>
        <v>F</v>
      </c>
      <c r="L2171" s="231">
        <f>IF('Pricing + Order Summary'!$O$13&gt;=8000,14,
IF('Pricing + Order Summary'!$O$13&gt;=5500,15,
IF('Pricing + Order Summary'!$O$13&gt;=4000,16,
IF('Pricing + Order Summary'!$O$13&gt;=2000,23,
IF('Pricing + Order Summary'!$O$13&gt;=750,21,
2)))))</f>
        <v>2</v>
      </c>
      <c r="M2171" s="231" t="str">
        <f>"SPS20115"&amp;"-"&amp;D2171&amp;"-"&amp;'Order Form'!$O$3&amp;"-5"</f>
        <v>SPS20115-0-1-5</v>
      </c>
    </row>
    <row r="2172" spans="1:13">
      <c r="A2172" s="234">
        <f>'Order Form'!A59</f>
        <v>107699</v>
      </c>
      <c r="B2172" s="234">
        <f t="shared" si="146"/>
        <v>107699</v>
      </c>
      <c r="C2172" s="235">
        <f t="shared" si="147"/>
        <v>107699</v>
      </c>
      <c r="D2172" s="231">
        <f>'Order Form'!$N$2</f>
        <v>0</v>
      </c>
      <c r="E2172" s="232">
        <f>'Order Form'!$N$11</f>
        <v>0</v>
      </c>
      <c r="F2172" s="232" t="str">
        <f>IF(ISBLANK('Order Form'!$N$12),"",'Order Form'!$N$12)</f>
        <v/>
      </c>
      <c r="G2172" s="232">
        <f t="shared" ca="1" si="145"/>
        <v>41887</v>
      </c>
      <c r="H2172" s="233">
        <f>'Order Form'!$N$13</f>
        <v>0</v>
      </c>
      <c r="I2172" s="236">
        <f>'Order Form'!E59</f>
        <v>12.5</v>
      </c>
      <c r="J2172" s="231">
        <f>'Order Form'!N59</f>
        <v>0</v>
      </c>
      <c r="K2172" s="231" t="str">
        <f t="shared" si="148"/>
        <v>F</v>
      </c>
      <c r="L2172" s="231">
        <f>IF('Pricing + Order Summary'!$O$13&gt;=8000,14,
IF('Pricing + Order Summary'!$O$13&gt;=5500,15,
IF('Pricing + Order Summary'!$O$13&gt;=4000,16,
IF('Pricing + Order Summary'!$O$13&gt;=2000,23,
IF('Pricing + Order Summary'!$O$13&gt;=750,21,
2)))))</f>
        <v>2</v>
      </c>
      <c r="M2172" s="231" t="str">
        <f>"SPS20115"&amp;"-"&amp;D2172&amp;"-"&amp;'Order Form'!$O$3&amp;"-5"</f>
        <v>SPS20115-0-1-5</v>
      </c>
    </row>
    <row r="2173" spans="1:13">
      <c r="A2173" s="234">
        <f>'Order Form'!A60</f>
        <v>100241</v>
      </c>
      <c r="B2173" s="234">
        <f t="shared" si="146"/>
        <v>100241</v>
      </c>
      <c r="C2173" s="235">
        <f t="shared" si="147"/>
        <v>100241</v>
      </c>
      <c r="D2173" s="231">
        <f>'Order Form'!$N$2</f>
        <v>0</v>
      </c>
      <c r="E2173" s="232">
        <f>'Order Form'!$N$11</f>
        <v>0</v>
      </c>
      <c r="F2173" s="232" t="str">
        <f>IF(ISBLANK('Order Form'!$N$12),"",'Order Form'!$N$12)</f>
        <v/>
      </c>
      <c r="G2173" s="232">
        <f t="shared" ca="1" si="145"/>
        <v>41887</v>
      </c>
      <c r="H2173" s="233">
        <f>'Order Form'!$N$13</f>
        <v>0</v>
      </c>
      <c r="I2173" s="236">
        <f>'Order Form'!E60</f>
        <v>12.5</v>
      </c>
      <c r="J2173" s="231">
        <f>'Order Form'!N60</f>
        <v>0</v>
      </c>
      <c r="K2173" s="231" t="str">
        <f t="shared" si="148"/>
        <v>F</v>
      </c>
      <c r="L2173" s="231">
        <f>IF('Pricing + Order Summary'!$O$13&gt;=8000,14,
IF('Pricing + Order Summary'!$O$13&gt;=5500,15,
IF('Pricing + Order Summary'!$O$13&gt;=4000,16,
IF('Pricing + Order Summary'!$O$13&gt;=2000,23,
IF('Pricing + Order Summary'!$O$13&gt;=750,21,
2)))))</f>
        <v>2</v>
      </c>
      <c r="M2173" s="231" t="str">
        <f>"SPS20115"&amp;"-"&amp;D2173&amp;"-"&amp;'Order Form'!$O$3&amp;"-5"</f>
        <v>SPS20115-0-1-5</v>
      </c>
    </row>
    <row r="2174" spans="1:13">
      <c r="A2174" s="234">
        <f>'Order Form'!A61</f>
        <v>100538</v>
      </c>
      <c r="B2174" s="234">
        <f t="shared" si="146"/>
        <v>100538</v>
      </c>
      <c r="C2174" s="235">
        <f t="shared" si="147"/>
        <v>100538</v>
      </c>
      <c r="D2174" s="231">
        <f>'Order Form'!$N$2</f>
        <v>0</v>
      </c>
      <c r="E2174" s="232">
        <f>'Order Form'!$N$11</f>
        <v>0</v>
      </c>
      <c r="F2174" s="232" t="str">
        <f>IF(ISBLANK('Order Form'!$N$12),"",'Order Form'!$N$12)</f>
        <v/>
      </c>
      <c r="G2174" s="232">
        <f t="shared" ca="1" si="145"/>
        <v>41887</v>
      </c>
      <c r="H2174" s="233">
        <f>'Order Form'!$N$13</f>
        <v>0</v>
      </c>
      <c r="I2174" s="236">
        <f>'Order Form'!E61</f>
        <v>12.5</v>
      </c>
      <c r="J2174" s="231">
        <f>'Order Form'!N61</f>
        <v>0</v>
      </c>
      <c r="K2174" s="231" t="str">
        <f t="shared" si="148"/>
        <v>F</v>
      </c>
      <c r="L2174" s="231">
        <f>IF('Pricing + Order Summary'!$O$13&gt;=8000,14,
IF('Pricing + Order Summary'!$O$13&gt;=5500,15,
IF('Pricing + Order Summary'!$O$13&gt;=4000,16,
IF('Pricing + Order Summary'!$O$13&gt;=2000,23,
IF('Pricing + Order Summary'!$O$13&gt;=750,21,
2)))))</f>
        <v>2</v>
      </c>
      <c r="M2174" s="231" t="str">
        <f>"SPS20115"&amp;"-"&amp;D2174&amp;"-"&amp;'Order Form'!$O$3&amp;"-5"</f>
        <v>SPS20115-0-1-5</v>
      </c>
    </row>
    <row r="2175" spans="1:13">
      <c r="A2175" s="234">
        <f>'Order Form'!A62</f>
        <v>100539</v>
      </c>
      <c r="B2175" s="234">
        <f t="shared" si="146"/>
        <v>100539</v>
      </c>
      <c r="C2175" s="235">
        <f t="shared" si="147"/>
        <v>100539</v>
      </c>
      <c r="D2175" s="231">
        <f>'Order Form'!$N$2</f>
        <v>0</v>
      </c>
      <c r="E2175" s="232">
        <f>'Order Form'!$N$11</f>
        <v>0</v>
      </c>
      <c r="F2175" s="232" t="str">
        <f>IF(ISBLANK('Order Form'!$N$12),"",'Order Form'!$N$12)</f>
        <v/>
      </c>
      <c r="G2175" s="232">
        <f t="shared" ca="1" si="145"/>
        <v>41887</v>
      </c>
      <c r="H2175" s="233">
        <f>'Order Form'!$N$13</f>
        <v>0</v>
      </c>
      <c r="I2175" s="236">
        <f>'Order Form'!E62</f>
        <v>12.5</v>
      </c>
      <c r="J2175" s="231">
        <f>'Order Form'!N62</f>
        <v>0</v>
      </c>
      <c r="K2175" s="231" t="str">
        <f t="shared" si="148"/>
        <v>F</v>
      </c>
      <c r="L2175" s="231">
        <f>IF('Pricing + Order Summary'!$O$13&gt;=8000,14,
IF('Pricing + Order Summary'!$O$13&gt;=5500,15,
IF('Pricing + Order Summary'!$O$13&gt;=4000,16,
IF('Pricing + Order Summary'!$O$13&gt;=2000,23,
IF('Pricing + Order Summary'!$O$13&gt;=750,21,
2)))))</f>
        <v>2</v>
      </c>
      <c r="M2175" s="231" t="str">
        <f>"SPS20115"&amp;"-"&amp;D2175&amp;"-"&amp;'Order Form'!$O$3&amp;"-5"</f>
        <v>SPS20115-0-1-5</v>
      </c>
    </row>
    <row r="2176" spans="1:13">
      <c r="A2176" s="234">
        <f>'Order Form'!A63</f>
        <v>100206</v>
      </c>
      <c r="B2176" s="234">
        <f t="shared" si="146"/>
        <v>100206</v>
      </c>
      <c r="C2176" s="235">
        <f t="shared" si="147"/>
        <v>100206</v>
      </c>
      <c r="D2176" s="231">
        <f>'Order Form'!$N$2</f>
        <v>0</v>
      </c>
      <c r="E2176" s="232">
        <f>'Order Form'!$N$11</f>
        <v>0</v>
      </c>
      <c r="F2176" s="232" t="str">
        <f>IF(ISBLANK('Order Form'!$N$12),"",'Order Form'!$N$12)</f>
        <v/>
      </c>
      <c r="G2176" s="232">
        <f t="shared" ca="1" si="145"/>
        <v>41887</v>
      </c>
      <c r="H2176" s="233">
        <f>'Order Form'!$N$13</f>
        <v>0</v>
      </c>
      <c r="I2176" s="236">
        <f>'Order Form'!E63</f>
        <v>12.5</v>
      </c>
      <c r="J2176" s="231">
        <f>'Order Form'!N63</f>
        <v>0</v>
      </c>
      <c r="K2176" s="231" t="str">
        <f t="shared" si="148"/>
        <v>F</v>
      </c>
      <c r="L2176" s="231">
        <f>IF('Pricing + Order Summary'!$O$13&gt;=8000,14,
IF('Pricing + Order Summary'!$O$13&gt;=5500,15,
IF('Pricing + Order Summary'!$O$13&gt;=4000,16,
IF('Pricing + Order Summary'!$O$13&gt;=2000,23,
IF('Pricing + Order Summary'!$O$13&gt;=750,21,
2)))))</f>
        <v>2</v>
      </c>
      <c r="M2176" s="231" t="str">
        <f>"SPS20115"&amp;"-"&amp;D2176&amp;"-"&amp;'Order Form'!$O$3&amp;"-5"</f>
        <v>SPS20115-0-1-5</v>
      </c>
    </row>
    <row r="2177" spans="1:13">
      <c r="A2177" s="234">
        <f>'Order Form'!A64</f>
        <v>100541</v>
      </c>
      <c r="B2177" s="234">
        <f t="shared" si="146"/>
        <v>100541</v>
      </c>
      <c r="C2177" s="235">
        <f t="shared" si="147"/>
        <v>100541</v>
      </c>
      <c r="D2177" s="231">
        <f>'Order Form'!$N$2</f>
        <v>0</v>
      </c>
      <c r="E2177" s="232">
        <f>'Order Form'!$N$11</f>
        <v>0</v>
      </c>
      <c r="F2177" s="232" t="str">
        <f>IF(ISBLANK('Order Form'!$N$12),"",'Order Form'!$N$12)</f>
        <v/>
      </c>
      <c r="G2177" s="232">
        <f t="shared" ref="G2177:G2240" ca="1" si="149">TODAY()</f>
        <v>41887</v>
      </c>
      <c r="H2177" s="233">
        <f>'Order Form'!$N$13</f>
        <v>0</v>
      </c>
      <c r="I2177" s="236">
        <f>'Order Form'!E64</f>
        <v>12.5</v>
      </c>
      <c r="J2177" s="231">
        <f>'Order Form'!N64</f>
        <v>0</v>
      </c>
      <c r="K2177" s="231" t="str">
        <f t="shared" si="148"/>
        <v>F</v>
      </c>
      <c r="L2177" s="231">
        <f>IF('Pricing + Order Summary'!$O$13&gt;=8000,14,
IF('Pricing + Order Summary'!$O$13&gt;=5500,15,
IF('Pricing + Order Summary'!$O$13&gt;=4000,16,
IF('Pricing + Order Summary'!$O$13&gt;=2000,23,
IF('Pricing + Order Summary'!$O$13&gt;=750,21,
2)))))</f>
        <v>2</v>
      </c>
      <c r="M2177" s="231" t="str">
        <f>"SPS20115"&amp;"-"&amp;D2177&amp;"-"&amp;'Order Form'!$O$3&amp;"-5"</f>
        <v>SPS20115-0-1-5</v>
      </c>
    </row>
    <row r="2178" spans="1:13">
      <c r="A2178" s="234">
        <f>'Order Form'!A65</f>
        <v>100535</v>
      </c>
      <c r="B2178" s="234">
        <f t="shared" si="146"/>
        <v>100535</v>
      </c>
      <c r="C2178" s="235">
        <f t="shared" si="147"/>
        <v>100535</v>
      </c>
      <c r="D2178" s="231">
        <f>'Order Form'!$N$2</f>
        <v>0</v>
      </c>
      <c r="E2178" s="232">
        <f>'Order Form'!$N$11</f>
        <v>0</v>
      </c>
      <c r="F2178" s="232" t="str">
        <f>IF(ISBLANK('Order Form'!$N$12),"",'Order Form'!$N$12)</f>
        <v/>
      </c>
      <c r="G2178" s="232">
        <f t="shared" ca="1" si="149"/>
        <v>41887</v>
      </c>
      <c r="H2178" s="233">
        <f>'Order Form'!$N$13</f>
        <v>0</v>
      </c>
      <c r="I2178" s="236">
        <f>'Order Form'!E65</f>
        <v>12.5</v>
      </c>
      <c r="J2178" s="231">
        <f>'Order Form'!N65</f>
        <v>0</v>
      </c>
      <c r="K2178" s="231" t="str">
        <f t="shared" si="148"/>
        <v>F</v>
      </c>
      <c r="L2178" s="231">
        <f>IF('Pricing + Order Summary'!$O$13&gt;=8000,14,
IF('Pricing + Order Summary'!$O$13&gt;=5500,15,
IF('Pricing + Order Summary'!$O$13&gt;=4000,16,
IF('Pricing + Order Summary'!$O$13&gt;=2000,23,
IF('Pricing + Order Summary'!$O$13&gt;=750,21,
2)))))</f>
        <v>2</v>
      </c>
      <c r="M2178" s="231" t="str">
        <f>"SPS20115"&amp;"-"&amp;D2178&amp;"-"&amp;'Order Form'!$O$3&amp;"-5"</f>
        <v>SPS20115-0-1-5</v>
      </c>
    </row>
    <row r="2179" spans="1:13">
      <c r="A2179" s="234">
        <f>'Order Form'!A66</f>
        <v>100166</v>
      </c>
      <c r="B2179" s="234">
        <f t="shared" si="146"/>
        <v>100166</v>
      </c>
      <c r="C2179" s="235">
        <f t="shared" si="147"/>
        <v>100166</v>
      </c>
      <c r="D2179" s="231">
        <f>'Order Form'!$N$2</f>
        <v>0</v>
      </c>
      <c r="E2179" s="232">
        <f>'Order Form'!$N$11</f>
        <v>0</v>
      </c>
      <c r="F2179" s="232" t="str">
        <f>IF(ISBLANK('Order Form'!$N$12),"",'Order Form'!$N$12)</f>
        <v/>
      </c>
      <c r="G2179" s="232">
        <f t="shared" ca="1" si="149"/>
        <v>41887</v>
      </c>
      <c r="H2179" s="233">
        <f>'Order Form'!$N$13</f>
        <v>0</v>
      </c>
      <c r="I2179" s="236">
        <f>'Order Form'!E66</f>
        <v>12.5</v>
      </c>
      <c r="J2179" s="231">
        <f>'Order Form'!N66</f>
        <v>0</v>
      </c>
      <c r="K2179" s="231" t="str">
        <f t="shared" si="148"/>
        <v>F</v>
      </c>
      <c r="L2179" s="231">
        <f>IF('Pricing + Order Summary'!$O$13&gt;=8000,14,
IF('Pricing + Order Summary'!$O$13&gt;=5500,15,
IF('Pricing + Order Summary'!$O$13&gt;=4000,16,
IF('Pricing + Order Summary'!$O$13&gt;=2000,23,
IF('Pricing + Order Summary'!$O$13&gt;=750,21,
2)))))</f>
        <v>2</v>
      </c>
      <c r="M2179" s="231" t="str">
        <f>"SPS20115"&amp;"-"&amp;D2179&amp;"-"&amp;'Order Form'!$O$3&amp;"-5"</f>
        <v>SPS20115-0-1-5</v>
      </c>
    </row>
    <row r="2180" spans="1:13">
      <c r="A2180" s="234">
        <f>'Order Form'!A67</f>
        <v>100167</v>
      </c>
      <c r="B2180" s="234">
        <f t="shared" si="146"/>
        <v>100167</v>
      </c>
      <c r="C2180" s="235">
        <f t="shared" si="147"/>
        <v>100167</v>
      </c>
      <c r="D2180" s="231">
        <f>'Order Form'!$N$2</f>
        <v>0</v>
      </c>
      <c r="E2180" s="232">
        <f>'Order Form'!$N$11</f>
        <v>0</v>
      </c>
      <c r="F2180" s="232" t="str">
        <f>IF(ISBLANK('Order Form'!$N$12),"",'Order Form'!$N$12)</f>
        <v/>
      </c>
      <c r="G2180" s="232">
        <f t="shared" ca="1" si="149"/>
        <v>41887</v>
      </c>
      <c r="H2180" s="233">
        <f>'Order Form'!$N$13</f>
        <v>0</v>
      </c>
      <c r="I2180" s="236">
        <f>'Order Form'!E67</f>
        <v>12.5</v>
      </c>
      <c r="J2180" s="231">
        <f>'Order Form'!N67</f>
        <v>0</v>
      </c>
      <c r="K2180" s="231" t="str">
        <f t="shared" si="148"/>
        <v>F</v>
      </c>
      <c r="L2180" s="231">
        <f>IF('Pricing + Order Summary'!$O$13&gt;=8000,14,
IF('Pricing + Order Summary'!$O$13&gt;=5500,15,
IF('Pricing + Order Summary'!$O$13&gt;=4000,16,
IF('Pricing + Order Summary'!$O$13&gt;=2000,23,
IF('Pricing + Order Summary'!$O$13&gt;=750,21,
2)))))</f>
        <v>2</v>
      </c>
      <c r="M2180" s="231" t="str">
        <f>"SPS20115"&amp;"-"&amp;D2180&amp;"-"&amp;'Order Form'!$O$3&amp;"-5"</f>
        <v>SPS20115-0-1-5</v>
      </c>
    </row>
    <row r="2181" spans="1:13">
      <c r="A2181" s="234">
        <f>'Order Form'!A68</f>
        <v>100530</v>
      </c>
      <c r="B2181" s="234">
        <f t="shared" si="146"/>
        <v>100530</v>
      </c>
      <c r="C2181" s="235">
        <f t="shared" si="147"/>
        <v>100530</v>
      </c>
      <c r="D2181" s="231">
        <f>'Order Form'!$N$2</f>
        <v>0</v>
      </c>
      <c r="E2181" s="232">
        <f>'Order Form'!$N$11</f>
        <v>0</v>
      </c>
      <c r="F2181" s="232" t="str">
        <f>IF(ISBLANK('Order Form'!$N$12),"",'Order Form'!$N$12)</f>
        <v/>
      </c>
      <c r="G2181" s="232">
        <f t="shared" ca="1" si="149"/>
        <v>41887</v>
      </c>
      <c r="H2181" s="233">
        <f>'Order Form'!$N$13</f>
        <v>0</v>
      </c>
      <c r="I2181" s="236">
        <f>'Order Form'!E68</f>
        <v>12.5</v>
      </c>
      <c r="J2181" s="231">
        <f>'Order Form'!N68</f>
        <v>0</v>
      </c>
      <c r="K2181" s="231" t="str">
        <f t="shared" si="148"/>
        <v>F</v>
      </c>
      <c r="L2181" s="231">
        <f>IF('Pricing + Order Summary'!$O$13&gt;=8000,14,
IF('Pricing + Order Summary'!$O$13&gt;=5500,15,
IF('Pricing + Order Summary'!$O$13&gt;=4000,16,
IF('Pricing + Order Summary'!$O$13&gt;=2000,23,
IF('Pricing + Order Summary'!$O$13&gt;=750,21,
2)))))</f>
        <v>2</v>
      </c>
      <c r="M2181" s="231" t="str">
        <f>"SPS20115"&amp;"-"&amp;D2181&amp;"-"&amp;'Order Form'!$O$3&amp;"-5"</f>
        <v>SPS20115-0-1-5</v>
      </c>
    </row>
    <row r="2182" spans="1:13">
      <c r="A2182" s="234">
        <f>'Order Form'!A69</f>
        <v>100207</v>
      </c>
      <c r="B2182" s="234">
        <f t="shared" si="146"/>
        <v>100207</v>
      </c>
      <c r="C2182" s="235">
        <f t="shared" si="147"/>
        <v>100207</v>
      </c>
      <c r="D2182" s="231">
        <f>'Order Form'!$N$2</f>
        <v>0</v>
      </c>
      <c r="E2182" s="232">
        <f>'Order Form'!$N$11</f>
        <v>0</v>
      </c>
      <c r="F2182" s="232" t="str">
        <f>IF(ISBLANK('Order Form'!$N$12),"",'Order Form'!$N$12)</f>
        <v/>
      </c>
      <c r="G2182" s="232">
        <f t="shared" ca="1" si="149"/>
        <v>41887</v>
      </c>
      <c r="H2182" s="233">
        <f>'Order Form'!$N$13</f>
        <v>0</v>
      </c>
      <c r="I2182" s="236">
        <f>'Order Form'!E69</f>
        <v>12.5</v>
      </c>
      <c r="J2182" s="231">
        <f>'Order Form'!N69</f>
        <v>0</v>
      </c>
      <c r="K2182" s="231" t="str">
        <f t="shared" si="148"/>
        <v>F</v>
      </c>
      <c r="L2182" s="231">
        <f>IF('Pricing + Order Summary'!$O$13&gt;=8000,14,
IF('Pricing + Order Summary'!$O$13&gt;=5500,15,
IF('Pricing + Order Summary'!$O$13&gt;=4000,16,
IF('Pricing + Order Summary'!$O$13&gt;=2000,23,
IF('Pricing + Order Summary'!$O$13&gt;=750,21,
2)))))</f>
        <v>2</v>
      </c>
      <c r="M2182" s="231" t="str">
        <f>"SPS20115"&amp;"-"&amp;D2182&amp;"-"&amp;'Order Form'!$O$3&amp;"-5"</f>
        <v>SPS20115-0-1-5</v>
      </c>
    </row>
    <row r="2183" spans="1:13">
      <c r="A2183" s="234">
        <f>'Order Form'!A70</f>
        <v>100536</v>
      </c>
      <c r="B2183" s="234">
        <f t="shared" si="146"/>
        <v>100536</v>
      </c>
      <c r="C2183" s="235">
        <f t="shared" si="147"/>
        <v>100536</v>
      </c>
      <c r="D2183" s="231">
        <f>'Order Form'!$N$2</f>
        <v>0</v>
      </c>
      <c r="E2183" s="232">
        <f>'Order Form'!$N$11</f>
        <v>0</v>
      </c>
      <c r="F2183" s="232" t="str">
        <f>IF(ISBLANK('Order Form'!$N$12),"",'Order Form'!$N$12)</f>
        <v/>
      </c>
      <c r="G2183" s="232">
        <f t="shared" ca="1" si="149"/>
        <v>41887</v>
      </c>
      <c r="H2183" s="233">
        <f>'Order Form'!$N$13</f>
        <v>0</v>
      </c>
      <c r="I2183" s="236">
        <f>'Order Form'!E70</f>
        <v>12.5</v>
      </c>
      <c r="J2183" s="231">
        <f>'Order Form'!N70</f>
        <v>0</v>
      </c>
      <c r="K2183" s="231" t="str">
        <f t="shared" si="148"/>
        <v>F</v>
      </c>
      <c r="L2183" s="231">
        <f>IF('Pricing + Order Summary'!$O$13&gt;=8000,14,
IF('Pricing + Order Summary'!$O$13&gt;=5500,15,
IF('Pricing + Order Summary'!$O$13&gt;=4000,16,
IF('Pricing + Order Summary'!$O$13&gt;=2000,23,
IF('Pricing + Order Summary'!$O$13&gt;=750,21,
2)))))</f>
        <v>2</v>
      </c>
      <c r="M2183" s="231" t="str">
        <f>"SPS20115"&amp;"-"&amp;D2183&amp;"-"&amp;'Order Form'!$O$3&amp;"-5"</f>
        <v>SPS20115-0-1-5</v>
      </c>
    </row>
    <row r="2184" spans="1:13">
      <c r="A2184" s="234">
        <f>'Order Form'!A71</f>
        <v>100542</v>
      </c>
      <c r="B2184" s="234">
        <f t="shared" si="146"/>
        <v>100542</v>
      </c>
      <c r="C2184" s="235">
        <f t="shared" si="147"/>
        <v>100542</v>
      </c>
      <c r="D2184" s="231">
        <f>'Order Form'!$N$2</f>
        <v>0</v>
      </c>
      <c r="E2184" s="232">
        <f>'Order Form'!$N$11</f>
        <v>0</v>
      </c>
      <c r="F2184" s="232" t="str">
        <f>IF(ISBLANK('Order Form'!$N$12),"",'Order Form'!$N$12)</f>
        <v/>
      </c>
      <c r="G2184" s="232">
        <f t="shared" ca="1" si="149"/>
        <v>41887</v>
      </c>
      <c r="H2184" s="233">
        <f>'Order Form'!$N$13</f>
        <v>0</v>
      </c>
      <c r="I2184" s="236">
        <f>'Order Form'!E71</f>
        <v>12.5</v>
      </c>
      <c r="J2184" s="231">
        <f>'Order Form'!N71</f>
        <v>0</v>
      </c>
      <c r="K2184" s="231" t="str">
        <f t="shared" si="148"/>
        <v>F</v>
      </c>
      <c r="L2184" s="231">
        <f>IF('Pricing + Order Summary'!$O$13&gt;=8000,14,
IF('Pricing + Order Summary'!$O$13&gt;=5500,15,
IF('Pricing + Order Summary'!$O$13&gt;=4000,16,
IF('Pricing + Order Summary'!$O$13&gt;=2000,23,
IF('Pricing + Order Summary'!$O$13&gt;=750,21,
2)))))</f>
        <v>2</v>
      </c>
      <c r="M2184" s="231" t="str">
        <f>"SPS20115"&amp;"-"&amp;D2184&amp;"-"&amp;'Order Form'!$O$3&amp;"-5"</f>
        <v>SPS20115-0-1-5</v>
      </c>
    </row>
    <row r="2185" spans="1:13">
      <c r="A2185" s="234">
        <f>'Order Form'!A72</f>
        <v>108686</v>
      </c>
      <c r="B2185" s="234">
        <f t="shared" si="146"/>
        <v>108686</v>
      </c>
      <c r="C2185" s="235">
        <f t="shared" si="147"/>
        <v>108686</v>
      </c>
      <c r="D2185" s="231">
        <f>'Order Form'!$N$2</f>
        <v>0</v>
      </c>
      <c r="E2185" s="232">
        <f>'Order Form'!$N$11</f>
        <v>0</v>
      </c>
      <c r="F2185" s="232" t="str">
        <f>IF(ISBLANK('Order Form'!$N$12),"",'Order Form'!$N$12)</f>
        <v/>
      </c>
      <c r="G2185" s="232">
        <f t="shared" ca="1" si="149"/>
        <v>41887</v>
      </c>
      <c r="H2185" s="233">
        <f>'Order Form'!$N$13</f>
        <v>0</v>
      </c>
      <c r="I2185" s="236">
        <f>'Order Form'!E72</f>
        <v>12.5</v>
      </c>
      <c r="J2185" s="231">
        <f>'Order Form'!N72</f>
        <v>0</v>
      </c>
      <c r="K2185" s="231" t="str">
        <f t="shared" si="148"/>
        <v>F</v>
      </c>
      <c r="L2185" s="231">
        <f>IF('Pricing + Order Summary'!$O$13&gt;=8000,14,
IF('Pricing + Order Summary'!$O$13&gt;=5500,15,
IF('Pricing + Order Summary'!$O$13&gt;=4000,16,
IF('Pricing + Order Summary'!$O$13&gt;=2000,23,
IF('Pricing + Order Summary'!$O$13&gt;=750,21,
2)))))</f>
        <v>2</v>
      </c>
      <c r="M2185" s="231" t="str">
        <f>"SPS20115"&amp;"-"&amp;D2185&amp;"-"&amp;'Order Form'!$O$3&amp;"-5"</f>
        <v>SPS20115-0-1-5</v>
      </c>
    </row>
    <row r="2186" spans="1:13">
      <c r="A2186" s="234">
        <f>'Order Form'!A73</f>
        <v>100482</v>
      </c>
      <c r="B2186" s="234">
        <f t="shared" si="146"/>
        <v>100482</v>
      </c>
      <c r="C2186" s="235">
        <f t="shared" si="147"/>
        <v>100482</v>
      </c>
      <c r="D2186" s="231">
        <f>'Order Form'!$N$2</f>
        <v>0</v>
      </c>
      <c r="E2186" s="232">
        <f>'Order Form'!$N$11</f>
        <v>0</v>
      </c>
      <c r="F2186" s="232" t="str">
        <f>IF(ISBLANK('Order Form'!$N$12),"",'Order Form'!$N$12)</f>
        <v/>
      </c>
      <c r="G2186" s="232">
        <f t="shared" ca="1" si="149"/>
        <v>41887</v>
      </c>
      <c r="H2186" s="233">
        <f>'Order Form'!$N$13</f>
        <v>0</v>
      </c>
      <c r="I2186" s="236">
        <f>'Order Form'!E73</f>
        <v>12.5</v>
      </c>
      <c r="J2186" s="231">
        <f>'Order Form'!N73</f>
        <v>0</v>
      </c>
      <c r="K2186" s="231" t="str">
        <f t="shared" si="148"/>
        <v>F</v>
      </c>
      <c r="L2186" s="231">
        <f>IF('Pricing + Order Summary'!$O$13&gt;=8000,14,
IF('Pricing + Order Summary'!$O$13&gt;=5500,15,
IF('Pricing + Order Summary'!$O$13&gt;=4000,16,
IF('Pricing + Order Summary'!$O$13&gt;=2000,23,
IF('Pricing + Order Summary'!$O$13&gt;=750,21,
2)))))</f>
        <v>2</v>
      </c>
      <c r="M2186" s="231" t="str">
        <f>"SPS20115"&amp;"-"&amp;D2186&amp;"-"&amp;'Order Form'!$O$3&amp;"-5"</f>
        <v>SPS20115-0-1-5</v>
      </c>
    </row>
    <row r="2187" spans="1:13">
      <c r="A2187" s="234">
        <f>'Order Form'!A74</f>
        <v>100483</v>
      </c>
      <c r="B2187" s="234">
        <f t="shared" si="146"/>
        <v>100483</v>
      </c>
      <c r="C2187" s="235">
        <f t="shared" si="147"/>
        <v>100483</v>
      </c>
      <c r="D2187" s="231">
        <f>'Order Form'!$N$2</f>
        <v>0</v>
      </c>
      <c r="E2187" s="232">
        <f>'Order Form'!$N$11</f>
        <v>0</v>
      </c>
      <c r="F2187" s="232" t="str">
        <f>IF(ISBLANK('Order Form'!$N$12),"",'Order Form'!$N$12)</f>
        <v/>
      </c>
      <c r="G2187" s="232">
        <f t="shared" ca="1" si="149"/>
        <v>41887</v>
      </c>
      <c r="H2187" s="233">
        <f>'Order Form'!$N$13</f>
        <v>0</v>
      </c>
      <c r="I2187" s="236">
        <f>'Order Form'!E74</f>
        <v>12.5</v>
      </c>
      <c r="J2187" s="231">
        <f>'Order Form'!N74</f>
        <v>0</v>
      </c>
      <c r="K2187" s="231" t="str">
        <f t="shared" si="148"/>
        <v>F</v>
      </c>
      <c r="L2187" s="231">
        <f>IF('Pricing + Order Summary'!$O$13&gt;=8000,14,
IF('Pricing + Order Summary'!$O$13&gt;=5500,15,
IF('Pricing + Order Summary'!$O$13&gt;=4000,16,
IF('Pricing + Order Summary'!$O$13&gt;=2000,23,
IF('Pricing + Order Summary'!$O$13&gt;=750,21,
2)))))</f>
        <v>2</v>
      </c>
      <c r="M2187" s="231" t="str">
        <f>"SPS20115"&amp;"-"&amp;D2187&amp;"-"&amp;'Order Form'!$O$3&amp;"-5"</f>
        <v>SPS20115-0-1-5</v>
      </c>
    </row>
    <row r="2188" spans="1:13">
      <c r="A2188" s="234">
        <f>'Order Form'!A75</f>
        <v>100481</v>
      </c>
      <c r="B2188" s="234">
        <f t="shared" si="146"/>
        <v>100481</v>
      </c>
      <c r="C2188" s="235">
        <f t="shared" si="147"/>
        <v>100481</v>
      </c>
      <c r="D2188" s="231">
        <f>'Order Form'!$N$2</f>
        <v>0</v>
      </c>
      <c r="E2188" s="232">
        <f>'Order Form'!$N$11</f>
        <v>0</v>
      </c>
      <c r="F2188" s="232" t="str">
        <f>IF(ISBLANK('Order Form'!$N$12),"",'Order Form'!$N$12)</f>
        <v/>
      </c>
      <c r="G2188" s="232">
        <f t="shared" ca="1" si="149"/>
        <v>41887</v>
      </c>
      <c r="H2188" s="233">
        <f>'Order Form'!$N$13</f>
        <v>0</v>
      </c>
      <c r="I2188" s="236">
        <f>'Order Form'!E75</f>
        <v>12.5</v>
      </c>
      <c r="J2188" s="231">
        <f>'Order Form'!N75</f>
        <v>0</v>
      </c>
      <c r="K2188" s="231" t="str">
        <f t="shared" si="148"/>
        <v>F</v>
      </c>
      <c r="L2188" s="231">
        <f>IF('Pricing + Order Summary'!$O$13&gt;=8000,14,
IF('Pricing + Order Summary'!$O$13&gt;=5500,15,
IF('Pricing + Order Summary'!$O$13&gt;=4000,16,
IF('Pricing + Order Summary'!$O$13&gt;=2000,23,
IF('Pricing + Order Summary'!$O$13&gt;=750,21,
2)))))</f>
        <v>2</v>
      </c>
      <c r="M2188" s="231" t="str">
        <f>"SPS20115"&amp;"-"&amp;D2188&amp;"-"&amp;'Order Form'!$O$3&amp;"-5"</f>
        <v>SPS20115-0-1-5</v>
      </c>
    </row>
    <row r="2189" spans="1:13">
      <c r="A2189" s="234">
        <f>'Order Form'!A76</f>
        <v>107724</v>
      </c>
      <c r="B2189" s="234">
        <f t="shared" si="146"/>
        <v>107724</v>
      </c>
      <c r="C2189" s="235">
        <f t="shared" si="147"/>
        <v>107724</v>
      </c>
      <c r="D2189" s="231">
        <f>'Order Form'!$N$2</f>
        <v>0</v>
      </c>
      <c r="E2189" s="232">
        <f>'Order Form'!$N$11</f>
        <v>0</v>
      </c>
      <c r="F2189" s="232" t="str">
        <f>IF(ISBLANK('Order Form'!$N$12),"",'Order Form'!$N$12)</f>
        <v/>
      </c>
      <c r="G2189" s="232">
        <f t="shared" ca="1" si="149"/>
        <v>41887</v>
      </c>
      <c r="H2189" s="233">
        <f>'Order Form'!$N$13</f>
        <v>0</v>
      </c>
      <c r="I2189" s="236">
        <f>'Order Form'!E76</f>
        <v>12.5</v>
      </c>
      <c r="J2189" s="231">
        <f>'Order Form'!N76</f>
        <v>0</v>
      </c>
      <c r="K2189" s="231" t="str">
        <f t="shared" si="148"/>
        <v>F</v>
      </c>
      <c r="L2189" s="231">
        <f>IF('Pricing + Order Summary'!$O$13&gt;=8000,14,
IF('Pricing + Order Summary'!$O$13&gt;=5500,15,
IF('Pricing + Order Summary'!$O$13&gt;=4000,16,
IF('Pricing + Order Summary'!$O$13&gt;=2000,23,
IF('Pricing + Order Summary'!$O$13&gt;=750,21,
2)))))</f>
        <v>2</v>
      </c>
      <c r="M2189" s="231" t="str">
        <f>"SPS20115"&amp;"-"&amp;D2189&amp;"-"&amp;'Order Form'!$O$3&amp;"-5"</f>
        <v>SPS20115-0-1-5</v>
      </c>
    </row>
    <row r="2190" spans="1:13">
      <c r="A2190" s="234">
        <f>'Order Form'!A77</f>
        <v>100382</v>
      </c>
      <c r="B2190" s="234">
        <f t="shared" si="146"/>
        <v>100382</v>
      </c>
      <c r="C2190" s="235">
        <f t="shared" si="147"/>
        <v>100382</v>
      </c>
      <c r="D2190" s="231">
        <f>'Order Form'!$N$2</f>
        <v>0</v>
      </c>
      <c r="E2190" s="232">
        <f>'Order Form'!$N$11</f>
        <v>0</v>
      </c>
      <c r="F2190" s="232" t="str">
        <f>IF(ISBLANK('Order Form'!$N$12),"",'Order Form'!$N$12)</f>
        <v/>
      </c>
      <c r="G2190" s="232">
        <f t="shared" ca="1" si="149"/>
        <v>41887</v>
      </c>
      <c r="H2190" s="233">
        <f>'Order Form'!$N$13</f>
        <v>0</v>
      </c>
      <c r="I2190" s="236">
        <f>'Order Form'!E77</f>
        <v>12.5</v>
      </c>
      <c r="J2190" s="231">
        <f>'Order Form'!N77</f>
        <v>0</v>
      </c>
      <c r="K2190" s="231" t="str">
        <f t="shared" si="148"/>
        <v>F</v>
      </c>
      <c r="L2190" s="231">
        <f>IF('Pricing + Order Summary'!$O$13&gt;=8000,14,
IF('Pricing + Order Summary'!$O$13&gt;=5500,15,
IF('Pricing + Order Summary'!$O$13&gt;=4000,16,
IF('Pricing + Order Summary'!$O$13&gt;=2000,23,
IF('Pricing + Order Summary'!$O$13&gt;=750,21,
2)))))</f>
        <v>2</v>
      </c>
      <c r="M2190" s="231" t="str">
        <f>"SPS20115"&amp;"-"&amp;D2190&amp;"-"&amp;'Order Form'!$O$3&amp;"-5"</f>
        <v>SPS20115-0-1-5</v>
      </c>
    </row>
    <row r="2191" spans="1:13">
      <c r="A2191" s="234">
        <f>'Order Form'!A78</f>
        <v>100528</v>
      </c>
      <c r="B2191" s="234">
        <f t="shared" si="146"/>
        <v>100528</v>
      </c>
      <c r="C2191" s="235">
        <f t="shared" si="147"/>
        <v>100528</v>
      </c>
      <c r="D2191" s="231">
        <f>'Order Form'!$N$2</f>
        <v>0</v>
      </c>
      <c r="E2191" s="232">
        <f>'Order Form'!$N$11</f>
        <v>0</v>
      </c>
      <c r="F2191" s="232" t="str">
        <f>IF(ISBLANK('Order Form'!$N$12),"",'Order Form'!$N$12)</f>
        <v/>
      </c>
      <c r="G2191" s="232">
        <f t="shared" ca="1" si="149"/>
        <v>41887</v>
      </c>
      <c r="H2191" s="233">
        <f>'Order Form'!$N$13</f>
        <v>0</v>
      </c>
      <c r="I2191" s="236">
        <f>'Order Form'!E78</f>
        <v>12.5</v>
      </c>
      <c r="J2191" s="231">
        <f>'Order Form'!N78</f>
        <v>0</v>
      </c>
      <c r="K2191" s="231" t="str">
        <f t="shared" si="148"/>
        <v>F</v>
      </c>
      <c r="L2191" s="231">
        <f>IF('Pricing + Order Summary'!$O$13&gt;=8000,14,
IF('Pricing + Order Summary'!$O$13&gt;=5500,15,
IF('Pricing + Order Summary'!$O$13&gt;=4000,16,
IF('Pricing + Order Summary'!$O$13&gt;=2000,23,
IF('Pricing + Order Summary'!$O$13&gt;=750,21,
2)))))</f>
        <v>2</v>
      </c>
      <c r="M2191" s="231" t="str">
        <f>"SPS20115"&amp;"-"&amp;D2191&amp;"-"&amp;'Order Form'!$O$3&amp;"-5"</f>
        <v>SPS20115-0-1-5</v>
      </c>
    </row>
    <row r="2192" spans="1:13">
      <c r="A2192" s="234">
        <f>'Order Form'!A79</f>
        <v>108683</v>
      </c>
      <c r="B2192" s="234">
        <f t="shared" si="146"/>
        <v>108683</v>
      </c>
      <c r="C2192" s="235">
        <f t="shared" si="147"/>
        <v>108683</v>
      </c>
      <c r="D2192" s="231">
        <f>'Order Form'!$N$2</f>
        <v>0</v>
      </c>
      <c r="E2192" s="232">
        <f>'Order Form'!$N$11</f>
        <v>0</v>
      </c>
      <c r="F2192" s="232" t="str">
        <f>IF(ISBLANK('Order Form'!$N$12),"",'Order Form'!$N$12)</f>
        <v/>
      </c>
      <c r="G2192" s="232">
        <f t="shared" ca="1" si="149"/>
        <v>41887</v>
      </c>
      <c r="H2192" s="233">
        <f>'Order Form'!$N$13</f>
        <v>0</v>
      </c>
      <c r="I2192" s="236">
        <f>'Order Form'!E79</f>
        <v>12.5</v>
      </c>
      <c r="J2192" s="231">
        <f>'Order Form'!N79</f>
        <v>0</v>
      </c>
      <c r="K2192" s="231" t="str">
        <f t="shared" si="148"/>
        <v>F</v>
      </c>
      <c r="L2192" s="231">
        <f>IF('Pricing + Order Summary'!$O$13&gt;=8000,14,
IF('Pricing + Order Summary'!$O$13&gt;=5500,15,
IF('Pricing + Order Summary'!$O$13&gt;=4000,16,
IF('Pricing + Order Summary'!$O$13&gt;=2000,23,
IF('Pricing + Order Summary'!$O$13&gt;=750,21,
2)))))</f>
        <v>2</v>
      </c>
      <c r="M2192" s="231" t="str">
        <f>"SPS20115"&amp;"-"&amp;D2192&amp;"-"&amp;'Order Form'!$O$3&amp;"-5"</f>
        <v>SPS20115-0-1-5</v>
      </c>
    </row>
    <row r="2193" spans="1:13">
      <c r="A2193" s="234">
        <f>'Order Form'!A80</f>
        <v>100529</v>
      </c>
      <c r="B2193" s="234">
        <f t="shared" si="146"/>
        <v>100529</v>
      </c>
      <c r="C2193" s="235">
        <f t="shared" si="147"/>
        <v>100529</v>
      </c>
      <c r="D2193" s="231">
        <f>'Order Form'!$N$2</f>
        <v>0</v>
      </c>
      <c r="E2193" s="232">
        <f>'Order Form'!$N$11</f>
        <v>0</v>
      </c>
      <c r="F2193" s="232" t="str">
        <f>IF(ISBLANK('Order Form'!$N$12),"",'Order Form'!$N$12)</f>
        <v/>
      </c>
      <c r="G2193" s="232">
        <f t="shared" ca="1" si="149"/>
        <v>41887</v>
      </c>
      <c r="H2193" s="233">
        <f>'Order Form'!$N$13</f>
        <v>0</v>
      </c>
      <c r="I2193" s="236">
        <f>'Order Form'!E80</f>
        <v>12.5</v>
      </c>
      <c r="J2193" s="231">
        <f>'Order Form'!N80</f>
        <v>0</v>
      </c>
      <c r="K2193" s="231" t="str">
        <f t="shared" si="148"/>
        <v>F</v>
      </c>
      <c r="L2193" s="231">
        <f>IF('Pricing + Order Summary'!$O$13&gt;=8000,14,
IF('Pricing + Order Summary'!$O$13&gt;=5500,15,
IF('Pricing + Order Summary'!$O$13&gt;=4000,16,
IF('Pricing + Order Summary'!$O$13&gt;=2000,23,
IF('Pricing + Order Summary'!$O$13&gt;=750,21,
2)))))</f>
        <v>2</v>
      </c>
      <c r="M2193" s="231" t="str">
        <f>"SPS20115"&amp;"-"&amp;D2193&amp;"-"&amp;'Order Form'!$O$3&amp;"-5"</f>
        <v>SPS20115-0-1-5</v>
      </c>
    </row>
    <row r="2194" spans="1:13">
      <c r="A2194" s="234">
        <f>'Order Form'!A81</f>
        <v>100534</v>
      </c>
      <c r="B2194" s="234">
        <f t="shared" si="146"/>
        <v>100534</v>
      </c>
      <c r="C2194" s="235">
        <f t="shared" si="147"/>
        <v>100534</v>
      </c>
      <c r="D2194" s="231">
        <f>'Order Form'!$N$2</f>
        <v>0</v>
      </c>
      <c r="E2194" s="232">
        <f>'Order Form'!$N$11</f>
        <v>0</v>
      </c>
      <c r="F2194" s="232" t="str">
        <f>IF(ISBLANK('Order Form'!$N$12),"",'Order Form'!$N$12)</f>
        <v/>
      </c>
      <c r="G2194" s="232">
        <f t="shared" ca="1" si="149"/>
        <v>41887</v>
      </c>
      <c r="H2194" s="233">
        <f>'Order Form'!$N$13</f>
        <v>0</v>
      </c>
      <c r="I2194" s="236">
        <f>'Order Form'!E81</f>
        <v>12.5</v>
      </c>
      <c r="J2194" s="231">
        <f>'Order Form'!N81</f>
        <v>0</v>
      </c>
      <c r="K2194" s="231" t="str">
        <f t="shared" si="148"/>
        <v>F</v>
      </c>
      <c r="L2194" s="231">
        <f>IF('Pricing + Order Summary'!$O$13&gt;=8000,14,
IF('Pricing + Order Summary'!$O$13&gt;=5500,15,
IF('Pricing + Order Summary'!$O$13&gt;=4000,16,
IF('Pricing + Order Summary'!$O$13&gt;=2000,23,
IF('Pricing + Order Summary'!$O$13&gt;=750,21,
2)))))</f>
        <v>2</v>
      </c>
      <c r="M2194" s="231" t="str">
        <f>"SPS20115"&amp;"-"&amp;D2194&amp;"-"&amp;'Order Form'!$O$3&amp;"-5"</f>
        <v>SPS20115-0-1-5</v>
      </c>
    </row>
    <row r="2195" spans="1:13">
      <c r="A2195" s="234">
        <f>'Order Form'!A82</f>
        <v>100533</v>
      </c>
      <c r="B2195" s="234">
        <f t="shared" ref="B2195:B2258" si="150">A2195</f>
        <v>100533</v>
      </c>
      <c r="C2195" s="235">
        <f t="shared" ref="C2195:C2258" si="151">IF(B2195=0,A2195,B2195)</f>
        <v>100533</v>
      </c>
      <c r="D2195" s="231">
        <f>'Order Form'!$N$2</f>
        <v>0</v>
      </c>
      <c r="E2195" s="232">
        <f>'Order Form'!$N$11</f>
        <v>0</v>
      </c>
      <c r="F2195" s="232" t="str">
        <f>IF(ISBLANK('Order Form'!$N$12),"",'Order Form'!$N$12)</f>
        <v/>
      </c>
      <c r="G2195" s="232">
        <f t="shared" ca="1" si="149"/>
        <v>41887</v>
      </c>
      <c r="H2195" s="233">
        <f>'Order Form'!$N$13</f>
        <v>0</v>
      </c>
      <c r="I2195" s="236">
        <f>'Order Form'!E82</f>
        <v>12.5</v>
      </c>
      <c r="J2195" s="231">
        <f>'Order Form'!N82</f>
        <v>0</v>
      </c>
      <c r="K2195" s="231" t="str">
        <f t="shared" ref="K2195:K2258" si="152">IF(J2195=0,"F","T")</f>
        <v>F</v>
      </c>
      <c r="L2195" s="231">
        <f>IF('Pricing + Order Summary'!$O$13&gt;=8000,14,
IF('Pricing + Order Summary'!$O$13&gt;=5500,15,
IF('Pricing + Order Summary'!$O$13&gt;=4000,16,
IF('Pricing + Order Summary'!$O$13&gt;=2000,23,
IF('Pricing + Order Summary'!$O$13&gt;=750,21,
2)))))</f>
        <v>2</v>
      </c>
      <c r="M2195" s="231" t="str">
        <f>"SPS20115"&amp;"-"&amp;D2195&amp;"-"&amp;'Order Form'!$O$3&amp;"-5"</f>
        <v>SPS20115-0-1-5</v>
      </c>
    </row>
    <row r="2196" spans="1:13">
      <c r="A2196" s="234">
        <f>'Order Form'!A83</f>
        <v>100531</v>
      </c>
      <c r="B2196" s="234">
        <f t="shared" si="150"/>
        <v>100531</v>
      </c>
      <c r="C2196" s="235">
        <f t="shared" si="151"/>
        <v>100531</v>
      </c>
      <c r="D2196" s="231">
        <f>'Order Form'!$N$2</f>
        <v>0</v>
      </c>
      <c r="E2196" s="232">
        <f>'Order Form'!$N$11</f>
        <v>0</v>
      </c>
      <c r="F2196" s="232" t="str">
        <f>IF(ISBLANK('Order Form'!$N$12),"",'Order Form'!$N$12)</f>
        <v/>
      </c>
      <c r="G2196" s="232">
        <f t="shared" ca="1" si="149"/>
        <v>41887</v>
      </c>
      <c r="H2196" s="233">
        <f>'Order Form'!$N$13</f>
        <v>0</v>
      </c>
      <c r="I2196" s="236">
        <f>'Order Form'!E83</f>
        <v>12.5</v>
      </c>
      <c r="J2196" s="231">
        <f>'Order Form'!N83</f>
        <v>0</v>
      </c>
      <c r="K2196" s="231" t="str">
        <f t="shared" si="152"/>
        <v>F</v>
      </c>
      <c r="L2196" s="231">
        <f>IF('Pricing + Order Summary'!$O$13&gt;=8000,14,
IF('Pricing + Order Summary'!$O$13&gt;=5500,15,
IF('Pricing + Order Summary'!$O$13&gt;=4000,16,
IF('Pricing + Order Summary'!$O$13&gt;=2000,23,
IF('Pricing + Order Summary'!$O$13&gt;=750,21,
2)))))</f>
        <v>2</v>
      </c>
      <c r="M2196" s="231" t="str">
        <f>"SPS20115"&amp;"-"&amp;D2196&amp;"-"&amp;'Order Form'!$O$3&amp;"-5"</f>
        <v>SPS20115-0-1-5</v>
      </c>
    </row>
    <row r="2197" spans="1:13">
      <c r="A2197" s="234">
        <f>'Order Form'!A84</f>
        <v>107719</v>
      </c>
      <c r="B2197" s="234">
        <f t="shared" si="150"/>
        <v>107719</v>
      </c>
      <c r="C2197" s="235">
        <f t="shared" si="151"/>
        <v>107719</v>
      </c>
      <c r="D2197" s="231">
        <f>'Order Form'!$N$2</f>
        <v>0</v>
      </c>
      <c r="E2197" s="232">
        <f>'Order Form'!$N$11</f>
        <v>0</v>
      </c>
      <c r="F2197" s="232" t="str">
        <f>IF(ISBLANK('Order Form'!$N$12),"",'Order Form'!$N$12)</f>
        <v/>
      </c>
      <c r="G2197" s="232">
        <f t="shared" ca="1" si="149"/>
        <v>41887</v>
      </c>
      <c r="H2197" s="233">
        <f>'Order Form'!$N$13</f>
        <v>0</v>
      </c>
      <c r="I2197" s="236">
        <f>'Order Form'!E84</f>
        <v>12.5</v>
      </c>
      <c r="J2197" s="231">
        <f>'Order Form'!N84</f>
        <v>0</v>
      </c>
      <c r="K2197" s="231" t="str">
        <f t="shared" si="152"/>
        <v>F</v>
      </c>
      <c r="L2197" s="231">
        <f>IF('Pricing + Order Summary'!$O$13&gt;=8000,14,
IF('Pricing + Order Summary'!$O$13&gt;=5500,15,
IF('Pricing + Order Summary'!$O$13&gt;=4000,16,
IF('Pricing + Order Summary'!$O$13&gt;=2000,23,
IF('Pricing + Order Summary'!$O$13&gt;=750,21,
2)))))</f>
        <v>2</v>
      </c>
      <c r="M2197" s="231" t="str">
        <f>"SPS20115"&amp;"-"&amp;D2197&amp;"-"&amp;'Order Form'!$O$3&amp;"-5"</f>
        <v>SPS20115-0-1-5</v>
      </c>
    </row>
    <row r="2198" spans="1:13">
      <c r="A2198" s="234">
        <f>'Order Form'!A85</f>
        <v>108681</v>
      </c>
      <c r="B2198" s="234">
        <f t="shared" si="150"/>
        <v>108681</v>
      </c>
      <c r="C2198" s="235">
        <f t="shared" si="151"/>
        <v>108681</v>
      </c>
      <c r="D2198" s="231">
        <f>'Order Form'!$N$2</f>
        <v>0</v>
      </c>
      <c r="E2198" s="232">
        <f>'Order Form'!$N$11</f>
        <v>0</v>
      </c>
      <c r="F2198" s="232" t="str">
        <f>IF(ISBLANK('Order Form'!$N$12),"",'Order Form'!$N$12)</f>
        <v/>
      </c>
      <c r="G2198" s="232">
        <f t="shared" ca="1" si="149"/>
        <v>41887</v>
      </c>
      <c r="H2198" s="233">
        <f>'Order Form'!$N$13</f>
        <v>0</v>
      </c>
      <c r="I2198" s="236">
        <f>'Order Form'!E85</f>
        <v>12.5</v>
      </c>
      <c r="J2198" s="231">
        <f>'Order Form'!N85</f>
        <v>0</v>
      </c>
      <c r="K2198" s="231" t="str">
        <f t="shared" si="152"/>
        <v>F</v>
      </c>
      <c r="L2198" s="231">
        <f>IF('Pricing + Order Summary'!$O$13&gt;=8000,14,
IF('Pricing + Order Summary'!$O$13&gt;=5500,15,
IF('Pricing + Order Summary'!$O$13&gt;=4000,16,
IF('Pricing + Order Summary'!$O$13&gt;=2000,23,
IF('Pricing + Order Summary'!$O$13&gt;=750,21,
2)))))</f>
        <v>2</v>
      </c>
      <c r="M2198" s="231" t="str">
        <f>"SPS20115"&amp;"-"&amp;D2198&amp;"-"&amp;'Order Form'!$O$3&amp;"-5"</f>
        <v>SPS20115-0-1-5</v>
      </c>
    </row>
    <row r="2199" spans="1:13">
      <c r="A2199" s="234">
        <f>'Order Form'!A86</f>
        <v>100526</v>
      </c>
      <c r="B2199" s="234">
        <f t="shared" si="150"/>
        <v>100526</v>
      </c>
      <c r="C2199" s="235">
        <f t="shared" si="151"/>
        <v>100526</v>
      </c>
      <c r="D2199" s="231">
        <f>'Order Form'!$N$2</f>
        <v>0</v>
      </c>
      <c r="E2199" s="232">
        <f>'Order Form'!$N$11</f>
        <v>0</v>
      </c>
      <c r="F2199" s="232" t="str">
        <f>IF(ISBLANK('Order Form'!$N$12),"",'Order Form'!$N$12)</f>
        <v/>
      </c>
      <c r="G2199" s="232">
        <f t="shared" ca="1" si="149"/>
        <v>41887</v>
      </c>
      <c r="H2199" s="233">
        <f>'Order Form'!$N$13</f>
        <v>0</v>
      </c>
      <c r="I2199" s="236">
        <f>'Order Form'!E86</f>
        <v>12.5</v>
      </c>
      <c r="J2199" s="231">
        <f>'Order Form'!N86</f>
        <v>0</v>
      </c>
      <c r="K2199" s="231" t="str">
        <f t="shared" si="152"/>
        <v>F</v>
      </c>
      <c r="L2199" s="231">
        <f>IF('Pricing + Order Summary'!$O$13&gt;=8000,14,
IF('Pricing + Order Summary'!$O$13&gt;=5500,15,
IF('Pricing + Order Summary'!$O$13&gt;=4000,16,
IF('Pricing + Order Summary'!$O$13&gt;=2000,23,
IF('Pricing + Order Summary'!$O$13&gt;=750,21,
2)))))</f>
        <v>2</v>
      </c>
      <c r="M2199" s="231" t="str">
        <f>"SPS20115"&amp;"-"&amp;D2199&amp;"-"&amp;'Order Form'!$O$3&amp;"-5"</f>
        <v>SPS20115-0-1-5</v>
      </c>
    </row>
    <row r="2200" spans="1:13">
      <c r="A2200" s="234">
        <f>'Order Form'!A87</f>
        <v>100511</v>
      </c>
      <c r="B2200" s="234">
        <f t="shared" si="150"/>
        <v>100511</v>
      </c>
      <c r="C2200" s="235">
        <f t="shared" si="151"/>
        <v>100511</v>
      </c>
      <c r="D2200" s="231">
        <f>'Order Form'!$N$2</f>
        <v>0</v>
      </c>
      <c r="E2200" s="232">
        <f>'Order Form'!$N$11</f>
        <v>0</v>
      </c>
      <c r="F2200" s="232" t="str">
        <f>IF(ISBLANK('Order Form'!$N$12),"",'Order Form'!$N$12)</f>
        <v/>
      </c>
      <c r="G2200" s="232">
        <f t="shared" ca="1" si="149"/>
        <v>41887</v>
      </c>
      <c r="H2200" s="233">
        <f>'Order Form'!$N$13</f>
        <v>0</v>
      </c>
      <c r="I2200" s="236">
        <f>'Order Form'!E87</f>
        <v>12.5</v>
      </c>
      <c r="J2200" s="231">
        <f>'Order Form'!N87</f>
        <v>0</v>
      </c>
      <c r="K2200" s="231" t="str">
        <f t="shared" si="152"/>
        <v>F</v>
      </c>
      <c r="L2200" s="231">
        <f>IF('Pricing + Order Summary'!$O$13&gt;=8000,14,
IF('Pricing + Order Summary'!$O$13&gt;=5500,15,
IF('Pricing + Order Summary'!$O$13&gt;=4000,16,
IF('Pricing + Order Summary'!$O$13&gt;=2000,23,
IF('Pricing + Order Summary'!$O$13&gt;=750,21,
2)))))</f>
        <v>2</v>
      </c>
      <c r="M2200" s="231" t="str">
        <f>"SPS20115"&amp;"-"&amp;D2200&amp;"-"&amp;'Order Form'!$O$3&amp;"-5"</f>
        <v>SPS20115-0-1-5</v>
      </c>
    </row>
    <row r="2201" spans="1:13">
      <c r="A2201" s="234">
        <f>'Order Form'!A88</f>
        <v>100141</v>
      </c>
      <c r="B2201" s="234">
        <f t="shared" si="150"/>
        <v>100141</v>
      </c>
      <c r="C2201" s="235">
        <f t="shared" si="151"/>
        <v>100141</v>
      </c>
      <c r="D2201" s="231">
        <f>'Order Form'!$N$2</f>
        <v>0</v>
      </c>
      <c r="E2201" s="232">
        <f>'Order Form'!$N$11</f>
        <v>0</v>
      </c>
      <c r="F2201" s="232" t="str">
        <f>IF(ISBLANK('Order Form'!$N$12),"",'Order Form'!$N$12)</f>
        <v/>
      </c>
      <c r="G2201" s="232">
        <f t="shared" ca="1" si="149"/>
        <v>41887</v>
      </c>
      <c r="H2201" s="233">
        <f>'Order Form'!$N$13</f>
        <v>0</v>
      </c>
      <c r="I2201" s="236">
        <f>'Order Form'!E88</f>
        <v>12.5</v>
      </c>
      <c r="J2201" s="231">
        <f>'Order Form'!N88</f>
        <v>0</v>
      </c>
      <c r="K2201" s="231" t="str">
        <f t="shared" si="152"/>
        <v>F</v>
      </c>
      <c r="L2201" s="231">
        <f>IF('Pricing + Order Summary'!$O$13&gt;=8000,14,
IF('Pricing + Order Summary'!$O$13&gt;=5500,15,
IF('Pricing + Order Summary'!$O$13&gt;=4000,16,
IF('Pricing + Order Summary'!$O$13&gt;=2000,23,
IF('Pricing + Order Summary'!$O$13&gt;=750,21,
2)))))</f>
        <v>2</v>
      </c>
      <c r="M2201" s="231" t="str">
        <f>"SPS20115"&amp;"-"&amp;D2201&amp;"-"&amp;'Order Form'!$O$3&amp;"-5"</f>
        <v>SPS20115-0-1-5</v>
      </c>
    </row>
    <row r="2202" spans="1:13">
      <c r="A2202" s="234">
        <f>'Order Form'!A89</f>
        <v>108691</v>
      </c>
      <c r="B2202" s="234">
        <f t="shared" si="150"/>
        <v>108691</v>
      </c>
      <c r="C2202" s="235">
        <f t="shared" si="151"/>
        <v>108691</v>
      </c>
      <c r="D2202" s="231">
        <f>'Order Form'!$N$2</f>
        <v>0</v>
      </c>
      <c r="E2202" s="232">
        <f>'Order Form'!$N$11</f>
        <v>0</v>
      </c>
      <c r="F2202" s="232" t="str">
        <f>IF(ISBLANK('Order Form'!$N$12),"",'Order Form'!$N$12)</f>
        <v/>
      </c>
      <c r="G2202" s="232">
        <f t="shared" ca="1" si="149"/>
        <v>41887</v>
      </c>
      <c r="H2202" s="233">
        <f>'Order Form'!$N$13</f>
        <v>0</v>
      </c>
      <c r="I2202" s="236">
        <f>'Order Form'!E89</f>
        <v>12.5</v>
      </c>
      <c r="J2202" s="231">
        <f>'Order Form'!N89</f>
        <v>0</v>
      </c>
      <c r="K2202" s="231" t="str">
        <f t="shared" si="152"/>
        <v>F</v>
      </c>
      <c r="L2202" s="231">
        <f>IF('Pricing + Order Summary'!$O$13&gt;=8000,14,
IF('Pricing + Order Summary'!$O$13&gt;=5500,15,
IF('Pricing + Order Summary'!$O$13&gt;=4000,16,
IF('Pricing + Order Summary'!$O$13&gt;=2000,23,
IF('Pricing + Order Summary'!$O$13&gt;=750,21,
2)))))</f>
        <v>2</v>
      </c>
      <c r="M2202" s="231" t="str">
        <f>"SPS20115"&amp;"-"&amp;D2202&amp;"-"&amp;'Order Form'!$O$3&amp;"-5"</f>
        <v>SPS20115-0-1-5</v>
      </c>
    </row>
    <row r="2203" spans="1:13">
      <c r="A2203" s="234">
        <f>'Order Form'!A90</f>
        <v>108696</v>
      </c>
      <c r="B2203" s="234">
        <f t="shared" si="150"/>
        <v>108696</v>
      </c>
      <c r="C2203" s="235">
        <f t="shared" si="151"/>
        <v>108696</v>
      </c>
      <c r="D2203" s="231">
        <f>'Order Form'!$N$2</f>
        <v>0</v>
      </c>
      <c r="E2203" s="232">
        <f>'Order Form'!$N$11</f>
        <v>0</v>
      </c>
      <c r="F2203" s="232" t="str">
        <f>IF(ISBLANK('Order Form'!$N$12),"",'Order Form'!$N$12)</f>
        <v/>
      </c>
      <c r="G2203" s="232">
        <f t="shared" ca="1" si="149"/>
        <v>41887</v>
      </c>
      <c r="H2203" s="233">
        <f>'Order Form'!$N$13</f>
        <v>0</v>
      </c>
      <c r="I2203" s="236">
        <f>'Order Form'!E90</f>
        <v>12.5</v>
      </c>
      <c r="J2203" s="231">
        <f>'Order Form'!N90</f>
        <v>0</v>
      </c>
      <c r="K2203" s="231" t="str">
        <f t="shared" si="152"/>
        <v>F</v>
      </c>
      <c r="L2203" s="231">
        <f>IF('Pricing + Order Summary'!$O$13&gt;=8000,14,
IF('Pricing + Order Summary'!$O$13&gt;=5500,15,
IF('Pricing + Order Summary'!$O$13&gt;=4000,16,
IF('Pricing + Order Summary'!$O$13&gt;=2000,23,
IF('Pricing + Order Summary'!$O$13&gt;=750,21,
2)))))</f>
        <v>2</v>
      </c>
      <c r="M2203" s="231" t="str">
        <f>"SPS20115"&amp;"-"&amp;D2203&amp;"-"&amp;'Order Form'!$O$3&amp;"-5"</f>
        <v>SPS20115-0-1-5</v>
      </c>
    </row>
    <row r="2204" spans="1:13">
      <c r="A2204" s="234">
        <f>'Order Form'!A91</f>
        <v>108685</v>
      </c>
      <c r="B2204" s="234">
        <f t="shared" si="150"/>
        <v>108685</v>
      </c>
      <c r="C2204" s="235">
        <f t="shared" si="151"/>
        <v>108685</v>
      </c>
      <c r="D2204" s="231">
        <f>'Order Form'!$N$2</f>
        <v>0</v>
      </c>
      <c r="E2204" s="232">
        <f>'Order Form'!$N$11</f>
        <v>0</v>
      </c>
      <c r="F2204" s="232" t="str">
        <f>IF(ISBLANK('Order Form'!$N$12),"",'Order Form'!$N$12)</f>
        <v/>
      </c>
      <c r="G2204" s="232">
        <f t="shared" ca="1" si="149"/>
        <v>41887</v>
      </c>
      <c r="H2204" s="233">
        <f>'Order Form'!$N$13</f>
        <v>0</v>
      </c>
      <c r="I2204" s="236">
        <f>'Order Form'!E91</f>
        <v>12.5</v>
      </c>
      <c r="J2204" s="231">
        <f>'Order Form'!N91</f>
        <v>0</v>
      </c>
      <c r="K2204" s="231" t="str">
        <f t="shared" si="152"/>
        <v>F</v>
      </c>
      <c r="L2204" s="231">
        <f>IF('Pricing + Order Summary'!$O$13&gt;=8000,14,
IF('Pricing + Order Summary'!$O$13&gt;=5500,15,
IF('Pricing + Order Summary'!$O$13&gt;=4000,16,
IF('Pricing + Order Summary'!$O$13&gt;=2000,23,
IF('Pricing + Order Summary'!$O$13&gt;=750,21,
2)))))</f>
        <v>2</v>
      </c>
      <c r="M2204" s="231" t="str">
        <f>"SPS20115"&amp;"-"&amp;D2204&amp;"-"&amp;'Order Form'!$O$3&amp;"-5"</f>
        <v>SPS20115-0-1-5</v>
      </c>
    </row>
    <row r="2205" spans="1:13">
      <c r="A2205" s="234">
        <f>'Order Form'!A92</f>
        <v>108698</v>
      </c>
      <c r="B2205" s="234">
        <f t="shared" si="150"/>
        <v>108698</v>
      </c>
      <c r="C2205" s="235">
        <f t="shared" si="151"/>
        <v>108698</v>
      </c>
      <c r="D2205" s="231">
        <f>'Order Form'!$N$2</f>
        <v>0</v>
      </c>
      <c r="E2205" s="232">
        <f>'Order Form'!$N$11</f>
        <v>0</v>
      </c>
      <c r="F2205" s="232" t="str">
        <f>IF(ISBLANK('Order Form'!$N$12),"",'Order Form'!$N$12)</f>
        <v/>
      </c>
      <c r="G2205" s="232">
        <f t="shared" ca="1" si="149"/>
        <v>41887</v>
      </c>
      <c r="H2205" s="233">
        <f>'Order Form'!$N$13</f>
        <v>0</v>
      </c>
      <c r="I2205" s="236">
        <f>'Order Form'!E92</f>
        <v>12.5</v>
      </c>
      <c r="J2205" s="231">
        <f>'Order Form'!N92</f>
        <v>0</v>
      </c>
      <c r="K2205" s="231" t="str">
        <f t="shared" si="152"/>
        <v>F</v>
      </c>
      <c r="L2205" s="231">
        <f>IF('Pricing + Order Summary'!$O$13&gt;=8000,14,
IF('Pricing + Order Summary'!$O$13&gt;=5500,15,
IF('Pricing + Order Summary'!$O$13&gt;=4000,16,
IF('Pricing + Order Summary'!$O$13&gt;=2000,23,
IF('Pricing + Order Summary'!$O$13&gt;=750,21,
2)))))</f>
        <v>2</v>
      </c>
      <c r="M2205" s="231" t="str">
        <f>"SPS20115"&amp;"-"&amp;D2205&amp;"-"&amp;'Order Form'!$O$3&amp;"-5"</f>
        <v>SPS20115-0-1-5</v>
      </c>
    </row>
    <row r="2206" spans="1:13">
      <c r="A2206" s="234">
        <f>'Order Form'!A93</f>
        <v>108679</v>
      </c>
      <c r="B2206" s="234">
        <f t="shared" si="150"/>
        <v>108679</v>
      </c>
      <c r="C2206" s="235">
        <f t="shared" si="151"/>
        <v>108679</v>
      </c>
      <c r="D2206" s="231">
        <f>'Order Form'!$N$2</f>
        <v>0</v>
      </c>
      <c r="E2206" s="232">
        <f>'Order Form'!$N$11</f>
        <v>0</v>
      </c>
      <c r="F2206" s="232" t="str">
        <f>IF(ISBLANK('Order Form'!$N$12),"",'Order Form'!$N$12)</f>
        <v/>
      </c>
      <c r="G2206" s="232">
        <f t="shared" ca="1" si="149"/>
        <v>41887</v>
      </c>
      <c r="H2206" s="233">
        <f>'Order Form'!$N$13</f>
        <v>0</v>
      </c>
      <c r="I2206" s="236">
        <f>'Order Form'!E93</f>
        <v>12.5</v>
      </c>
      <c r="J2206" s="231">
        <f>'Order Form'!N93</f>
        <v>0</v>
      </c>
      <c r="K2206" s="231" t="str">
        <f t="shared" si="152"/>
        <v>F</v>
      </c>
      <c r="L2206" s="231">
        <f>IF('Pricing + Order Summary'!$O$13&gt;=8000,14,
IF('Pricing + Order Summary'!$O$13&gt;=5500,15,
IF('Pricing + Order Summary'!$O$13&gt;=4000,16,
IF('Pricing + Order Summary'!$O$13&gt;=2000,23,
IF('Pricing + Order Summary'!$O$13&gt;=750,21,
2)))))</f>
        <v>2</v>
      </c>
      <c r="M2206" s="231" t="str">
        <f>"SPS20115"&amp;"-"&amp;D2206&amp;"-"&amp;'Order Form'!$O$3&amp;"-5"</f>
        <v>SPS20115-0-1-5</v>
      </c>
    </row>
    <row r="2207" spans="1:13">
      <c r="A2207" s="234">
        <f>'Order Form'!A94</f>
        <v>108680</v>
      </c>
      <c r="B2207" s="234">
        <f t="shared" si="150"/>
        <v>108680</v>
      </c>
      <c r="C2207" s="235">
        <f t="shared" si="151"/>
        <v>108680</v>
      </c>
      <c r="D2207" s="231">
        <f>'Order Form'!$N$2</f>
        <v>0</v>
      </c>
      <c r="E2207" s="232">
        <f>'Order Form'!$N$11</f>
        <v>0</v>
      </c>
      <c r="F2207" s="232" t="str">
        <f>IF(ISBLANK('Order Form'!$N$12),"",'Order Form'!$N$12)</f>
        <v/>
      </c>
      <c r="G2207" s="232">
        <f t="shared" ca="1" si="149"/>
        <v>41887</v>
      </c>
      <c r="H2207" s="233">
        <f>'Order Form'!$N$13</f>
        <v>0</v>
      </c>
      <c r="I2207" s="236">
        <f>'Order Form'!E94</f>
        <v>12.5</v>
      </c>
      <c r="J2207" s="231">
        <f>'Order Form'!N94</f>
        <v>0</v>
      </c>
      <c r="K2207" s="231" t="str">
        <f t="shared" si="152"/>
        <v>F</v>
      </c>
      <c r="L2207" s="231">
        <f>IF('Pricing + Order Summary'!$O$13&gt;=8000,14,
IF('Pricing + Order Summary'!$O$13&gt;=5500,15,
IF('Pricing + Order Summary'!$O$13&gt;=4000,16,
IF('Pricing + Order Summary'!$O$13&gt;=2000,23,
IF('Pricing + Order Summary'!$O$13&gt;=750,21,
2)))))</f>
        <v>2</v>
      </c>
      <c r="M2207" s="231" t="str">
        <f>"SPS20115"&amp;"-"&amp;D2207&amp;"-"&amp;'Order Form'!$O$3&amp;"-5"</f>
        <v>SPS20115-0-1-5</v>
      </c>
    </row>
    <row r="2208" spans="1:13">
      <c r="A2208" s="234">
        <f>'Order Form'!A95</f>
        <v>100515</v>
      </c>
      <c r="B2208" s="234">
        <f t="shared" si="150"/>
        <v>100515</v>
      </c>
      <c r="C2208" s="235">
        <f t="shared" si="151"/>
        <v>100515</v>
      </c>
      <c r="D2208" s="231">
        <f>'Order Form'!$N$2</f>
        <v>0</v>
      </c>
      <c r="E2208" s="232">
        <f>'Order Form'!$N$11</f>
        <v>0</v>
      </c>
      <c r="F2208" s="232" t="str">
        <f>IF(ISBLANK('Order Form'!$N$12),"",'Order Form'!$N$12)</f>
        <v/>
      </c>
      <c r="G2208" s="232">
        <f t="shared" ca="1" si="149"/>
        <v>41887</v>
      </c>
      <c r="H2208" s="233">
        <f>'Order Form'!$N$13</f>
        <v>0</v>
      </c>
      <c r="I2208" s="236">
        <f>'Order Form'!E95</f>
        <v>12.5</v>
      </c>
      <c r="J2208" s="231">
        <f>'Order Form'!N95</f>
        <v>0</v>
      </c>
      <c r="K2208" s="231" t="str">
        <f t="shared" si="152"/>
        <v>F</v>
      </c>
      <c r="L2208" s="231">
        <f>IF('Pricing + Order Summary'!$O$13&gt;=8000,14,
IF('Pricing + Order Summary'!$O$13&gt;=5500,15,
IF('Pricing + Order Summary'!$O$13&gt;=4000,16,
IF('Pricing + Order Summary'!$O$13&gt;=2000,23,
IF('Pricing + Order Summary'!$O$13&gt;=750,21,
2)))))</f>
        <v>2</v>
      </c>
      <c r="M2208" s="231" t="str">
        <f>"SPS20115"&amp;"-"&amp;D2208&amp;"-"&amp;'Order Form'!$O$3&amp;"-5"</f>
        <v>SPS20115-0-1-5</v>
      </c>
    </row>
    <row r="2209" spans="1:13">
      <c r="A2209" s="234">
        <f>'Order Form'!A96</f>
        <v>107705</v>
      </c>
      <c r="B2209" s="234">
        <f t="shared" si="150"/>
        <v>107705</v>
      </c>
      <c r="C2209" s="235">
        <f t="shared" si="151"/>
        <v>107705</v>
      </c>
      <c r="D2209" s="231">
        <f>'Order Form'!$N$2</f>
        <v>0</v>
      </c>
      <c r="E2209" s="232">
        <f>'Order Form'!$N$11</f>
        <v>0</v>
      </c>
      <c r="F2209" s="232" t="str">
        <f>IF(ISBLANK('Order Form'!$N$12),"",'Order Form'!$N$12)</f>
        <v/>
      </c>
      <c r="G2209" s="232">
        <f t="shared" ca="1" si="149"/>
        <v>41887</v>
      </c>
      <c r="H2209" s="233">
        <f>'Order Form'!$N$13</f>
        <v>0</v>
      </c>
      <c r="I2209" s="236">
        <f>'Order Form'!E96</f>
        <v>12.5</v>
      </c>
      <c r="J2209" s="231">
        <f>'Order Form'!N96</f>
        <v>0</v>
      </c>
      <c r="K2209" s="231" t="str">
        <f t="shared" si="152"/>
        <v>F</v>
      </c>
      <c r="L2209" s="231">
        <f>IF('Pricing + Order Summary'!$O$13&gt;=8000,14,
IF('Pricing + Order Summary'!$O$13&gt;=5500,15,
IF('Pricing + Order Summary'!$O$13&gt;=4000,16,
IF('Pricing + Order Summary'!$O$13&gt;=2000,23,
IF('Pricing + Order Summary'!$O$13&gt;=750,21,
2)))))</f>
        <v>2</v>
      </c>
      <c r="M2209" s="231" t="str">
        <f>"SPS20115"&amp;"-"&amp;D2209&amp;"-"&amp;'Order Form'!$O$3&amp;"-5"</f>
        <v>SPS20115-0-1-5</v>
      </c>
    </row>
    <row r="2210" spans="1:13">
      <c r="A2210" s="234">
        <f>'Order Form'!A97</f>
        <v>108682</v>
      </c>
      <c r="B2210" s="234">
        <f t="shared" si="150"/>
        <v>108682</v>
      </c>
      <c r="C2210" s="235">
        <f t="shared" si="151"/>
        <v>108682</v>
      </c>
      <c r="D2210" s="231">
        <f>'Order Form'!$N$2</f>
        <v>0</v>
      </c>
      <c r="E2210" s="232">
        <f>'Order Form'!$N$11</f>
        <v>0</v>
      </c>
      <c r="F2210" s="232" t="str">
        <f>IF(ISBLANK('Order Form'!$N$12),"",'Order Form'!$N$12)</f>
        <v/>
      </c>
      <c r="G2210" s="232">
        <f t="shared" ca="1" si="149"/>
        <v>41887</v>
      </c>
      <c r="H2210" s="233">
        <f>'Order Form'!$N$13</f>
        <v>0</v>
      </c>
      <c r="I2210" s="236">
        <f>'Order Form'!E97</f>
        <v>12.5</v>
      </c>
      <c r="J2210" s="231">
        <f>'Order Form'!N97</f>
        <v>0</v>
      </c>
      <c r="K2210" s="231" t="str">
        <f t="shared" si="152"/>
        <v>F</v>
      </c>
      <c r="L2210" s="231">
        <f>IF('Pricing + Order Summary'!$O$13&gt;=8000,14,
IF('Pricing + Order Summary'!$O$13&gt;=5500,15,
IF('Pricing + Order Summary'!$O$13&gt;=4000,16,
IF('Pricing + Order Summary'!$O$13&gt;=2000,23,
IF('Pricing + Order Summary'!$O$13&gt;=750,21,
2)))))</f>
        <v>2</v>
      </c>
      <c r="M2210" s="231" t="str">
        <f>"SPS20115"&amp;"-"&amp;D2210&amp;"-"&amp;'Order Form'!$O$3&amp;"-5"</f>
        <v>SPS20115-0-1-5</v>
      </c>
    </row>
    <row r="2211" spans="1:13">
      <c r="A2211" s="234">
        <f>'Order Form'!A98</f>
        <v>107706</v>
      </c>
      <c r="B2211" s="234">
        <f t="shared" si="150"/>
        <v>107706</v>
      </c>
      <c r="C2211" s="235">
        <f t="shared" si="151"/>
        <v>107706</v>
      </c>
      <c r="D2211" s="231">
        <f>'Order Form'!$N$2</f>
        <v>0</v>
      </c>
      <c r="E2211" s="232">
        <f>'Order Form'!$N$11</f>
        <v>0</v>
      </c>
      <c r="F2211" s="232" t="str">
        <f>IF(ISBLANK('Order Form'!$N$12),"",'Order Form'!$N$12)</f>
        <v/>
      </c>
      <c r="G2211" s="232">
        <f t="shared" ca="1" si="149"/>
        <v>41887</v>
      </c>
      <c r="H2211" s="233">
        <f>'Order Form'!$N$13</f>
        <v>0</v>
      </c>
      <c r="I2211" s="236">
        <f>'Order Form'!E98</f>
        <v>12.5</v>
      </c>
      <c r="J2211" s="231">
        <f>'Order Form'!N98</f>
        <v>0</v>
      </c>
      <c r="K2211" s="231" t="str">
        <f t="shared" si="152"/>
        <v>F</v>
      </c>
      <c r="L2211" s="231">
        <f>IF('Pricing + Order Summary'!$O$13&gt;=8000,14,
IF('Pricing + Order Summary'!$O$13&gt;=5500,15,
IF('Pricing + Order Summary'!$O$13&gt;=4000,16,
IF('Pricing + Order Summary'!$O$13&gt;=2000,23,
IF('Pricing + Order Summary'!$O$13&gt;=750,21,
2)))))</f>
        <v>2</v>
      </c>
      <c r="M2211" s="231" t="str">
        <f>"SPS20115"&amp;"-"&amp;D2211&amp;"-"&amp;'Order Form'!$O$3&amp;"-5"</f>
        <v>SPS20115-0-1-5</v>
      </c>
    </row>
    <row r="2212" spans="1:13">
      <c r="A2212" s="234">
        <f>'Order Form'!A99</f>
        <v>100509</v>
      </c>
      <c r="B2212" s="234">
        <f t="shared" si="150"/>
        <v>100509</v>
      </c>
      <c r="C2212" s="235">
        <f t="shared" si="151"/>
        <v>100509</v>
      </c>
      <c r="D2212" s="231">
        <f>'Order Form'!$N$2</f>
        <v>0</v>
      </c>
      <c r="E2212" s="232">
        <f>'Order Form'!$N$11</f>
        <v>0</v>
      </c>
      <c r="F2212" s="232" t="str">
        <f>IF(ISBLANK('Order Form'!$N$12),"",'Order Form'!$N$12)</f>
        <v/>
      </c>
      <c r="G2212" s="232">
        <f t="shared" ca="1" si="149"/>
        <v>41887</v>
      </c>
      <c r="H2212" s="233">
        <f>'Order Form'!$N$13</f>
        <v>0</v>
      </c>
      <c r="I2212" s="236">
        <f>'Order Form'!E99</f>
        <v>12.5</v>
      </c>
      <c r="J2212" s="231">
        <f>'Order Form'!N99</f>
        <v>0</v>
      </c>
      <c r="K2212" s="231" t="str">
        <f t="shared" si="152"/>
        <v>F</v>
      </c>
      <c r="L2212" s="231">
        <f>IF('Pricing + Order Summary'!$O$13&gt;=8000,14,
IF('Pricing + Order Summary'!$O$13&gt;=5500,15,
IF('Pricing + Order Summary'!$O$13&gt;=4000,16,
IF('Pricing + Order Summary'!$O$13&gt;=2000,23,
IF('Pricing + Order Summary'!$O$13&gt;=750,21,
2)))))</f>
        <v>2</v>
      </c>
      <c r="M2212" s="231" t="str">
        <f>"SPS20115"&amp;"-"&amp;D2212&amp;"-"&amp;'Order Form'!$O$3&amp;"-5"</f>
        <v>SPS20115-0-1-5</v>
      </c>
    </row>
    <row r="2213" spans="1:13">
      <c r="A2213" s="234">
        <f>'Order Form'!A100</f>
        <v>100860</v>
      </c>
      <c r="B2213" s="234">
        <f t="shared" si="150"/>
        <v>100860</v>
      </c>
      <c r="C2213" s="235">
        <f t="shared" si="151"/>
        <v>100860</v>
      </c>
      <c r="D2213" s="231">
        <f>'Order Form'!$N$2</f>
        <v>0</v>
      </c>
      <c r="E2213" s="232">
        <f>'Order Form'!$N$11</f>
        <v>0</v>
      </c>
      <c r="F2213" s="232" t="str">
        <f>IF(ISBLANK('Order Form'!$N$12),"",'Order Form'!$N$12)</f>
        <v/>
      </c>
      <c r="G2213" s="232">
        <f t="shared" ca="1" si="149"/>
        <v>41887</v>
      </c>
      <c r="H2213" s="233">
        <f>'Order Form'!$N$13</f>
        <v>0</v>
      </c>
      <c r="I2213" s="236">
        <f>'Order Form'!E100</f>
        <v>12.5</v>
      </c>
      <c r="J2213" s="231">
        <f>'Order Form'!N100</f>
        <v>0</v>
      </c>
      <c r="K2213" s="231" t="str">
        <f t="shared" si="152"/>
        <v>F</v>
      </c>
      <c r="L2213" s="231">
        <f>IF('Pricing + Order Summary'!$O$13&gt;=8000,14,
IF('Pricing + Order Summary'!$O$13&gt;=5500,15,
IF('Pricing + Order Summary'!$O$13&gt;=4000,16,
IF('Pricing + Order Summary'!$O$13&gt;=2000,23,
IF('Pricing + Order Summary'!$O$13&gt;=750,21,
2)))))</f>
        <v>2</v>
      </c>
      <c r="M2213" s="231" t="str">
        <f>"SPS20115"&amp;"-"&amp;D2213&amp;"-"&amp;'Order Form'!$O$3&amp;"-5"</f>
        <v>SPS20115-0-1-5</v>
      </c>
    </row>
    <row r="2214" spans="1:13">
      <c r="A2214" s="234">
        <f>'Order Form'!A101</f>
        <v>100504</v>
      </c>
      <c r="B2214" s="234">
        <f t="shared" si="150"/>
        <v>100504</v>
      </c>
      <c r="C2214" s="235">
        <f t="shared" si="151"/>
        <v>100504</v>
      </c>
      <c r="D2214" s="231">
        <f>'Order Form'!$N$2</f>
        <v>0</v>
      </c>
      <c r="E2214" s="232">
        <f>'Order Form'!$N$11</f>
        <v>0</v>
      </c>
      <c r="F2214" s="232" t="str">
        <f>IF(ISBLANK('Order Form'!$N$12),"",'Order Form'!$N$12)</f>
        <v/>
      </c>
      <c r="G2214" s="232">
        <f t="shared" ca="1" si="149"/>
        <v>41887</v>
      </c>
      <c r="H2214" s="233">
        <f>'Order Form'!$N$13</f>
        <v>0</v>
      </c>
      <c r="I2214" s="236">
        <f>'Order Form'!E101</f>
        <v>12.5</v>
      </c>
      <c r="J2214" s="231">
        <f>'Order Form'!N101</f>
        <v>0</v>
      </c>
      <c r="K2214" s="231" t="str">
        <f t="shared" si="152"/>
        <v>F</v>
      </c>
      <c r="L2214" s="231">
        <f>IF('Pricing + Order Summary'!$O$13&gt;=8000,14,
IF('Pricing + Order Summary'!$O$13&gt;=5500,15,
IF('Pricing + Order Summary'!$O$13&gt;=4000,16,
IF('Pricing + Order Summary'!$O$13&gt;=2000,23,
IF('Pricing + Order Summary'!$O$13&gt;=750,21,
2)))))</f>
        <v>2</v>
      </c>
      <c r="M2214" s="231" t="str">
        <f>"SPS20115"&amp;"-"&amp;D2214&amp;"-"&amp;'Order Form'!$O$3&amp;"-5"</f>
        <v>SPS20115-0-1-5</v>
      </c>
    </row>
    <row r="2215" spans="1:13">
      <c r="A2215" s="234">
        <f>'Order Form'!A102</f>
        <v>107741</v>
      </c>
      <c r="B2215" s="234">
        <f t="shared" si="150"/>
        <v>107741</v>
      </c>
      <c r="C2215" s="235">
        <f t="shared" si="151"/>
        <v>107741</v>
      </c>
      <c r="D2215" s="231">
        <f>'Order Form'!$N$2</f>
        <v>0</v>
      </c>
      <c r="E2215" s="232">
        <f>'Order Form'!$N$11</f>
        <v>0</v>
      </c>
      <c r="F2215" s="232" t="str">
        <f>IF(ISBLANK('Order Form'!$N$12),"",'Order Form'!$N$12)</f>
        <v/>
      </c>
      <c r="G2215" s="232">
        <f t="shared" ca="1" si="149"/>
        <v>41887</v>
      </c>
      <c r="H2215" s="233">
        <f>'Order Form'!$N$13</f>
        <v>0</v>
      </c>
      <c r="I2215" s="236">
        <f>'Order Form'!E102</f>
        <v>12.5</v>
      </c>
      <c r="J2215" s="231">
        <f>'Order Form'!N102</f>
        <v>0</v>
      </c>
      <c r="K2215" s="231" t="str">
        <f t="shared" si="152"/>
        <v>F</v>
      </c>
      <c r="L2215" s="231">
        <f>IF('Pricing + Order Summary'!$O$13&gt;=8000,14,
IF('Pricing + Order Summary'!$O$13&gt;=5500,15,
IF('Pricing + Order Summary'!$O$13&gt;=4000,16,
IF('Pricing + Order Summary'!$O$13&gt;=2000,23,
IF('Pricing + Order Summary'!$O$13&gt;=750,21,
2)))))</f>
        <v>2</v>
      </c>
      <c r="M2215" s="231" t="str">
        <f>"SPS20115"&amp;"-"&amp;D2215&amp;"-"&amp;'Order Form'!$O$3&amp;"-5"</f>
        <v>SPS20115-0-1-5</v>
      </c>
    </row>
    <row r="2216" spans="1:13">
      <c r="A2216" s="234">
        <f>'Order Form'!A103</f>
        <v>107740</v>
      </c>
      <c r="B2216" s="234">
        <f t="shared" si="150"/>
        <v>107740</v>
      </c>
      <c r="C2216" s="235">
        <f t="shared" si="151"/>
        <v>107740</v>
      </c>
      <c r="D2216" s="231">
        <f>'Order Form'!$N$2</f>
        <v>0</v>
      </c>
      <c r="E2216" s="232">
        <f>'Order Form'!$N$11</f>
        <v>0</v>
      </c>
      <c r="F2216" s="232" t="str">
        <f>IF(ISBLANK('Order Form'!$N$12),"",'Order Form'!$N$12)</f>
        <v/>
      </c>
      <c r="G2216" s="232">
        <f t="shared" ca="1" si="149"/>
        <v>41887</v>
      </c>
      <c r="H2216" s="233">
        <f>'Order Form'!$N$13</f>
        <v>0</v>
      </c>
      <c r="I2216" s="236">
        <f>'Order Form'!E103</f>
        <v>12.5</v>
      </c>
      <c r="J2216" s="231">
        <f>'Order Form'!N103</f>
        <v>0</v>
      </c>
      <c r="K2216" s="231" t="str">
        <f t="shared" si="152"/>
        <v>F</v>
      </c>
      <c r="L2216" s="231">
        <f>IF('Pricing + Order Summary'!$O$13&gt;=8000,14,
IF('Pricing + Order Summary'!$O$13&gt;=5500,15,
IF('Pricing + Order Summary'!$O$13&gt;=4000,16,
IF('Pricing + Order Summary'!$O$13&gt;=2000,23,
IF('Pricing + Order Summary'!$O$13&gt;=750,21,
2)))))</f>
        <v>2</v>
      </c>
      <c r="M2216" s="231" t="str">
        <f>"SPS20115"&amp;"-"&amp;D2216&amp;"-"&amp;'Order Form'!$O$3&amp;"-5"</f>
        <v>SPS20115-0-1-5</v>
      </c>
    </row>
    <row r="2217" spans="1:13">
      <c r="A2217" s="234">
        <f>'Order Form'!A104</f>
        <v>107744</v>
      </c>
      <c r="B2217" s="234">
        <f t="shared" si="150"/>
        <v>107744</v>
      </c>
      <c r="C2217" s="235">
        <f t="shared" si="151"/>
        <v>107744</v>
      </c>
      <c r="D2217" s="231">
        <f>'Order Form'!$N$2</f>
        <v>0</v>
      </c>
      <c r="E2217" s="232">
        <f>'Order Form'!$N$11</f>
        <v>0</v>
      </c>
      <c r="F2217" s="232" t="str">
        <f>IF(ISBLANK('Order Form'!$N$12),"",'Order Form'!$N$12)</f>
        <v/>
      </c>
      <c r="G2217" s="232">
        <f t="shared" ca="1" si="149"/>
        <v>41887</v>
      </c>
      <c r="H2217" s="233">
        <f>'Order Form'!$N$13</f>
        <v>0</v>
      </c>
      <c r="I2217" s="236">
        <f>'Order Form'!E104</f>
        <v>12.5</v>
      </c>
      <c r="J2217" s="231">
        <f>'Order Form'!N104</f>
        <v>0</v>
      </c>
      <c r="K2217" s="231" t="str">
        <f t="shared" si="152"/>
        <v>F</v>
      </c>
      <c r="L2217" s="231">
        <f>IF('Pricing + Order Summary'!$O$13&gt;=8000,14,
IF('Pricing + Order Summary'!$O$13&gt;=5500,15,
IF('Pricing + Order Summary'!$O$13&gt;=4000,16,
IF('Pricing + Order Summary'!$O$13&gt;=2000,23,
IF('Pricing + Order Summary'!$O$13&gt;=750,21,
2)))))</f>
        <v>2</v>
      </c>
      <c r="M2217" s="231" t="str">
        <f>"SPS20115"&amp;"-"&amp;D2217&amp;"-"&amp;'Order Form'!$O$3&amp;"-5"</f>
        <v>SPS20115-0-1-5</v>
      </c>
    </row>
    <row r="2218" spans="1:13">
      <c r="A2218" s="234">
        <f>'Order Form'!A105</f>
        <v>107743</v>
      </c>
      <c r="B2218" s="234">
        <f t="shared" si="150"/>
        <v>107743</v>
      </c>
      <c r="C2218" s="235">
        <f t="shared" si="151"/>
        <v>107743</v>
      </c>
      <c r="D2218" s="231">
        <f>'Order Form'!$N$2</f>
        <v>0</v>
      </c>
      <c r="E2218" s="232">
        <f>'Order Form'!$N$11</f>
        <v>0</v>
      </c>
      <c r="F2218" s="232" t="str">
        <f>IF(ISBLANK('Order Form'!$N$12),"",'Order Form'!$N$12)</f>
        <v/>
      </c>
      <c r="G2218" s="232">
        <f t="shared" ca="1" si="149"/>
        <v>41887</v>
      </c>
      <c r="H2218" s="233">
        <f>'Order Form'!$N$13</f>
        <v>0</v>
      </c>
      <c r="I2218" s="236">
        <f>'Order Form'!E105</f>
        <v>12.5</v>
      </c>
      <c r="J2218" s="231">
        <f>'Order Form'!N105</f>
        <v>0</v>
      </c>
      <c r="K2218" s="231" t="str">
        <f t="shared" si="152"/>
        <v>F</v>
      </c>
      <c r="L2218" s="231">
        <f>IF('Pricing + Order Summary'!$O$13&gt;=8000,14,
IF('Pricing + Order Summary'!$O$13&gt;=5500,15,
IF('Pricing + Order Summary'!$O$13&gt;=4000,16,
IF('Pricing + Order Summary'!$O$13&gt;=2000,23,
IF('Pricing + Order Summary'!$O$13&gt;=750,21,
2)))))</f>
        <v>2</v>
      </c>
      <c r="M2218" s="231" t="str">
        <f>"SPS20115"&amp;"-"&amp;D2218&amp;"-"&amp;'Order Form'!$O$3&amp;"-5"</f>
        <v>SPS20115-0-1-5</v>
      </c>
    </row>
    <row r="2219" spans="1:13">
      <c r="A2219" s="234">
        <f>'Order Form'!A106</f>
        <v>108677</v>
      </c>
      <c r="B2219" s="234">
        <f t="shared" si="150"/>
        <v>108677</v>
      </c>
      <c r="C2219" s="235">
        <f t="shared" si="151"/>
        <v>108677</v>
      </c>
      <c r="D2219" s="231">
        <f>'Order Form'!$N$2</f>
        <v>0</v>
      </c>
      <c r="E2219" s="232">
        <f>'Order Form'!$N$11</f>
        <v>0</v>
      </c>
      <c r="F2219" s="232" t="str">
        <f>IF(ISBLANK('Order Form'!$N$12),"",'Order Form'!$N$12)</f>
        <v/>
      </c>
      <c r="G2219" s="232">
        <f t="shared" ca="1" si="149"/>
        <v>41887</v>
      </c>
      <c r="H2219" s="233">
        <f>'Order Form'!$N$13</f>
        <v>0</v>
      </c>
      <c r="I2219" s="236">
        <f>'Order Form'!E106</f>
        <v>12.5</v>
      </c>
      <c r="J2219" s="231">
        <f>'Order Form'!N106</f>
        <v>0</v>
      </c>
      <c r="K2219" s="231" t="str">
        <f t="shared" si="152"/>
        <v>F</v>
      </c>
      <c r="L2219" s="231">
        <f>IF('Pricing + Order Summary'!$O$13&gt;=8000,14,
IF('Pricing + Order Summary'!$O$13&gt;=5500,15,
IF('Pricing + Order Summary'!$O$13&gt;=4000,16,
IF('Pricing + Order Summary'!$O$13&gt;=2000,23,
IF('Pricing + Order Summary'!$O$13&gt;=750,21,
2)))))</f>
        <v>2</v>
      </c>
      <c r="M2219" s="231" t="str">
        <f>"SPS20115"&amp;"-"&amp;D2219&amp;"-"&amp;'Order Form'!$O$3&amp;"-5"</f>
        <v>SPS20115-0-1-5</v>
      </c>
    </row>
    <row r="2220" spans="1:13">
      <c r="A2220" s="234">
        <f>'Order Form'!A107</f>
        <v>108676</v>
      </c>
      <c r="B2220" s="234">
        <f t="shared" si="150"/>
        <v>108676</v>
      </c>
      <c r="C2220" s="235">
        <f t="shared" si="151"/>
        <v>108676</v>
      </c>
      <c r="D2220" s="231">
        <f>'Order Form'!$N$2</f>
        <v>0</v>
      </c>
      <c r="E2220" s="232">
        <f>'Order Form'!$N$11</f>
        <v>0</v>
      </c>
      <c r="F2220" s="232" t="str">
        <f>IF(ISBLANK('Order Form'!$N$12),"",'Order Form'!$N$12)</f>
        <v/>
      </c>
      <c r="G2220" s="232">
        <f t="shared" ca="1" si="149"/>
        <v>41887</v>
      </c>
      <c r="H2220" s="233">
        <f>'Order Form'!$N$13</f>
        <v>0</v>
      </c>
      <c r="I2220" s="236">
        <f>'Order Form'!E107</f>
        <v>12.5</v>
      </c>
      <c r="J2220" s="231">
        <f>'Order Form'!N107</f>
        <v>0</v>
      </c>
      <c r="K2220" s="231" t="str">
        <f t="shared" si="152"/>
        <v>F</v>
      </c>
      <c r="L2220" s="231">
        <f>IF('Pricing + Order Summary'!$O$13&gt;=8000,14,
IF('Pricing + Order Summary'!$O$13&gt;=5500,15,
IF('Pricing + Order Summary'!$O$13&gt;=4000,16,
IF('Pricing + Order Summary'!$O$13&gt;=2000,23,
IF('Pricing + Order Summary'!$O$13&gt;=750,21,
2)))))</f>
        <v>2</v>
      </c>
      <c r="M2220" s="231" t="str">
        <f>"SPS20115"&amp;"-"&amp;D2220&amp;"-"&amp;'Order Form'!$O$3&amp;"-5"</f>
        <v>SPS20115-0-1-5</v>
      </c>
    </row>
    <row r="2221" spans="1:13">
      <c r="A2221" s="234">
        <f>'Order Form'!A108</f>
        <v>107718</v>
      </c>
      <c r="B2221" s="234">
        <f t="shared" si="150"/>
        <v>107718</v>
      </c>
      <c r="C2221" s="235">
        <f t="shared" si="151"/>
        <v>107718</v>
      </c>
      <c r="D2221" s="231">
        <f>'Order Form'!$N$2</f>
        <v>0</v>
      </c>
      <c r="E2221" s="232">
        <f>'Order Form'!$N$11</f>
        <v>0</v>
      </c>
      <c r="F2221" s="232" t="str">
        <f>IF(ISBLANK('Order Form'!$N$12),"",'Order Form'!$N$12)</f>
        <v/>
      </c>
      <c r="G2221" s="232">
        <f t="shared" ca="1" si="149"/>
        <v>41887</v>
      </c>
      <c r="H2221" s="233">
        <f>'Order Form'!$N$13</f>
        <v>0</v>
      </c>
      <c r="I2221" s="236">
        <f>'Order Form'!E108</f>
        <v>12.5</v>
      </c>
      <c r="J2221" s="231">
        <f>'Order Form'!N108</f>
        <v>0</v>
      </c>
      <c r="K2221" s="231" t="str">
        <f t="shared" si="152"/>
        <v>F</v>
      </c>
      <c r="L2221" s="231">
        <f>IF('Pricing + Order Summary'!$O$13&gt;=8000,14,
IF('Pricing + Order Summary'!$O$13&gt;=5500,15,
IF('Pricing + Order Summary'!$O$13&gt;=4000,16,
IF('Pricing + Order Summary'!$O$13&gt;=2000,23,
IF('Pricing + Order Summary'!$O$13&gt;=750,21,
2)))))</f>
        <v>2</v>
      </c>
      <c r="M2221" s="231" t="str">
        <f>"SPS20115"&amp;"-"&amp;D2221&amp;"-"&amp;'Order Form'!$O$3&amp;"-5"</f>
        <v>SPS20115-0-1-5</v>
      </c>
    </row>
    <row r="2222" spans="1:13">
      <c r="A2222" s="234">
        <f>'Order Form'!A109</f>
        <v>107717</v>
      </c>
      <c r="B2222" s="234">
        <f t="shared" si="150"/>
        <v>107717</v>
      </c>
      <c r="C2222" s="235">
        <f t="shared" si="151"/>
        <v>107717</v>
      </c>
      <c r="D2222" s="231">
        <f>'Order Form'!$N$2</f>
        <v>0</v>
      </c>
      <c r="E2222" s="232">
        <f>'Order Form'!$N$11</f>
        <v>0</v>
      </c>
      <c r="F2222" s="232" t="str">
        <f>IF(ISBLANK('Order Form'!$N$12),"",'Order Form'!$N$12)</f>
        <v/>
      </c>
      <c r="G2222" s="232">
        <f t="shared" ca="1" si="149"/>
        <v>41887</v>
      </c>
      <c r="H2222" s="233">
        <f>'Order Form'!$N$13</f>
        <v>0</v>
      </c>
      <c r="I2222" s="236">
        <f>'Order Form'!E109</f>
        <v>12.5</v>
      </c>
      <c r="J2222" s="231">
        <f>'Order Form'!N109</f>
        <v>0</v>
      </c>
      <c r="K2222" s="231" t="str">
        <f t="shared" si="152"/>
        <v>F</v>
      </c>
      <c r="L2222" s="231">
        <f>IF('Pricing + Order Summary'!$O$13&gt;=8000,14,
IF('Pricing + Order Summary'!$O$13&gt;=5500,15,
IF('Pricing + Order Summary'!$O$13&gt;=4000,16,
IF('Pricing + Order Summary'!$O$13&gt;=2000,23,
IF('Pricing + Order Summary'!$O$13&gt;=750,21,
2)))))</f>
        <v>2</v>
      </c>
      <c r="M2222" s="231" t="str">
        <f>"SPS20115"&amp;"-"&amp;D2222&amp;"-"&amp;'Order Form'!$O$3&amp;"-5"</f>
        <v>SPS20115-0-1-5</v>
      </c>
    </row>
    <row r="2223" spans="1:13">
      <c r="A2223" s="234">
        <f>'Order Form'!A110</f>
        <v>100543</v>
      </c>
      <c r="B2223" s="234">
        <f t="shared" si="150"/>
        <v>100543</v>
      </c>
      <c r="C2223" s="235">
        <f t="shared" si="151"/>
        <v>100543</v>
      </c>
      <c r="D2223" s="231">
        <f>'Order Form'!$N$2</f>
        <v>0</v>
      </c>
      <c r="E2223" s="232">
        <f>'Order Form'!$N$11</f>
        <v>0</v>
      </c>
      <c r="F2223" s="232" t="str">
        <f>IF(ISBLANK('Order Form'!$N$12),"",'Order Form'!$N$12)</f>
        <v/>
      </c>
      <c r="G2223" s="232">
        <f t="shared" ca="1" si="149"/>
        <v>41887</v>
      </c>
      <c r="H2223" s="233">
        <f>'Order Form'!$N$13</f>
        <v>0</v>
      </c>
      <c r="I2223" s="236">
        <f>'Order Form'!E110</f>
        <v>12.5</v>
      </c>
      <c r="J2223" s="231">
        <f>'Order Form'!N110</f>
        <v>0</v>
      </c>
      <c r="K2223" s="231" t="str">
        <f t="shared" si="152"/>
        <v>F</v>
      </c>
      <c r="L2223" s="231">
        <f>IF('Pricing + Order Summary'!$O$13&gt;=8000,14,
IF('Pricing + Order Summary'!$O$13&gt;=5500,15,
IF('Pricing + Order Summary'!$O$13&gt;=4000,16,
IF('Pricing + Order Summary'!$O$13&gt;=2000,23,
IF('Pricing + Order Summary'!$O$13&gt;=750,21,
2)))))</f>
        <v>2</v>
      </c>
      <c r="M2223" s="231" t="str">
        <f>"SPS20115"&amp;"-"&amp;D2223&amp;"-"&amp;'Order Form'!$O$3&amp;"-5"</f>
        <v>SPS20115-0-1-5</v>
      </c>
    </row>
    <row r="2224" spans="1:13">
      <c r="A2224" s="234">
        <f>'Order Form'!A111</f>
        <v>101838</v>
      </c>
      <c r="B2224" s="234">
        <f t="shared" si="150"/>
        <v>101838</v>
      </c>
      <c r="C2224" s="235">
        <f t="shared" si="151"/>
        <v>101838</v>
      </c>
      <c r="D2224" s="231">
        <f>'Order Form'!$N$2</f>
        <v>0</v>
      </c>
      <c r="E2224" s="232">
        <f>'Order Form'!$N$11</f>
        <v>0</v>
      </c>
      <c r="F2224" s="232" t="str">
        <f>IF(ISBLANK('Order Form'!$N$12),"",'Order Form'!$N$12)</f>
        <v/>
      </c>
      <c r="G2224" s="232">
        <f t="shared" ca="1" si="149"/>
        <v>41887</v>
      </c>
      <c r="H2224" s="233">
        <f>'Order Form'!$N$13</f>
        <v>0</v>
      </c>
      <c r="I2224" s="236">
        <f>'Order Form'!E111</f>
        <v>12.5</v>
      </c>
      <c r="J2224" s="231">
        <f>'Order Form'!N111</f>
        <v>0</v>
      </c>
      <c r="K2224" s="231" t="str">
        <f t="shared" si="152"/>
        <v>F</v>
      </c>
      <c r="L2224" s="231">
        <f>IF('Pricing + Order Summary'!$O$13&gt;=8000,14,
IF('Pricing + Order Summary'!$O$13&gt;=5500,15,
IF('Pricing + Order Summary'!$O$13&gt;=4000,16,
IF('Pricing + Order Summary'!$O$13&gt;=2000,23,
IF('Pricing + Order Summary'!$O$13&gt;=750,21,
2)))))</f>
        <v>2</v>
      </c>
      <c r="M2224" s="231" t="str">
        <f>"SPS20115"&amp;"-"&amp;D2224&amp;"-"&amp;'Order Form'!$O$3&amp;"-5"</f>
        <v>SPS20115-0-1-5</v>
      </c>
    </row>
    <row r="2225" spans="1:13">
      <c r="A2225" s="234">
        <f>'Order Form'!A112</f>
        <v>100545</v>
      </c>
      <c r="B2225" s="234">
        <f t="shared" si="150"/>
        <v>100545</v>
      </c>
      <c r="C2225" s="235">
        <f t="shared" si="151"/>
        <v>100545</v>
      </c>
      <c r="D2225" s="231">
        <f>'Order Form'!$N$2</f>
        <v>0</v>
      </c>
      <c r="E2225" s="232">
        <f>'Order Form'!$N$11</f>
        <v>0</v>
      </c>
      <c r="F2225" s="232" t="str">
        <f>IF(ISBLANK('Order Form'!$N$12),"",'Order Form'!$N$12)</f>
        <v/>
      </c>
      <c r="G2225" s="232">
        <f t="shared" ca="1" si="149"/>
        <v>41887</v>
      </c>
      <c r="H2225" s="233">
        <f>'Order Form'!$N$13</f>
        <v>0</v>
      </c>
      <c r="I2225" s="236">
        <f>'Order Form'!E112</f>
        <v>12.5</v>
      </c>
      <c r="J2225" s="231">
        <f>'Order Form'!N112</f>
        <v>0</v>
      </c>
      <c r="K2225" s="231" t="str">
        <f t="shared" si="152"/>
        <v>F</v>
      </c>
      <c r="L2225" s="231">
        <f>IF('Pricing + Order Summary'!$O$13&gt;=8000,14,
IF('Pricing + Order Summary'!$O$13&gt;=5500,15,
IF('Pricing + Order Summary'!$O$13&gt;=4000,16,
IF('Pricing + Order Summary'!$O$13&gt;=2000,23,
IF('Pricing + Order Summary'!$O$13&gt;=750,21,
2)))))</f>
        <v>2</v>
      </c>
      <c r="M2225" s="231" t="str">
        <f>"SPS20115"&amp;"-"&amp;D2225&amp;"-"&amp;'Order Form'!$O$3&amp;"-5"</f>
        <v>SPS20115-0-1-5</v>
      </c>
    </row>
    <row r="2226" spans="1:13">
      <c r="A2226" s="234">
        <f>'Order Form'!A113</f>
        <v>100546</v>
      </c>
      <c r="B2226" s="234">
        <f t="shared" si="150"/>
        <v>100546</v>
      </c>
      <c r="C2226" s="235">
        <f t="shared" si="151"/>
        <v>100546</v>
      </c>
      <c r="D2226" s="231">
        <f>'Order Form'!$N$2</f>
        <v>0</v>
      </c>
      <c r="E2226" s="232">
        <f>'Order Form'!$N$11</f>
        <v>0</v>
      </c>
      <c r="F2226" s="232" t="str">
        <f>IF(ISBLANK('Order Form'!$N$12),"",'Order Form'!$N$12)</f>
        <v/>
      </c>
      <c r="G2226" s="232">
        <f t="shared" ca="1" si="149"/>
        <v>41887</v>
      </c>
      <c r="H2226" s="233">
        <f>'Order Form'!$N$13</f>
        <v>0</v>
      </c>
      <c r="I2226" s="236">
        <f>'Order Form'!E113</f>
        <v>12.5</v>
      </c>
      <c r="J2226" s="231">
        <f>'Order Form'!N113</f>
        <v>0</v>
      </c>
      <c r="K2226" s="231" t="str">
        <f t="shared" si="152"/>
        <v>F</v>
      </c>
      <c r="L2226" s="231">
        <f>IF('Pricing + Order Summary'!$O$13&gt;=8000,14,
IF('Pricing + Order Summary'!$O$13&gt;=5500,15,
IF('Pricing + Order Summary'!$O$13&gt;=4000,16,
IF('Pricing + Order Summary'!$O$13&gt;=2000,23,
IF('Pricing + Order Summary'!$O$13&gt;=750,21,
2)))))</f>
        <v>2</v>
      </c>
      <c r="M2226" s="231" t="str">
        <f>"SPS20115"&amp;"-"&amp;D2226&amp;"-"&amp;'Order Form'!$O$3&amp;"-5"</f>
        <v>SPS20115-0-1-5</v>
      </c>
    </row>
    <row r="2227" spans="1:13">
      <c r="A2227" s="234">
        <f>'Order Form'!A114</f>
        <v>100544</v>
      </c>
      <c r="B2227" s="234">
        <f t="shared" si="150"/>
        <v>100544</v>
      </c>
      <c r="C2227" s="235">
        <f t="shared" si="151"/>
        <v>100544</v>
      </c>
      <c r="D2227" s="231">
        <f>'Order Form'!$N$2</f>
        <v>0</v>
      </c>
      <c r="E2227" s="232">
        <f>'Order Form'!$N$11</f>
        <v>0</v>
      </c>
      <c r="F2227" s="232" t="str">
        <f>IF(ISBLANK('Order Form'!$N$12),"",'Order Form'!$N$12)</f>
        <v/>
      </c>
      <c r="G2227" s="232">
        <f t="shared" ca="1" si="149"/>
        <v>41887</v>
      </c>
      <c r="H2227" s="233">
        <f>'Order Form'!$N$13</f>
        <v>0</v>
      </c>
      <c r="I2227" s="236">
        <f>'Order Form'!E114</f>
        <v>12.5</v>
      </c>
      <c r="J2227" s="231">
        <f>'Order Form'!N114</f>
        <v>0</v>
      </c>
      <c r="K2227" s="231" t="str">
        <f t="shared" si="152"/>
        <v>F</v>
      </c>
      <c r="L2227" s="231">
        <f>IF('Pricing + Order Summary'!$O$13&gt;=8000,14,
IF('Pricing + Order Summary'!$O$13&gt;=5500,15,
IF('Pricing + Order Summary'!$O$13&gt;=4000,16,
IF('Pricing + Order Summary'!$O$13&gt;=2000,23,
IF('Pricing + Order Summary'!$O$13&gt;=750,21,
2)))))</f>
        <v>2</v>
      </c>
      <c r="M2227" s="231" t="str">
        <f>"SPS20115"&amp;"-"&amp;D2227&amp;"-"&amp;'Order Form'!$O$3&amp;"-5"</f>
        <v>SPS20115-0-1-5</v>
      </c>
    </row>
    <row r="2228" spans="1:13">
      <c r="A2228" s="234">
        <f>'Order Form'!A115</f>
        <v>107734</v>
      </c>
      <c r="B2228" s="234">
        <f t="shared" si="150"/>
        <v>107734</v>
      </c>
      <c r="C2228" s="235">
        <f t="shared" si="151"/>
        <v>107734</v>
      </c>
      <c r="D2228" s="231">
        <f>'Order Form'!$N$2</f>
        <v>0</v>
      </c>
      <c r="E2228" s="232">
        <f>'Order Form'!$N$11</f>
        <v>0</v>
      </c>
      <c r="F2228" s="232" t="str">
        <f>IF(ISBLANK('Order Form'!$N$12),"",'Order Form'!$N$12)</f>
        <v/>
      </c>
      <c r="G2228" s="232">
        <f t="shared" ca="1" si="149"/>
        <v>41887</v>
      </c>
      <c r="H2228" s="233">
        <f>'Order Form'!$N$13</f>
        <v>0</v>
      </c>
      <c r="I2228" s="236">
        <f>'Order Form'!E115</f>
        <v>12.5</v>
      </c>
      <c r="J2228" s="231">
        <f>'Order Form'!N115</f>
        <v>0</v>
      </c>
      <c r="K2228" s="231" t="str">
        <f t="shared" si="152"/>
        <v>F</v>
      </c>
      <c r="L2228" s="231">
        <f>IF('Pricing + Order Summary'!$O$13&gt;=8000,14,
IF('Pricing + Order Summary'!$O$13&gt;=5500,15,
IF('Pricing + Order Summary'!$O$13&gt;=4000,16,
IF('Pricing + Order Summary'!$O$13&gt;=2000,23,
IF('Pricing + Order Summary'!$O$13&gt;=750,21,
2)))))</f>
        <v>2</v>
      </c>
      <c r="M2228" s="231" t="str">
        <f>"SPS20115"&amp;"-"&amp;D2228&amp;"-"&amp;'Order Form'!$O$3&amp;"-5"</f>
        <v>SPS20115-0-1-5</v>
      </c>
    </row>
    <row r="2229" spans="1:13">
      <c r="A2229" s="234">
        <f>'Order Form'!A116</f>
        <v>108697</v>
      </c>
      <c r="B2229" s="234">
        <f t="shared" si="150"/>
        <v>108697</v>
      </c>
      <c r="C2229" s="235">
        <f t="shared" si="151"/>
        <v>108697</v>
      </c>
      <c r="D2229" s="231">
        <f>'Order Form'!$N$2</f>
        <v>0</v>
      </c>
      <c r="E2229" s="232">
        <f>'Order Form'!$N$11</f>
        <v>0</v>
      </c>
      <c r="F2229" s="232" t="str">
        <f>IF(ISBLANK('Order Form'!$N$12),"",'Order Form'!$N$12)</f>
        <v/>
      </c>
      <c r="G2229" s="232">
        <f t="shared" ca="1" si="149"/>
        <v>41887</v>
      </c>
      <c r="H2229" s="233">
        <f>'Order Form'!$N$13</f>
        <v>0</v>
      </c>
      <c r="I2229" s="236">
        <f>'Order Form'!E116</f>
        <v>12.5</v>
      </c>
      <c r="J2229" s="231">
        <f>'Order Form'!N116</f>
        <v>0</v>
      </c>
      <c r="K2229" s="231" t="str">
        <f t="shared" si="152"/>
        <v>F</v>
      </c>
      <c r="L2229" s="231">
        <f>IF('Pricing + Order Summary'!$O$13&gt;=8000,14,
IF('Pricing + Order Summary'!$O$13&gt;=5500,15,
IF('Pricing + Order Summary'!$O$13&gt;=4000,16,
IF('Pricing + Order Summary'!$O$13&gt;=2000,23,
IF('Pricing + Order Summary'!$O$13&gt;=750,21,
2)))))</f>
        <v>2</v>
      </c>
      <c r="M2229" s="231" t="str">
        <f>"SPS20115"&amp;"-"&amp;D2229&amp;"-"&amp;'Order Form'!$O$3&amp;"-5"</f>
        <v>SPS20115-0-1-5</v>
      </c>
    </row>
    <row r="2230" spans="1:13">
      <c r="A2230" s="234">
        <f>'Order Form'!A117</f>
        <v>100510</v>
      </c>
      <c r="B2230" s="234">
        <f t="shared" si="150"/>
        <v>100510</v>
      </c>
      <c r="C2230" s="235">
        <f t="shared" si="151"/>
        <v>100510</v>
      </c>
      <c r="D2230" s="231">
        <f>'Order Form'!$N$2</f>
        <v>0</v>
      </c>
      <c r="E2230" s="232">
        <f>'Order Form'!$N$11</f>
        <v>0</v>
      </c>
      <c r="F2230" s="232" t="str">
        <f>IF(ISBLANK('Order Form'!$N$12),"",'Order Form'!$N$12)</f>
        <v/>
      </c>
      <c r="G2230" s="232">
        <f t="shared" ca="1" si="149"/>
        <v>41887</v>
      </c>
      <c r="H2230" s="233">
        <f>'Order Form'!$N$13</f>
        <v>0</v>
      </c>
      <c r="I2230" s="236">
        <f>'Order Form'!E117</f>
        <v>12.5</v>
      </c>
      <c r="J2230" s="231">
        <f>'Order Form'!N117</f>
        <v>0</v>
      </c>
      <c r="K2230" s="231" t="str">
        <f t="shared" si="152"/>
        <v>F</v>
      </c>
      <c r="L2230" s="231">
        <f>IF('Pricing + Order Summary'!$O$13&gt;=8000,14,
IF('Pricing + Order Summary'!$O$13&gt;=5500,15,
IF('Pricing + Order Summary'!$O$13&gt;=4000,16,
IF('Pricing + Order Summary'!$O$13&gt;=2000,23,
IF('Pricing + Order Summary'!$O$13&gt;=750,21,
2)))))</f>
        <v>2</v>
      </c>
      <c r="M2230" s="231" t="str">
        <f>"SPS20115"&amp;"-"&amp;D2230&amp;"-"&amp;'Order Form'!$O$3&amp;"-5"</f>
        <v>SPS20115-0-1-5</v>
      </c>
    </row>
    <row r="2231" spans="1:13">
      <c r="A2231" s="234">
        <f>'Order Form'!A118</f>
        <v>108692</v>
      </c>
      <c r="B2231" s="234">
        <f t="shared" si="150"/>
        <v>108692</v>
      </c>
      <c r="C2231" s="235">
        <f t="shared" si="151"/>
        <v>108692</v>
      </c>
      <c r="D2231" s="231">
        <f>'Order Form'!$N$2</f>
        <v>0</v>
      </c>
      <c r="E2231" s="232">
        <f>'Order Form'!$N$11</f>
        <v>0</v>
      </c>
      <c r="F2231" s="232" t="str">
        <f>IF(ISBLANK('Order Form'!$N$12),"",'Order Form'!$N$12)</f>
        <v/>
      </c>
      <c r="G2231" s="232">
        <f t="shared" ca="1" si="149"/>
        <v>41887</v>
      </c>
      <c r="H2231" s="233">
        <f>'Order Form'!$N$13</f>
        <v>0</v>
      </c>
      <c r="I2231" s="236">
        <f>'Order Form'!E118</f>
        <v>12.5</v>
      </c>
      <c r="J2231" s="231">
        <f>'Order Form'!N118</f>
        <v>0</v>
      </c>
      <c r="K2231" s="231" t="str">
        <f t="shared" si="152"/>
        <v>F</v>
      </c>
      <c r="L2231" s="231">
        <f>IF('Pricing + Order Summary'!$O$13&gt;=8000,14,
IF('Pricing + Order Summary'!$O$13&gt;=5500,15,
IF('Pricing + Order Summary'!$O$13&gt;=4000,16,
IF('Pricing + Order Summary'!$O$13&gt;=2000,23,
IF('Pricing + Order Summary'!$O$13&gt;=750,21,
2)))))</f>
        <v>2</v>
      </c>
      <c r="M2231" s="231" t="str">
        <f>"SPS20115"&amp;"-"&amp;D2231&amp;"-"&amp;'Order Form'!$O$3&amp;"-5"</f>
        <v>SPS20115-0-1-5</v>
      </c>
    </row>
    <row r="2232" spans="1:13">
      <c r="A2232" s="234">
        <f>'Order Form'!A119</f>
        <v>108704</v>
      </c>
      <c r="B2232" s="234">
        <f t="shared" si="150"/>
        <v>108704</v>
      </c>
      <c r="C2232" s="235">
        <f t="shared" si="151"/>
        <v>108704</v>
      </c>
      <c r="D2232" s="231">
        <f>'Order Form'!$N$2</f>
        <v>0</v>
      </c>
      <c r="E2232" s="232">
        <f>'Order Form'!$N$11</f>
        <v>0</v>
      </c>
      <c r="F2232" s="232" t="str">
        <f>IF(ISBLANK('Order Form'!$N$12),"",'Order Form'!$N$12)</f>
        <v/>
      </c>
      <c r="G2232" s="232">
        <f t="shared" ca="1" si="149"/>
        <v>41887</v>
      </c>
      <c r="H2232" s="233">
        <f>'Order Form'!$N$13</f>
        <v>0</v>
      </c>
      <c r="I2232" s="236">
        <f>'Order Form'!E119</f>
        <v>12.5</v>
      </c>
      <c r="J2232" s="231">
        <f>'Order Form'!N119</f>
        <v>0</v>
      </c>
      <c r="K2232" s="231" t="str">
        <f t="shared" si="152"/>
        <v>F</v>
      </c>
      <c r="L2232" s="231">
        <f>IF('Pricing + Order Summary'!$O$13&gt;=8000,14,
IF('Pricing + Order Summary'!$O$13&gt;=5500,15,
IF('Pricing + Order Summary'!$O$13&gt;=4000,16,
IF('Pricing + Order Summary'!$O$13&gt;=2000,23,
IF('Pricing + Order Summary'!$O$13&gt;=750,21,
2)))))</f>
        <v>2</v>
      </c>
      <c r="M2232" s="231" t="str">
        <f>"SPS20115"&amp;"-"&amp;D2232&amp;"-"&amp;'Order Form'!$O$3&amp;"-5"</f>
        <v>SPS20115-0-1-5</v>
      </c>
    </row>
    <row r="2233" spans="1:13">
      <c r="A2233" s="234">
        <f>'Order Form'!A120</f>
        <v>107731</v>
      </c>
      <c r="B2233" s="234">
        <f t="shared" si="150"/>
        <v>107731</v>
      </c>
      <c r="C2233" s="235">
        <f t="shared" si="151"/>
        <v>107731</v>
      </c>
      <c r="D2233" s="231">
        <f>'Order Form'!$N$2</f>
        <v>0</v>
      </c>
      <c r="E2233" s="232">
        <f>'Order Form'!$N$11</f>
        <v>0</v>
      </c>
      <c r="F2233" s="232" t="str">
        <f>IF(ISBLANK('Order Form'!$N$12),"",'Order Form'!$N$12)</f>
        <v/>
      </c>
      <c r="G2233" s="232">
        <f t="shared" ca="1" si="149"/>
        <v>41887</v>
      </c>
      <c r="H2233" s="233">
        <f>'Order Form'!$N$13</f>
        <v>0</v>
      </c>
      <c r="I2233" s="236">
        <f>'Order Form'!E120</f>
        <v>12.5</v>
      </c>
      <c r="J2233" s="231">
        <f>'Order Form'!N120</f>
        <v>0</v>
      </c>
      <c r="K2233" s="231" t="str">
        <f t="shared" si="152"/>
        <v>F</v>
      </c>
      <c r="L2233" s="231">
        <f>IF('Pricing + Order Summary'!$O$13&gt;=8000,14,
IF('Pricing + Order Summary'!$O$13&gt;=5500,15,
IF('Pricing + Order Summary'!$O$13&gt;=4000,16,
IF('Pricing + Order Summary'!$O$13&gt;=2000,23,
IF('Pricing + Order Summary'!$O$13&gt;=750,21,
2)))))</f>
        <v>2</v>
      </c>
      <c r="M2233" s="231" t="str">
        <f>"SPS20115"&amp;"-"&amp;D2233&amp;"-"&amp;'Order Form'!$O$3&amp;"-5"</f>
        <v>SPS20115-0-1-5</v>
      </c>
    </row>
    <row r="2234" spans="1:13">
      <c r="A2234" s="234">
        <f>'Order Form'!A121</f>
        <v>100519</v>
      </c>
      <c r="B2234" s="234">
        <f t="shared" si="150"/>
        <v>100519</v>
      </c>
      <c r="C2234" s="235">
        <f t="shared" si="151"/>
        <v>100519</v>
      </c>
      <c r="D2234" s="231">
        <f>'Order Form'!$N$2</f>
        <v>0</v>
      </c>
      <c r="E2234" s="232">
        <f>'Order Form'!$N$11</f>
        <v>0</v>
      </c>
      <c r="F2234" s="232" t="str">
        <f>IF(ISBLANK('Order Form'!$N$12),"",'Order Form'!$N$12)</f>
        <v/>
      </c>
      <c r="G2234" s="232">
        <f t="shared" ca="1" si="149"/>
        <v>41887</v>
      </c>
      <c r="H2234" s="233">
        <f>'Order Form'!$N$13</f>
        <v>0</v>
      </c>
      <c r="I2234" s="236">
        <f>'Order Form'!E121</f>
        <v>12.5</v>
      </c>
      <c r="J2234" s="231">
        <f>'Order Form'!N121</f>
        <v>0</v>
      </c>
      <c r="K2234" s="231" t="str">
        <f t="shared" si="152"/>
        <v>F</v>
      </c>
      <c r="L2234" s="231">
        <f>IF('Pricing + Order Summary'!$O$13&gt;=8000,14,
IF('Pricing + Order Summary'!$O$13&gt;=5500,15,
IF('Pricing + Order Summary'!$O$13&gt;=4000,16,
IF('Pricing + Order Summary'!$O$13&gt;=2000,23,
IF('Pricing + Order Summary'!$O$13&gt;=750,21,
2)))))</f>
        <v>2</v>
      </c>
      <c r="M2234" s="231" t="str">
        <f>"SPS20115"&amp;"-"&amp;D2234&amp;"-"&amp;'Order Form'!$O$3&amp;"-5"</f>
        <v>SPS20115-0-1-5</v>
      </c>
    </row>
    <row r="2235" spans="1:13">
      <c r="A2235" s="234">
        <f>'Order Form'!A122</f>
        <v>108590</v>
      </c>
      <c r="B2235" s="234">
        <f t="shared" si="150"/>
        <v>108590</v>
      </c>
      <c r="C2235" s="235">
        <f t="shared" si="151"/>
        <v>108590</v>
      </c>
      <c r="D2235" s="231">
        <f>'Order Form'!$N$2</f>
        <v>0</v>
      </c>
      <c r="E2235" s="232">
        <f>'Order Form'!$N$11</f>
        <v>0</v>
      </c>
      <c r="F2235" s="232" t="str">
        <f>IF(ISBLANK('Order Form'!$N$12),"",'Order Form'!$N$12)</f>
        <v/>
      </c>
      <c r="G2235" s="232">
        <f t="shared" ca="1" si="149"/>
        <v>41887</v>
      </c>
      <c r="H2235" s="233">
        <f>'Order Form'!$N$13</f>
        <v>0</v>
      </c>
      <c r="I2235" s="236">
        <f>'Order Form'!E122</f>
        <v>12.5</v>
      </c>
      <c r="J2235" s="231">
        <f>'Order Form'!N122</f>
        <v>0</v>
      </c>
      <c r="K2235" s="231" t="str">
        <f t="shared" si="152"/>
        <v>F</v>
      </c>
      <c r="L2235" s="231">
        <f>IF('Pricing + Order Summary'!$O$13&gt;=8000,14,
IF('Pricing + Order Summary'!$O$13&gt;=5500,15,
IF('Pricing + Order Summary'!$O$13&gt;=4000,16,
IF('Pricing + Order Summary'!$O$13&gt;=2000,23,
IF('Pricing + Order Summary'!$O$13&gt;=750,21,
2)))))</f>
        <v>2</v>
      </c>
      <c r="M2235" s="231" t="str">
        <f>"SPS20115"&amp;"-"&amp;D2235&amp;"-"&amp;'Order Form'!$O$3&amp;"-5"</f>
        <v>SPS20115-0-1-5</v>
      </c>
    </row>
    <row r="2236" spans="1:13">
      <c r="A2236" s="234">
        <f>'Order Form'!A123</f>
        <v>108684</v>
      </c>
      <c r="B2236" s="234">
        <f t="shared" si="150"/>
        <v>108684</v>
      </c>
      <c r="C2236" s="235">
        <f t="shared" si="151"/>
        <v>108684</v>
      </c>
      <c r="D2236" s="231">
        <f>'Order Form'!$N$2</f>
        <v>0</v>
      </c>
      <c r="E2236" s="232">
        <f>'Order Form'!$N$11</f>
        <v>0</v>
      </c>
      <c r="F2236" s="232" t="str">
        <f>IF(ISBLANK('Order Form'!$N$12),"",'Order Form'!$N$12)</f>
        <v/>
      </c>
      <c r="G2236" s="232">
        <f t="shared" ca="1" si="149"/>
        <v>41887</v>
      </c>
      <c r="H2236" s="233">
        <f>'Order Form'!$N$13</f>
        <v>0</v>
      </c>
      <c r="I2236" s="236">
        <f>'Order Form'!E123</f>
        <v>12.5</v>
      </c>
      <c r="J2236" s="231">
        <f>'Order Form'!N123</f>
        <v>0</v>
      </c>
      <c r="K2236" s="231" t="str">
        <f t="shared" si="152"/>
        <v>F</v>
      </c>
      <c r="L2236" s="231">
        <f>IF('Pricing + Order Summary'!$O$13&gt;=8000,14,
IF('Pricing + Order Summary'!$O$13&gt;=5500,15,
IF('Pricing + Order Summary'!$O$13&gt;=4000,16,
IF('Pricing + Order Summary'!$O$13&gt;=2000,23,
IF('Pricing + Order Summary'!$O$13&gt;=750,21,
2)))))</f>
        <v>2</v>
      </c>
      <c r="M2236" s="231" t="str">
        <f>"SPS20115"&amp;"-"&amp;D2236&amp;"-"&amp;'Order Form'!$O$3&amp;"-5"</f>
        <v>SPS20115-0-1-5</v>
      </c>
    </row>
    <row r="2237" spans="1:13">
      <c r="A2237" s="234">
        <f>'Order Form'!A124</f>
        <v>108706</v>
      </c>
      <c r="B2237" s="234">
        <f t="shared" si="150"/>
        <v>108706</v>
      </c>
      <c r="C2237" s="235">
        <f t="shared" si="151"/>
        <v>108706</v>
      </c>
      <c r="D2237" s="231">
        <f>'Order Form'!$N$2</f>
        <v>0</v>
      </c>
      <c r="E2237" s="232">
        <f>'Order Form'!$N$11</f>
        <v>0</v>
      </c>
      <c r="F2237" s="232" t="str">
        <f>IF(ISBLANK('Order Form'!$N$12),"",'Order Form'!$N$12)</f>
        <v/>
      </c>
      <c r="G2237" s="232">
        <f t="shared" ca="1" si="149"/>
        <v>41887</v>
      </c>
      <c r="H2237" s="233">
        <f>'Order Form'!$N$13</f>
        <v>0</v>
      </c>
      <c r="I2237" s="236">
        <f>'Order Form'!E124</f>
        <v>12.5</v>
      </c>
      <c r="J2237" s="231">
        <f>'Order Form'!N124</f>
        <v>0</v>
      </c>
      <c r="K2237" s="231" t="str">
        <f t="shared" si="152"/>
        <v>F</v>
      </c>
      <c r="L2237" s="231">
        <f>IF('Pricing + Order Summary'!$O$13&gt;=8000,14,
IF('Pricing + Order Summary'!$O$13&gt;=5500,15,
IF('Pricing + Order Summary'!$O$13&gt;=4000,16,
IF('Pricing + Order Summary'!$O$13&gt;=2000,23,
IF('Pricing + Order Summary'!$O$13&gt;=750,21,
2)))))</f>
        <v>2</v>
      </c>
      <c r="M2237" s="231" t="str">
        <f>"SPS20115"&amp;"-"&amp;D2237&amp;"-"&amp;'Order Form'!$O$3&amp;"-5"</f>
        <v>SPS20115-0-1-5</v>
      </c>
    </row>
    <row r="2238" spans="1:13">
      <c r="A2238" s="234">
        <f>'Order Form'!A125</f>
        <v>100503</v>
      </c>
      <c r="B2238" s="234">
        <f t="shared" si="150"/>
        <v>100503</v>
      </c>
      <c r="C2238" s="235">
        <f t="shared" si="151"/>
        <v>100503</v>
      </c>
      <c r="D2238" s="231">
        <f>'Order Form'!$N$2</f>
        <v>0</v>
      </c>
      <c r="E2238" s="232">
        <f>'Order Form'!$N$11</f>
        <v>0</v>
      </c>
      <c r="F2238" s="232" t="str">
        <f>IF(ISBLANK('Order Form'!$N$12),"",'Order Form'!$N$12)</f>
        <v/>
      </c>
      <c r="G2238" s="232">
        <f t="shared" ca="1" si="149"/>
        <v>41887</v>
      </c>
      <c r="H2238" s="233">
        <f>'Order Form'!$N$13</f>
        <v>0</v>
      </c>
      <c r="I2238" s="236">
        <f>'Order Form'!E125</f>
        <v>12.5</v>
      </c>
      <c r="J2238" s="231">
        <f>'Order Form'!N125</f>
        <v>0</v>
      </c>
      <c r="K2238" s="231" t="str">
        <f t="shared" si="152"/>
        <v>F</v>
      </c>
      <c r="L2238" s="231">
        <f>IF('Pricing + Order Summary'!$O$13&gt;=8000,14,
IF('Pricing + Order Summary'!$O$13&gt;=5500,15,
IF('Pricing + Order Summary'!$O$13&gt;=4000,16,
IF('Pricing + Order Summary'!$O$13&gt;=2000,23,
IF('Pricing + Order Summary'!$O$13&gt;=750,21,
2)))))</f>
        <v>2</v>
      </c>
      <c r="M2238" s="231" t="str">
        <f>"SPS20115"&amp;"-"&amp;D2238&amp;"-"&amp;'Order Form'!$O$3&amp;"-5"</f>
        <v>SPS20115-0-1-5</v>
      </c>
    </row>
    <row r="2239" spans="1:13">
      <c r="A2239" s="234">
        <f>'Order Form'!A126</f>
        <v>108690</v>
      </c>
      <c r="B2239" s="234">
        <f t="shared" si="150"/>
        <v>108690</v>
      </c>
      <c r="C2239" s="235">
        <f t="shared" si="151"/>
        <v>108690</v>
      </c>
      <c r="D2239" s="231">
        <f>'Order Form'!$N$2</f>
        <v>0</v>
      </c>
      <c r="E2239" s="232">
        <f>'Order Form'!$N$11</f>
        <v>0</v>
      </c>
      <c r="F2239" s="232" t="str">
        <f>IF(ISBLANK('Order Form'!$N$12),"",'Order Form'!$N$12)</f>
        <v/>
      </c>
      <c r="G2239" s="232">
        <f t="shared" ca="1" si="149"/>
        <v>41887</v>
      </c>
      <c r="H2239" s="233">
        <f>'Order Form'!$N$13</f>
        <v>0</v>
      </c>
      <c r="I2239" s="236">
        <f>'Order Form'!E126</f>
        <v>12.5</v>
      </c>
      <c r="J2239" s="231">
        <f>'Order Form'!N126</f>
        <v>0</v>
      </c>
      <c r="K2239" s="231" t="str">
        <f t="shared" si="152"/>
        <v>F</v>
      </c>
      <c r="L2239" s="231">
        <f>IF('Pricing + Order Summary'!$O$13&gt;=8000,14,
IF('Pricing + Order Summary'!$O$13&gt;=5500,15,
IF('Pricing + Order Summary'!$O$13&gt;=4000,16,
IF('Pricing + Order Summary'!$O$13&gt;=2000,23,
IF('Pricing + Order Summary'!$O$13&gt;=750,21,
2)))))</f>
        <v>2</v>
      </c>
      <c r="M2239" s="231" t="str">
        <f>"SPS20115"&amp;"-"&amp;D2239&amp;"-"&amp;'Order Form'!$O$3&amp;"-5"</f>
        <v>SPS20115-0-1-5</v>
      </c>
    </row>
    <row r="2240" spans="1:13">
      <c r="A2240" s="234">
        <f>'Order Form'!A127</f>
        <v>100251</v>
      </c>
      <c r="B2240" s="234">
        <f t="shared" si="150"/>
        <v>100251</v>
      </c>
      <c r="C2240" s="235">
        <f t="shared" si="151"/>
        <v>100251</v>
      </c>
      <c r="D2240" s="231">
        <f>'Order Form'!$N$2</f>
        <v>0</v>
      </c>
      <c r="E2240" s="232">
        <f>'Order Form'!$N$11</f>
        <v>0</v>
      </c>
      <c r="F2240" s="232" t="str">
        <f>IF(ISBLANK('Order Form'!$N$12),"",'Order Form'!$N$12)</f>
        <v/>
      </c>
      <c r="G2240" s="232">
        <f t="shared" ca="1" si="149"/>
        <v>41887</v>
      </c>
      <c r="H2240" s="233">
        <f>'Order Form'!$N$13</f>
        <v>0</v>
      </c>
      <c r="I2240" s="236">
        <f>'Order Form'!E127</f>
        <v>12.5</v>
      </c>
      <c r="J2240" s="231">
        <f>'Order Form'!N127</f>
        <v>0</v>
      </c>
      <c r="K2240" s="231" t="str">
        <f t="shared" si="152"/>
        <v>F</v>
      </c>
      <c r="L2240" s="231">
        <f>IF('Pricing + Order Summary'!$O$13&gt;=8000,14,
IF('Pricing + Order Summary'!$O$13&gt;=5500,15,
IF('Pricing + Order Summary'!$O$13&gt;=4000,16,
IF('Pricing + Order Summary'!$O$13&gt;=2000,23,
IF('Pricing + Order Summary'!$O$13&gt;=750,21,
2)))))</f>
        <v>2</v>
      </c>
      <c r="M2240" s="231" t="str">
        <f>"SPS20115"&amp;"-"&amp;D2240&amp;"-"&amp;'Order Form'!$O$3&amp;"-5"</f>
        <v>SPS20115-0-1-5</v>
      </c>
    </row>
    <row r="2241" spans="1:13">
      <c r="A2241" s="234">
        <f>'Order Form'!A128</f>
        <v>107746</v>
      </c>
      <c r="B2241" s="234">
        <f t="shared" si="150"/>
        <v>107746</v>
      </c>
      <c r="C2241" s="235">
        <f t="shared" si="151"/>
        <v>107746</v>
      </c>
      <c r="D2241" s="231">
        <f>'Order Form'!$N$2</f>
        <v>0</v>
      </c>
      <c r="E2241" s="232">
        <f>'Order Form'!$N$11</f>
        <v>0</v>
      </c>
      <c r="F2241" s="232" t="str">
        <f>IF(ISBLANK('Order Form'!$N$12),"",'Order Form'!$N$12)</f>
        <v/>
      </c>
      <c r="G2241" s="232">
        <f t="shared" ref="G2241:G2304" ca="1" si="153">TODAY()</f>
        <v>41887</v>
      </c>
      <c r="H2241" s="233">
        <f>'Order Form'!$N$13</f>
        <v>0</v>
      </c>
      <c r="I2241" s="236">
        <f>'Order Form'!E128</f>
        <v>12.5</v>
      </c>
      <c r="J2241" s="231">
        <f>'Order Form'!N128</f>
        <v>0</v>
      </c>
      <c r="K2241" s="231" t="str">
        <f t="shared" si="152"/>
        <v>F</v>
      </c>
      <c r="L2241" s="231">
        <f>IF('Pricing + Order Summary'!$O$13&gt;=8000,14,
IF('Pricing + Order Summary'!$O$13&gt;=5500,15,
IF('Pricing + Order Summary'!$O$13&gt;=4000,16,
IF('Pricing + Order Summary'!$O$13&gt;=2000,23,
IF('Pricing + Order Summary'!$O$13&gt;=750,21,
2)))))</f>
        <v>2</v>
      </c>
      <c r="M2241" s="231" t="str">
        <f>"SPS20115"&amp;"-"&amp;D2241&amp;"-"&amp;'Order Form'!$O$3&amp;"-5"</f>
        <v>SPS20115-0-1-5</v>
      </c>
    </row>
    <row r="2242" spans="1:13">
      <c r="A2242" s="234">
        <f>'Order Form'!A129</f>
        <v>107728</v>
      </c>
      <c r="B2242" s="234">
        <f t="shared" si="150"/>
        <v>107728</v>
      </c>
      <c r="C2242" s="235">
        <f t="shared" si="151"/>
        <v>107728</v>
      </c>
      <c r="D2242" s="231">
        <f>'Order Form'!$N$2</f>
        <v>0</v>
      </c>
      <c r="E2242" s="232">
        <f>'Order Form'!$N$11</f>
        <v>0</v>
      </c>
      <c r="F2242" s="232" t="str">
        <f>IF(ISBLANK('Order Form'!$N$12),"",'Order Form'!$N$12)</f>
        <v/>
      </c>
      <c r="G2242" s="232">
        <f t="shared" ca="1" si="153"/>
        <v>41887</v>
      </c>
      <c r="H2242" s="233">
        <f>'Order Form'!$N$13</f>
        <v>0</v>
      </c>
      <c r="I2242" s="236">
        <f>'Order Form'!E129</f>
        <v>12.5</v>
      </c>
      <c r="J2242" s="231">
        <f>'Order Form'!N129</f>
        <v>0</v>
      </c>
      <c r="K2242" s="231" t="str">
        <f t="shared" si="152"/>
        <v>F</v>
      </c>
      <c r="L2242" s="231">
        <f>IF('Pricing + Order Summary'!$O$13&gt;=8000,14,
IF('Pricing + Order Summary'!$O$13&gt;=5500,15,
IF('Pricing + Order Summary'!$O$13&gt;=4000,16,
IF('Pricing + Order Summary'!$O$13&gt;=2000,23,
IF('Pricing + Order Summary'!$O$13&gt;=750,21,
2)))))</f>
        <v>2</v>
      </c>
      <c r="M2242" s="231" t="str">
        <f>"SPS20115"&amp;"-"&amp;D2242&amp;"-"&amp;'Order Form'!$O$3&amp;"-5"</f>
        <v>SPS20115-0-1-5</v>
      </c>
    </row>
    <row r="2243" spans="1:13">
      <c r="A2243" s="234">
        <f>'Order Form'!A130</f>
        <v>100060</v>
      </c>
      <c r="B2243" s="234">
        <f t="shared" si="150"/>
        <v>100060</v>
      </c>
      <c r="C2243" s="235">
        <f t="shared" si="151"/>
        <v>100060</v>
      </c>
      <c r="D2243" s="231">
        <f>'Order Form'!$N$2</f>
        <v>0</v>
      </c>
      <c r="E2243" s="232">
        <f>'Order Form'!$N$11</f>
        <v>0</v>
      </c>
      <c r="F2243" s="232" t="str">
        <f>IF(ISBLANK('Order Form'!$N$12),"",'Order Form'!$N$12)</f>
        <v/>
      </c>
      <c r="G2243" s="232">
        <f t="shared" ca="1" si="153"/>
        <v>41887</v>
      </c>
      <c r="H2243" s="233">
        <f>'Order Form'!$N$13</f>
        <v>0</v>
      </c>
      <c r="I2243" s="236">
        <f>'Order Form'!E130</f>
        <v>12.5</v>
      </c>
      <c r="J2243" s="231">
        <f>'Order Form'!N130</f>
        <v>0</v>
      </c>
      <c r="K2243" s="231" t="str">
        <f t="shared" si="152"/>
        <v>F</v>
      </c>
      <c r="L2243" s="231">
        <f>IF('Pricing + Order Summary'!$O$13&gt;=8000,14,
IF('Pricing + Order Summary'!$O$13&gt;=5500,15,
IF('Pricing + Order Summary'!$O$13&gt;=4000,16,
IF('Pricing + Order Summary'!$O$13&gt;=2000,23,
IF('Pricing + Order Summary'!$O$13&gt;=750,21,
2)))))</f>
        <v>2</v>
      </c>
      <c r="M2243" s="231" t="str">
        <f>"SPS20115"&amp;"-"&amp;D2243&amp;"-"&amp;'Order Form'!$O$3&amp;"-5"</f>
        <v>SPS20115-0-1-5</v>
      </c>
    </row>
    <row r="2244" spans="1:13">
      <c r="A2244" s="234">
        <f>'Order Form'!A131</f>
        <v>108589</v>
      </c>
      <c r="B2244" s="234">
        <f t="shared" si="150"/>
        <v>108589</v>
      </c>
      <c r="C2244" s="235">
        <f t="shared" si="151"/>
        <v>108589</v>
      </c>
      <c r="D2244" s="231">
        <f>'Order Form'!$N$2</f>
        <v>0</v>
      </c>
      <c r="E2244" s="232">
        <f>'Order Form'!$N$11</f>
        <v>0</v>
      </c>
      <c r="F2244" s="232" t="str">
        <f>IF(ISBLANK('Order Form'!$N$12),"",'Order Form'!$N$12)</f>
        <v/>
      </c>
      <c r="G2244" s="232">
        <f t="shared" ca="1" si="153"/>
        <v>41887</v>
      </c>
      <c r="H2244" s="233">
        <f>'Order Form'!$N$13</f>
        <v>0</v>
      </c>
      <c r="I2244" s="236">
        <f>'Order Form'!E131</f>
        <v>12.5</v>
      </c>
      <c r="J2244" s="231">
        <f>'Order Form'!N131</f>
        <v>0</v>
      </c>
      <c r="K2244" s="231" t="str">
        <f t="shared" si="152"/>
        <v>F</v>
      </c>
      <c r="L2244" s="231">
        <f>IF('Pricing + Order Summary'!$O$13&gt;=8000,14,
IF('Pricing + Order Summary'!$O$13&gt;=5500,15,
IF('Pricing + Order Summary'!$O$13&gt;=4000,16,
IF('Pricing + Order Summary'!$O$13&gt;=2000,23,
IF('Pricing + Order Summary'!$O$13&gt;=750,21,
2)))))</f>
        <v>2</v>
      </c>
      <c r="M2244" s="231" t="str">
        <f>"SPS20115"&amp;"-"&amp;D2244&amp;"-"&amp;'Order Form'!$O$3&amp;"-5"</f>
        <v>SPS20115-0-1-5</v>
      </c>
    </row>
    <row r="2245" spans="1:13">
      <c r="A2245" s="234">
        <f>'Order Form'!A132</f>
        <v>107745</v>
      </c>
      <c r="B2245" s="234">
        <f t="shared" si="150"/>
        <v>107745</v>
      </c>
      <c r="C2245" s="235">
        <f t="shared" si="151"/>
        <v>107745</v>
      </c>
      <c r="D2245" s="231">
        <f>'Order Form'!$N$2</f>
        <v>0</v>
      </c>
      <c r="E2245" s="232">
        <f>'Order Form'!$N$11</f>
        <v>0</v>
      </c>
      <c r="F2245" s="232" t="str">
        <f>IF(ISBLANK('Order Form'!$N$12),"",'Order Form'!$N$12)</f>
        <v/>
      </c>
      <c r="G2245" s="232">
        <f t="shared" ca="1" si="153"/>
        <v>41887</v>
      </c>
      <c r="H2245" s="233">
        <f>'Order Form'!$N$13</f>
        <v>0</v>
      </c>
      <c r="I2245" s="236">
        <f>'Order Form'!E132</f>
        <v>12.5</v>
      </c>
      <c r="J2245" s="231">
        <f>'Order Form'!N132</f>
        <v>0</v>
      </c>
      <c r="K2245" s="231" t="str">
        <f t="shared" si="152"/>
        <v>F</v>
      </c>
      <c r="L2245" s="231">
        <f>IF('Pricing + Order Summary'!$O$13&gt;=8000,14,
IF('Pricing + Order Summary'!$O$13&gt;=5500,15,
IF('Pricing + Order Summary'!$O$13&gt;=4000,16,
IF('Pricing + Order Summary'!$O$13&gt;=2000,23,
IF('Pricing + Order Summary'!$O$13&gt;=750,21,
2)))))</f>
        <v>2</v>
      </c>
      <c r="M2245" s="231" t="str">
        <f>"SPS20115"&amp;"-"&amp;D2245&amp;"-"&amp;'Order Form'!$O$3&amp;"-5"</f>
        <v>SPS20115-0-1-5</v>
      </c>
    </row>
    <row r="2246" spans="1:13">
      <c r="A2246" s="234">
        <f>'Order Form'!A133</f>
        <v>108709</v>
      </c>
      <c r="B2246" s="234">
        <f t="shared" si="150"/>
        <v>108709</v>
      </c>
      <c r="C2246" s="235">
        <f t="shared" si="151"/>
        <v>108709</v>
      </c>
      <c r="D2246" s="231">
        <f>'Order Form'!$N$2</f>
        <v>0</v>
      </c>
      <c r="E2246" s="232">
        <f>'Order Form'!$N$11</f>
        <v>0</v>
      </c>
      <c r="F2246" s="232" t="str">
        <f>IF(ISBLANK('Order Form'!$N$12),"",'Order Form'!$N$12)</f>
        <v/>
      </c>
      <c r="G2246" s="232">
        <f t="shared" ca="1" si="153"/>
        <v>41887</v>
      </c>
      <c r="H2246" s="233">
        <f>'Order Form'!$N$13</f>
        <v>0</v>
      </c>
      <c r="I2246" s="236">
        <f>'Order Form'!E133</f>
        <v>12.5</v>
      </c>
      <c r="J2246" s="231">
        <f>'Order Form'!N133</f>
        <v>0</v>
      </c>
      <c r="K2246" s="231" t="str">
        <f t="shared" si="152"/>
        <v>F</v>
      </c>
      <c r="L2246" s="231">
        <f>IF('Pricing + Order Summary'!$O$13&gt;=8000,14,
IF('Pricing + Order Summary'!$O$13&gt;=5500,15,
IF('Pricing + Order Summary'!$O$13&gt;=4000,16,
IF('Pricing + Order Summary'!$O$13&gt;=2000,23,
IF('Pricing + Order Summary'!$O$13&gt;=750,21,
2)))))</f>
        <v>2</v>
      </c>
      <c r="M2246" s="231" t="str">
        <f>"SPS20115"&amp;"-"&amp;D2246&amp;"-"&amp;'Order Form'!$O$3&amp;"-5"</f>
        <v>SPS20115-0-1-5</v>
      </c>
    </row>
    <row r="2247" spans="1:13">
      <c r="A2247" s="234">
        <f>'Order Form'!A134</f>
        <v>108693</v>
      </c>
      <c r="B2247" s="234">
        <f t="shared" si="150"/>
        <v>108693</v>
      </c>
      <c r="C2247" s="235">
        <f t="shared" si="151"/>
        <v>108693</v>
      </c>
      <c r="D2247" s="231">
        <f>'Order Form'!$N$2</f>
        <v>0</v>
      </c>
      <c r="E2247" s="232">
        <f>'Order Form'!$N$11</f>
        <v>0</v>
      </c>
      <c r="F2247" s="232" t="str">
        <f>IF(ISBLANK('Order Form'!$N$12),"",'Order Form'!$N$12)</f>
        <v/>
      </c>
      <c r="G2247" s="232">
        <f t="shared" ca="1" si="153"/>
        <v>41887</v>
      </c>
      <c r="H2247" s="233">
        <f>'Order Form'!$N$13</f>
        <v>0</v>
      </c>
      <c r="I2247" s="236">
        <f>'Order Form'!E134</f>
        <v>12.5</v>
      </c>
      <c r="J2247" s="231">
        <f>'Order Form'!N134</f>
        <v>0</v>
      </c>
      <c r="K2247" s="231" t="str">
        <f t="shared" si="152"/>
        <v>F</v>
      </c>
      <c r="L2247" s="231">
        <f>IF('Pricing + Order Summary'!$O$13&gt;=8000,14,
IF('Pricing + Order Summary'!$O$13&gt;=5500,15,
IF('Pricing + Order Summary'!$O$13&gt;=4000,16,
IF('Pricing + Order Summary'!$O$13&gt;=2000,23,
IF('Pricing + Order Summary'!$O$13&gt;=750,21,
2)))))</f>
        <v>2</v>
      </c>
      <c r="M2247" s="231" t="str">
        <f>"SPS20115"&amp;"-"&amp;D2247&amp;"-"&amp;'Order Form'!$O$3&amp;"-5"</f>
        <v>SPS20115-0-1-5</v>
      </c>
    </row>
    <row r="2248" spans="1:13">
      <c r="A2248" s="234">
        <f>'Order Form'!A135</f>
        <v>108694</v>
      </c>
      <c r="B2248" s="234">
        <f t="shared" si="150"/>
        <v>108694</v>
      </c>
      <c r="C2248" s="235">
        <f t="shared" si="151"/>
        <v>108694</v>
      </c>
      <c r="D2248" s="231">
        <f>'Order Form'!$N$2</f>
        <v>0</v>
      </c>
      <c r="E2248" s="232">
        <f>'Order Form'!$N$11</f>
        <v>0</v>
      </c>
      <c r="F2248" s="232" t="str">
        <f>IF(ISBLANK('Order Form'!$N$12),"",'Order Form'!$N$12)</f>
        <v/>
      </c>
      <c r="G2248" s="232">
        <f t="shared" ca="1" si="153"/>
        <v>41887</v>
      </c>
      <c r="H2248" s="233">
        <f>'Order Form'!$N$13</f>
        <v>0</v>
      </c>
      <c r="I2248" s="236">
        <f>'Order Form'!E135</f>
        <v>12.5</v>
      </c>
      <c r="J2248" s="231">
        <f>'Order Form'!N135</f>
        <v>0</v>
      </c>
      <c r="K2248" s="231" t="str">
        <f t="shared" si="152"/>
        <v>F</v>
      </c>
      <c r="L2248" s="231">
        <f>IF('Pricing + Order Summary'!$O$13&gt;=8000,14,
IF('Pricing + Order Summary'!$O$13&gt;=5500,15,
IF('Pricing + Order Summary'!$O$13&gt;=4000,16,
IF('Pricing + Order Summary'!$O$13&gt;=2000,23,
IF('Pricing + Order Summary'!$O$13&gt;=750,21,
2)))))</f>
        <v>2</v>
      </c>
      <c r="M2248" s="231" t="str">
        <f>"SPS20115"&amp;"-"&amp;D2248&amp;"-"&amp;'Order Form'!$O$3&amp;"-5"</f>
        <v>SPS20115-0-1-5</v>
      </c>
    </row>
    <row r="2249" spans="1:13">
      <c r="A2249" s="234">
        <f>'Order Form'!A136</f>
        <v>100069</v>
      </c>
      <c r="B2249" s="234">
        <f t="shared" si="150"/>
        <v>100069</v>
      </c>
      <c r="C2249" s="235">
        <f t="shared" si="151"/>
        <v>100069</v>
      </c>
      <c r="D2249" s="231">
        <f>'Order Form'!$N$2</f>
        <v>0</v>
      </c>
      <c r="E2249" s="232">
        <f>'Order Form'!$N$11</f>
        <v>0</v>
      </c>
      <c r="F2249" s="232" t="str">
        <f>IF(ISBLANK('Order Form'!$N$12),"",'Order Form'!$N$12)</f>
        <v/>
      </c>
      <c r="G2249" s="232">
        <f t="shared" ca="1" si="153"/>
        <v>41887</v>
      </c>
      <c r="H2249" s="233">
        <f>'Order Form'!$N$13</f>
        <v>0</v>
      </c>
      <c r="I2249" s="236">
        <f>'Order Form'!E136</f>
        <v>12.5</v>
      </c>
      <c r="J2249" s="231">
        <f>'Order Form'!N136</f>
        <v>0</v>
      </c>
      <c r="K2249" s="231" t="str">
        <f t="shared" si="152"/>
        <v>F</v>
      </c>
      <c r="L2249" s="231">
        <f>IF('Pricing + Order Summary'!$O$13&gt;=8000,14,
IF('Pricing + Order Summary'!$O$13&gt;=5500,15,
IF('Pricing + Order Summary'!$O$13&gt;=4000,16,
IF('Pricing + Order Summary'!$O$13&gt;=2000,23,
IF('Pricing + Order Summary'!$O$13&gt;=750,21,
2)))))</f>
        <v>2</v>
      </c>
      <c r="M2249" s="231" t="str">
        <f>"SPS20115"&amp;"-"&amp;D2249&amp;"-"&amp;'Order Form'!$O$3&amp;"-5"</f>
        <v>SPS20115-0-1-5</v>
      </c>
    </row>
    <row r="2250" spans="1:13">
      <c r="A2250" s="234">
        <f>'Order Form'!A137</f>
        <v>108695</v>
      </c>
      <c r="B2250" s="234">
        <f t="shared" si="150"/>
        <v>108695</v>
      </c>
      <c r="C2250" s="235">
        <f t="shared" si="151"/>
        <v>108695</v>
      </c>
      <c r="D2250" s="231">
        <f>'Order Form'!$N$2</f>
        <v>0</v>
      </c>
      <c r="E2250" s="232">
        <f>'Order Form'!$N$11</f>
        <v>0</v>
      </c>
      <c r="F2250" s="232" t="str">
        <f>IF(ISBLANK('Order Form'!$N$12),"",'Order Form'!$N$12)</f>
        <v/>
      </c>
      <c r="G2250" s="232">
        <f t="shared" ca="1" si="153"/>
        <v>41887</v>
      </c>
      <c r="H2250" s="233">
        <f>'Order Form'!$N$13</f>
        <v>0</v>
      </c>
      <c r="I2250" s="236">
        <f>'Order Form'!E137</f>
        <v>12.5</v>
      </c>
      <c r="J2250" s="231">
        <f>'Order Form'!N137</f>
        <v>0</v>
      </c>
      <c r="K2250" s="231" t="str">
        <f t="shared" si="152"/>
        <v>F</v>
      </c>
      <c r="L2250" s="231">
        <f>IF('Pricing + Order Summary'!$O$13&gt;=8000,14,
IF('Pricing + Order Summary'!$O$13&gt;=5500,15,
IF('Pricing + Order Summary'!$O$13&gt;=4000,16,
IF('Pricing + Order Summary'!$O$13&gt;=2000,23,
IF('Pricing + Order Summary'!$O$13&gt;=750,21,
2)))))</f>
        <v>2</v>
      </c>
      <c r="M2250" s="231" t="str">
        <f>"SPS20115"&amp;"-"&amp;D2250&amp;"-"&amp;'Order Form'!$O$3&amp;"-5"</f>
        <v>SPS20115-0-1-5</v>
      </c>
    </row>
    <row r="2251" spans="1:13">
      <c r="A2251" s="234">
        <f>'Order Form'!A138</f>
        <v>108575</v>
      </c>
      <c r="B2251" s="234">
        <f t="shared" si="150"/>
        <v>108575</v>
      </c>
      <c r="C2251" s="235">
        <f t="shared" si="151"/>
        <v>108575</v>
      </c>
      <c r="D2251" s="231">
        <f>'Order Form'!$N$2</f>
        <v>0</v>
      </c>
      <c r="E2251" s="232">
        <f>'Order Form'!$N$11</f>
        <v>0</v>
      </c>
      <c r="F2251" s="232" t="str">
        <f>IF(ISBLANK('Order Form'!$N$12),"",'Order Form'!$N$12)</f>
        <v/>
      </c>
      <c r="G2251" s="232">
        <f t="shared" ca="1" si="153"/>
        <v>41887</v>
      </c>
      <c r="H2251" s="233">
        <f>'Order Form'!$N$13</f>
        <v>0</v>
      </c>
      <c r="I2251" s="236">
        <f>'Order Form'!E138</f>
        <v>12.5</v>
      </c>
      <c r="J2251" s="231">
        <f>'Order Form'!N138</f>
        <v>0</v>
      </c>
      <c r="K2251" s="231" t="str">
        <f t="shared" si="152"/>
        <v>F</v>
      </c>
      <c r="L2251" s="231">
        <f>IF('Pricing + Order Summary'!$O$13&gt;=8000,14,
IF('Pricing + Order Summary'!$O$13&gt;=5500,15,
IF('Pricing + Order Summary'!$O$13&gt;=4000,16,
IF('Pricing + Order Summary'!$O$13&gt;=2000,23,
IF('Pricing + Order Summary'!$O$13&gt;=750,21,
2)))))</f>
        <v>2</v>
      </c>
      <c r="M2251" s="231" t="str">
        <f>"SPS20115"&amp;"-"&amp;D2251&amp;"-"&amp;'Order Form'!$O$3&amp;"-5"</f>
        <v>SPS20115-0-1-5</v>
      </c>
    </row>
    <row r="2252" spans="1:13">
      <c r="A2252" s="234">
        <f>'Order Form'!A139</f>
        <v>108701</v>
      </c>
      <c r="B2252" s="234">
        <f t="shared" si="150"/>
        <v>108701</v>
      </c>
      <c r="C2252" s="235">
        <f t="shared" si="151"/>
        <v>108701</v>
      </c>
      <c r="D2252" s="231">
        <f>'Order Form'!$N$2</f>
        <v>0</v>
      </c>
      <c r="E2252" s="232">
        <f>'Order Form'!$N$11</f>
        <v>0</v>
      </c>
      <c r="F2252" s="232" t="str">
        <f>IF(ISBLANK('Order Form'!$N$12),"",'Order Form'!$N$12)</f>
        <v/>
      </c>
      <c r="G2252" s="232">
        <f t="shared" ca="1" si="153"/>
        <v>41887</v>
      </c>
      <c r="H2252" s="233">
        <f>'Order Form'!$N$13</f>
        <v>0</v>
      </c>
      <c r="I2252" s="236">
        <f>'Order Form'!E139</f>
        <v>12.5</v>
      </c>
      <c r="J2252" s="231">
        <f>'Order Form'!N139</f>
        <v>0</v>
      </c>
      <c r="K2252" s="231" t="str">
        <f t="shared" si="152"/>
        <v>F</v>
      </c>
      <c r="L2252" s="231">
        <f>IF('Pricing + Order Summary'!$O$13&gt;=8000,14,
IF('Pricing + Order Summary'!$O$13&gt;=5500,15,
IF('Pricing + Order Summary'!$O$13&gt;=4000,16,
IF('Pricing + Order Summary'!$O$13&gt;=2000,23,
IF('Pricing + Order Summary'!$O$13&gt;=750,21,
2)))))</f>
        <v>2</v>
      </c>
      <c r="M2252" s="231" t="str">
        <f>"SPS20115"&amp;"-"&amp;D2252&amp;"-"&amp;'Order Form'!$O$3&amp;"-5"</f>
        <v>SPS20115-0-1-5</v>
      </c>
    </row>
    <row r="2253" spans="1:13">
      <c r="A2253" s="234">
        <f>'Order Form'!A140</f>
        <v>108702</v>
      </c>
      <c r="B2253" s="234">
        <f t="shared" si="150"/>
        <v>108702</v>
      </c>
      <c r="C2253" s="235">
        <f t="shared" si="151"/>
        <v>108702</v>
      </c>
      <c r="D2253" s="231">
        <f>'Order Form'!$N$2</f>
        <v>0</v>
      </c>
      <c r="E2253" s="232">
        <f>'Order Form'!$N$11</f>
        <v>0</v>
      </c>
      <c r="F2253" s="232" t="str">
        <f>IF(ISBLANK('Order Form'!$N$12),"",'Order Form'!$N$12)</f>
        <v/>
      </c>
      <c r="G2253" s="232">
        <f t="shared" ca="1" si="153"/>
        <v>41887</v>
      </c>
      <c r="H2253" s="233">
        <f>'Order Form'!$N$13</f>
        <v>0</v>
      </c>
      <c r="I2253" s="236">
        <f>'Order Form'!E140</f>
        <v>12.5</v>
      </c>
      <c r="J2253" s="231">
        <f>'Order Form'!N140</f>
        <v>0</v>
      </c>
      <c r="K2253" s="231" t="str">
        <f t="shared" si="152"/>
        <v>F</v>
      </c>
      <c r="L2253" s="231">
        <f>IF('Pricing + Order Summary'!$O$13&gt;=8000,14,
IF('Pricing + Order Summary'!$O$13&gt;=5500,15,
IF('Pricing + Order Summary'!$O$13&gt;=4000,16,
IF('Pricing + Order Summary'!$O$13&gt;=2000,23,
IF('Pricing + Order Summary'!$O$13&gt;=750,21,
2)))))</f>
        <v>2</v>
      </c>
      <c r="M2253" s="231" t="str">
        <f>"SPS20115"&amp;"-"&amp;D2253&amp;"-"&amp;'Order Form'!$O$3&amp;"-5"</f>
        <v>SPS20115-0-1-5</v>
      </c>
    </row>
    <row r="2254" spans="1:13">
      <c r="A2254" s="234">
        <f>'Order Form'!A141</f>
        <v>107727</v>
      </c>
      <c r="B2254" s="234">
        <f t="shared" si="150"/>
        <v>107727</v>
      </c>
      <c r="C2254" s="235">
        <f t="shared" si="151"/>
        <v>107727</v>
      </c>
      <c r="D2254" s="231">
        <f>'Order Form'!$N$2</f>
        <v>0</v>
      </c>
      <c r="E2254" s="232">
        <f>'Order Form'!$N$11</f>
        <v>0</v>
      </c>
      <c r="F2254" s="232" t="str">
        <f>IF(ISBLANK('Order Form'!$N$12),"",'Order Form'!$N$12)</f>
        <v/>
      </c>
      <c r="G2254" s="232">
        <f t="shared" ca="1" si="153"/>
        <v>41887</v>
      </c>
      <c r="H2254" s="233">
        <f>'Order Form'!$N$13</f>
        <v>0</v>
      </c>
      <c r="I2254" s="236">
        <f>'Order Form'!E141</f>
        <v>12.5</v>
      </c>
      <c r="J2254" s="231">
        <f>'Order Form'!N141</f>
        <v>0</v>
      </c>
      <c r="K2254" s="231" t="str">
        <f t="shared" si="152"/>
        <v>F</v>
      </c>
      <c r="L2254" s="231">
        <f>IF('Pricing + Order Summary'!$O$13&gt;=8000,14,
IF('Pricing + Order Summary'!$O$13&gt;=5500,15,
IF('Pricing + Order Summary'!$O$13&gt;=4000,16,
IF('Pricing + Order Summary'!$O$13&gt;=2000,23,
IF('Pricing + Order Summary'!$O$13&gt;=750,21,
2)))))</f>
        <v>2</v>
      </c>
      <c r="M2254" s="231" t="str">
        <f>"SPS20115"&amp;"-"&amp;D2254&amp;"-"&amp;'Order Form'!$O$3&amp;"-5"</f>
        <v>SPS20115-0-1-5</v>
      </c>
    </row>
    <row r="2255" spans="1:13">
      <c r="A2255" s="234">
        <f>'Order Form'!A142</f>
        <v>107725</v>
      </c>
      <c r="B2255" s="234">
        <f t="shared" si="150"/>
        <v>107725</v>
      </c>
      <c r="C2255" s="235">
        <f t="shared" si="151"/>
        <v>107725</v>
      </c>
      <c r="D2255" s="231">
        <f>'Order Form'!$N$2</f>
        <v>0</v>
      </c>
      <c r="E2255" s="232">
        <f>'Order Form'!$N$11</f>
        <v>0</v>
      </c>
      <c r="F2255" s="232" t="str">
        <f>IF(ISBLANK('Order Form'!$N$12),"",'Order Form'!$N$12)</f>
        <v/>
      </c>
      <c r="G2255" s="232">
        <f t="shared" ca="1" si="153"/>
        <v>41887</v>
      </c>
      <c r="H2255" s="233">
        <f>'Order Form'!$N$13</f>
        <v>0</v>
      </c>
      <c r="I2255" s="236">
        <f>'Order Form'!E142</f>
        <v>12.5</v>
      </c>
      <c r="J2255" s="231">
        <f>'Order Form'!N142</f>
        <v>0</v>
      </c>
      <c r="K2255" s="231" t="str">
        <f t="shared" si="152"/>
        <v>F</v>
      </c>
      <c r="L2255" s="231">
        <f>IF('Pricing + Order Summary'!$O$13&gt;=8000,14,
IF('Pricing + Order Summary'!$O$13&gt;=5500,15,
IF('Pricing + Order Summary'!$O$13&gt;=4000,16,
IF('Pricing + Order Summary'!$O$13&gt;=2000,23,
IF('Pricing + Order Summary'!$O$13&gt;=750,21,
2)))))</f>
        <v>2</v>
      </c>
      <c r="M2255" s="231" t="str">
        <f>"SPS20115"&amp;"-"&amp;D2255&amp;"-"&amp;'Order Form'!$O$3&amp;"-5"</f>
        <v>SPS20115-0-1-5</v>
      </c>
    </row>
    <row r="2256" spans="1:13">
      <c r="A2256" s="234">
        <f>'Order Form'!A143</f>
        <v>107726</v>
      </c>
      <c r="B2256" s="234">
        <f t="shared" si="150"/>
        <v>107726</v>
      </c>
      <c r="C2256" s="235">
        <f t="shared" si="151"/>
        <v>107726</v>
      </c>
      <c r="D2256" s="231">
        <f>'Order Form'!$N$2</f>
        <v>0</v>
      </c>
      <c r="E2256" s="232">
        <f>'Order Form'!$N$11</f>
        <v>0</v>
      </c>
      <c r="F2256" s="232" t="str">
        <f>IF(ISBLANK('Order Form'!$N$12),"",'Order Form'!$N$12)</f>
        <v/>
      </c>
      <c r="G2256" s="232">
        <f t="shared" ca="1" si="153"/>
        <v>41887</v>
      </c>
      <c r="H2256" s="233">
        <f>'Order Form'!$N$13</f>
        <v>0</v>
      </c>
      <c r="I2256" s="236">
        <f>'Order Form'!E143</f>
        <v>12.5</v>
      </c>
      <c r="J2256" s="231">
        <f>'Order Form'!N143</f>
        <v>0</v>
      </c>
      <c r="K2256" s="231" t="str">
        <f t="shared" si="152"/>
        <v>F</v>
      </c>
      <c r="L2256" s="231">
        <f>IF('Pricing + Order Summary'!$O$13&gt;=8000,14,
IF('Pricing + Order Summary'!$O$13&gt;=5500,15,
IF('Pricing + Order Summary'!$O$13&gt;=4000,16,
IF('Pricing + Order Summary'!$O$13&gt;=2000,23,
IF('Pricing + Order Summary'!$O$13&gt;=750,21,
2)))))</f>
        <v>2</v>
      </c>
      <c r="M2256" s="231" t="str">
        <f>"SPS20115"&amp;"-"&amp;D2256&amp;"-"&amp;'Order Form'!$O$3&amp;"-5"</f>
        <v>SPS20115-0-1-5</v>
      </c>
    </row>
    <row r="2257" spans="1:13">
      <c r="A2257" s="234">
        <f>'Order Form'!A144</f>
        <v>100216</v>
      </c>
      <c r="B2257" s="234">
        <f t="shared" si="150"/>
        <v>100216</v>
      </c>
      <c r="C2257" s="235">
        <f t="shared" si="151"/>
        <v>100216</v>
      </c>
      <c r="D2257" s="231">
        <f>'Order Form'!$N$2</f>
        <v>0</v>
      </c>
      <c r="E2257" s="232">
        <f>'Order Form'!$N$11</f>
        <v>0</v>
      </c>
      <c r="F2257" s="232" t="str">
        <f>IF(ISBLANK('Order Form'!$N$12),"",'Order Form'!$N$12)</f>
        <v/>
      </c>
      <c r="G2257" s="232">
        <f t="shared" ca="1" si="153"/>
        <v>41887</v>
      </c>
      <c r="H2257" s="233">
        <f>'Order Form'!$N$13</f>
        <v>0</v>
      </c>
      <c r="I2257" s="236">
        <f>'Order Form'!E144</f>
        <v>12.5</v>
      </c>
      <c r="J2257" s="231">
        <f>'Order Form'!N144</f>
        <v>0</v>
      </c>
      <c r="K2257" s="231" t="str">
        <f t="shared" si="152"/>
        <v>F</v>
      </c>
      <c r="L2257" s="231">
        <f>IF('Pricing + Order Summary'!$O$13&gt;=8000,14,
IF('Pricing + Order Summary'!$O$13&gt;=5500,15,
IF('Pricing + Order Summary'!$O$13&gt;=4000,16,
IF('Pricing + Order Summary'!$O$13&gt;=2000,23,
IF('Pricing + Order Summary'!$O$13&gt;=750,21,
2)))))</f>
        <v>2</v>
      </c>
      <c r="M2257" s="231" t="str">
        <f>"SPS20115"&amp;"-"&amp;D2257&amp;"-"&amp;'Order Form'!$O$3&amp;"-5"</f>
        <v>SPS20115-0-1-5</v>
      </c>
    </row>
    <row r="2258" spans="1:13">
      <c r="A2258" s="234">
        <f>'Order Form'!A145</f>
        <v>100219</v>
      </c>
      <c r="B2258" s="234">
        <f t="shared" si="150"/>
        <v>100219</v>
      </c>
      <c r="C2258" s="235">
        <f t="shared" si="151"/>
        <v>100219</v>
      </c>
      <c r="D2258" s="231">
        <f>'Order Form'!$N$2</f>
        <v>0</v>
      </c>
      <c r="E2258" s="232">
        <f>'Order Form'!$N$11</f>
        <v>0</v>
      </c>
      <c r="F2258" s="232" t="str">
        <f>IF(ISBLANK('Order Form'!$N$12),"",'Order Form'!$N$12)</f>
        <v/>
      </c>
      <c r="G2258" s="232">
        <f t="shared" ca="1" si="153"/>
        <v>41887</v>
      </c>
      <c r="H2258" s="233">
        <f>'Order Form'!$N$13</f>
        <v>0</v>
      </c>
      <c r="I2258" s="236">
        <f>'Order Form'!E145</f>
        <v>12.5</v>
      </c>
      <c r="J2258" s="231">
        <f>'Order Form'!N145</f>
        <v>0</v>
      </c>
      <c r="K2258" s="231" t="str">
        <f t="shared" si="152"/>
        <v>F</v>
      </c>
      <c r="L2258" s="231">
        <f>IF('Pricing + Order Summary'!$O$13&gt;=8000,14,
IF('Pricing + Order Summary'!$O$13&gt;=5500,15,
IF('Pricing + Order Summary'!$O$13&gt;=4000,16,
IF('Pricing + Order Summary'!$O$13&gt;=2000,23,
IF('Pricing + Order Summary'!$O$13&gt;=750,21,
2)))))</f>
        <v>2</v>
      </c>
      <c r="M2258" s="231" t="str">
        <f>"SPS20115"&amp;"-"&amp;D2258&amp;"-"&amp;'Order Form'!$O$3&amp;"-5"</f>
        <v>SPS20115-0-1-5</v>
      </c>
    </row>
    <row r="2259" spans="1:13">
      <c r="A2259" s="234">
        <f>'Order Form'!A146</f>
        <v>100500</v>
      </c>
      <c r="B2259" s="234">
        <f t="shared" ref="B2259:B2322" si="154">A2259</f>
        <v>100500</v>
      </c>
      <c r="C2259" s="235">
        <f t="shared" ref="C2259:C2322" si="155">IF(B2259=0,A2259,B2259)</f>
        <v>100500</v>
      </c>
      <c r="D2259" s="231">
        <f>'Order Form'!$N$2</f>
        <v>0</v>
      </c>
      <c r="E2259" s="232">
        <f>'Order Form'!$N$11</f>
        <v>0</v>
      </c>
      <c r="F2259" s="232" t="str">
        <f>IF(ISBLANK('Order Form'!$N$12),"",'Order Form'!$N$12)</f>
        <v/>
      </c>
      <c r="G2259" s="232">
        <f t="shared" ca="1" si="153"/>
        <v>41887</v>
      </c>
      <c r="H2259" s="233">
        <f>'Order Form'!$N$13</f>
        <v>0</v>
      </c>
      <c r="I2259" s="236">
        <f>'Order Form'!E146</f>
        <v>12.5</v>
      </c>
      <c r="J2259" s="231">
        <f>'Order Form'!N146</f>
        <v>0</v>
      </c>
      <c r="K2259" s="231" t="str">
        <f t="shared" ref="K2259:K2322" si="156">IF(J2259=0,"F","T")</f>
        <v>F</v>
      </c>
      <c r="L2259" s="231">
        <f>IF('Pricing + Order Summary'!$O$13&gt;=8000,14,
IF('Pricing + Order Summary'!$O$13&gt;=5500,15,
IF('Pricing + Order Summary'!$O$13&gt;=4000,16,
IF('Pricing + Order Summary'!$O$13&gt;=2000,23,
IF('Pricing + Order Summary'!$O$13&gt;=750,21,
2)))))</f>
        <v>2</v>
      </c>
      <c r="M2259" s="231" t="str">
        <f>"SPS20115"&amp;"-"&amp;D2259&amp;"-"&amp;'Order Form'!$O$3&amp;"-5"</f>
        <v>SPS20115-0-1-5</v>
      </c>
    </row>
    <row r="2260" spans="1:13">
      <c r="A2260" s="234">
        <f>'Order Form'!A147</f>
        <v>100235</v>
      </c>
      <c r="B2260" s="234">
        <f t="shared" si="154"/>
        <v>100235</v>
      </c>
      <c r="C2260" s="235">
        <f t="shared" si="155"/>
        <v>100235</v>
      </c>
      <c r="D2260" s="231">
        <f>'Order Form'!$N$2</f>
        <v>0</v>
      </c>
      <c r="E2260" s="232">
        <f>'Order Form'!$N$11</f>
        <v>0</v>
      </c>
      <c r="F2260" s="232" t="str">
        <f>IF(ISBLANK('Order Form'!$N$12),"",'Order Form'!$N$12)</f>
        <v/>
      </c>
      <c r="G2260" s="232">
        <f t="shared" ca="1" si="153"/>
        <v>41887</v>
      </c>
      <c r="H2260" s="233">
        <f>'Order Form'!$N$13</f>
        <v>0</v>
      </c>
      <c r="I2260" s="236">
        <f>'Order Form'!E147</f>
        <v>12.5</v>
      </c>
      <c r="J2260" s="231">
        <f>'Order Form'!N147</f>
        <v>0</v>
      </c>
      <c r="K2260" s="231" t="str">
        <f t="shared" si="156"/>
        <v>F</v>
      </c>
      <c r="L2260" s="231">
        <f>IF('Pricing + Order Summary'!$O$13&gt;=8000,14,
IF('Pricing + Order Summary'!$O$13&gt;=5500,15,
IF('Pricing + Order Summary'!$O$13&gt;=4000,16,
IF('Pricing + Order Summary'!$O$13&gt;=2000,23,
IF('Pricing + Order Summary'!$O$13&gt;=750,21,
2)))))</f>
        <v>2</v>
      </c>
      <c r="M2260" s="231" t="str">
        <f>"SPS20115"&amp;"-"&amp;D2260&amp;"-"&amp;'Order Form'!$O$3&amp;"-5"</f>
        <v>SPS20115-0-1-5</v>
      </c>
    </row>
    <row r="2261" spans="1:13">
      <c r="A2261" s="234">
        <f>'Order Form'!A148</f>
        <v>100238</v>
      </c>
      <c r="B2261" s="234">
        <f t="shared" si="154"/>
        <v>100238</v>
      </c>
      <c r="C2261" s="235">
        <f t="shared" si="155"/>
        <v>100238</v>
      </c>
      <c r="D2261" s="231">
        <f>'Order Form'!$N$2</f>
        <v>0</v>
      </c>
      <c r="E2261" s="232">
        <f>'Order Form'!$N$11</f>
        <v>0</v>
      </c>
      <c r="F2261" s="232" t="str">
        <f>IF(ISBLANK('Order Form'!$N$12),"",'Order Form'!$N$12)</f>
        <v/>
      </c>
      <c r="G2261" s="232">
        <f t="shared" ca="1" si="153"/>
        <v>41887</v>
      </c>
      <c r="H2261" s="233">
        <f>'Order Form'!$N$13</f>
        <v>0</v>
      </c>
      <c r="I2261" s="236">
        <f>'Order Form'!E148</f>
        <v>12.5</v>
      </c>
      <c r="J2261" s="231">
        <f>'Order Form'!N148</f>
        <v>0</v>
      </c>
      <c r="K2261" s="231" t="str">
        <f t="shared" si="156"/>
        <v>F</v>
      </c>
      <c r="L2261" s="231">
        <f>IF('Pricing + Order Summary'!$O$13&gt;=8000,14,
IF('Pricing + Order Summary'!$O$13&gt;=5500,15,
IF('Pricing + Order Summary'!$O$13&gt;=4000,16,
IF('Pricing + Order Summary'!$O$13&gt;=2000,23,
IF('Pricing + Order Summary'!$O$13&gt;=750,21,
2)))))</f>
        <v>2</v>
      </c>
      <c r="M2261" s="231" t="str">
        <f>"SPS20115"&amp;"-"&amp;D2261&amp;"-"&amp;'Order Form'!$O$3&amp;"-5"</f>
        <v>SPS20115-0-1-5</v>
      </c>
    </row>
    <row r="2262" spans="1:13">
      <c r="A2262" s="234">
        <f>'Order Form'!A149</f>
        <v>107730</v>
      </c>
      <c r="B2262" s="234">
        <f t="shared" si="154"/>
        <v>107730</v>
      </c>
      <c r="C2262" s="235">
        <f t="shared" si="155"/>
        <v>107730</v>
      </c>
      <c r="D2262" s="231">
        <f>'Order Form'!$N$2</f>
        <v>0</v>
      </c>
      <c r="E2262" s="232">
        <f>'Order Form'!$N$11</f>
        <v>0</v>
      </c>
      <c r="F2262" s="232" t="str">
        <f>IF(ISBLANK('Order Form'!$N$12),"",'Order Form'!$N$12)</f>
        <v/>
      </c>
      <c r="G2262" s="232">
        <f t="shared" ca="1" si="153"/>
        <v>41887</v>
      </c>
      <c r="H2262" s="233">
        <f>'Order Form'!$N$13</f>
        <v>0</v>
      </c>
      <c r="I2262" s="236">
        <f>'Order Form'!E149</f>
        <v>12.5</v>
      </c>
      <c r="J2262" s="231">
        <f>'Order Form'!N149</f>
        <v>0</v>
      </c>
      <c r="K2262" s="231" t="str">
        <f t="shared" si="156"/>
        <v>F</v>
      </c>
      <c r="L2262" s="231">
        <f>IF('Pricing + Order Summary'!$O$13&gt;=8000,14,
IF('Pricing + Order Summary'!$O$13&gt;=5500,15,
IF('Pricing + Order Summary'!$O$13&gt;=4000,16,
IF('Pricing + Order Summary'!$O$13&gt;=2000,23,
IF('Pricing + Order Summary'!$O$13&gt;=750,21,
2)))))</f>
        <v>2</v>
      </c>
      <c r="M2262" s="231" t="str">
        <f>"SPS20115"&amp;"-"&amp;D2262&amp;"-"&amp;'Order Form'!$O$3&amp;"-5"</f>
        <v>SPS20115-0-1-5</v>
      </c>
    </row>
    <row r="2263" spans="1:13">
      <c r="A2263" s="234">
        <f>'Order Form'!A150</f>
        <v>100254</v>
      </c>
      <c r="B2263" s="234">
        <f t="shared" si="154"/>
        <v>100254</v>
      </c>
      <c r="C2263" s="235">
        <f t="shared" si="155"/>
        <v>100254</v>
      </c>
      <c r="D2263" s="231">
        <f>'Order Form'!$N$2</f>
        <v>0</v>
      </c>
      <c r="E2263" s="232">
        <f>'Order Form'!$N$11</f>
        <v>0</v>
      </c>
      <c r="F2263" s="232" t="str">
        <f>IF(ISBLANK('Order Form'!$N$12),"",'Order Form'!$N$12)</f>
        <v/>
      </c>
      <c r="G2263" s="232">
        <f t="shared" ca="1" si="153"/>
        <v>41887</v>
      </c>
      <c r="H2263" s="233">
        <f>'Order Form'!$N$13</f>
        <v>0</v>
      </c>
      <c r="I2263" s="236">
        <f>'Order Form'!E150</f>
        <v>12.5</v>
      </c>
      <c r="J2263" s="231">
        <f>'Order Form'!N150</f>
        <v>0</v>
      </c>
      <c r="K2263" s="231" t="str">
        <f t="shared" si="156"/>
        <v>F</v>
      </c>
      <c r="L2263" s="231">
        <f>IF('Pricing + Order Summary'!$O$13&gt;=8000,14,
IF('Pricing + Order Summary'!$O$13&gt;=5500,15,
IF('Pricing + Order Summary'!$O$13&gt;=4000,16,
IF('Pricing + Order Summary'!$O$13&gt;=2000,23,
IF('Pricing + Order Summary'!$O$13&gt;=750,21,
2)))))</f>
        <v>2</v>
      </c>
      <c r="M2263" s="231" t="str">
        <f>"SPS20115"&amp;"-"&amp;D2263&amp;"-"&amp;'Order Form'!$O$3&amp;"-5"</f>
        <v>SPS20115-0-1-5</v>
      </c>
    </row>
    <row r="2264" spans="1:13">
      <c r="A2264" s="234">
        <f>'Order Form'!A151</f>
        <v>100236</v>
      </c>
      <c r="B2264" s="234">
        <f t="shared" si="154"/>
        <v>100236</v>
      </c>
      <c r="C2264" s="235">
        <f t="shared" si="155"/>
        <v>100236</v>
      </c>
      <c r="D2264" s="231">
        <f>'Order Form'!$N$2</f>
        <v>0</v>
      </c>
      <c r="E2264" s="232">
        <f>'Order Form'!$N$11</f>
        <v>0</v>
      </c>
      <c r="F2264" s="232" t="str">
        <f>IF(ISBLANK('Order Form'!$N$12),"",'Order Form'!$N$12)</f>
        <v/>
      </c>
      <c r="G2264" s="232">
        <f t="shared" ca="1" si="153"/>
        <v>41887</v>
      </c>
      <c r="H2264" s="233">
        <f>'Order Form'!$N$13</f>
        <v>0</v>
      </c>
      <c r="I2264" s="236">
        <f>'Order Form'!E151</f>
        <v>12.5</v>
      </c>
      <c r="J2264" s="231">
        <f>'Order Form'!N151</f>
        <v>0</v>
      </c>
      <c r="K2264" s="231" t="str">
        <f t="shared" si="156"/>
        <v>F</v>
      </c>
      <c r="L2264" s="231">
        <f>IF('Pricing + Order Summary'!$O$13&gt;=8000,14,
IF('Pricing + Order Summary'!$O$13&gt;=5500,15,
IF('Pricing + Order Summary'!$O$13&gt;=4000,16,
IF('Pricing + Order Summary'!$O$13&gt;=2000,23,
IF('Pricing + Order Summary'!$O$13&gt;=750,21,
2)))))</f>
        <v>2</v>
      </c>
      <c r="M2264" s="231" t="str">
        <f>"SPS20115"&amp;"-"&amp;D2264&amp;"-"&amp;'Order Form'!$O$3&amp;"-5"</f>
        <v>SPS20115-0-1-5</v>
      </c>
    </row>
    <row r="2265" spans="1:13">
      <c r="A2265" s="234">
        <f>'Order Form'!A152</f>
        <v>108700</v>
      </c>
      <c r="B2265" s="234">
        <f t="shared" si="154"/>
        <v>108700</v>
      </c>
      <c r="C2265" s="235">
        <f t="shared" si="155"/>
        <v>108700</v>
      </c>
      <c r="D2265" s="231">
        <f>'Order Form'!$N$2</f>
        <v>0</v>
      </c>
      <c r="E2265" s="232">
        <f>'Order Form'!$N$11</f>
        <v>0</v>
      </c>
      <c r="F2265" s="232" t="str">
        <f>IF(ISBLANK('Order Form'!$N$12),"",'Order Form'!$N$12)</f>
        <v/>
      </c>
      <c r="G2265" s="232">
        <f t="shared" ca="1" si="153"/>
        <v>41887</v>
      </c>
      <c r="H2265" s="233">
        <f>'Order Form'!$N$13</f>
        <v>0</v>
      </c>
      <c r="I2265" s="236">
        <f>'Order Form'!E152</f>
        <v>12.5</v>
      </c>
      <c r="J2265" s="231">
        <f>'Order Form'!N152</f>
        <v>0</v>
      </c>
      <c r="K2265" s="231" t="str">
        <f t="shared" si="156"/>
        <v>F</v>
      </c>
      <c r="L2265" s="231">
        <f>IF('Pricing + Order Summary'!$O$13&gt;=8000,14,
IF('Pricing + Order Summary'!$O$13&gt;=5500,15,
IF('Pricing + Order Summary'!$O$13&gt;=4000,16,
IF('Pricing + Order Summary'!$O$13&gt;=2000,23,
IF('Pricing + Order Summary'!$O$13&gt;=750,21,
2)))))</f>
        <v>2</v>
      </c>
      <c r="M2265" s="231" t="str">
        <f>"SPS20115"&amp;"-"&amp;D2265&amp;"-"&amp;'Order Form'!$O$3&amp;"-5"</f>
        <v>SPS20115-0-1-5</v>
      </c>
    </row>
    <row r="2266" spans="1:13">
      <c r="A2266" s="234">
        <f>'Order Form'!A153</f>
        <v>108699</v>
      </c>
      <c r="B2266" s="234">
        <f t="shared" si="154"/>
        <v>108699</v>
      </c>
      <c r="C2266" s="235">
        <f t="shared" si="155"/>
        <v>108699</v>
      </c>
      <c r="D2266" s="231">
        <f>'Order Form'!$N$2</f>
        <v>0</v>
      </c>
      <c r="E2266" s="232">
        <f>'Order Form'!$N$11</f>
        <v>0</v>
      </c>
      <c r="F2266" s="232" t="str">
        <f>IF(ISBLANK('Order Form'!$N$12),"",'Order Form'!$N$12)</f>
        <v/>
      </c>
      <c r="G2266" s="232">
        <f t="shared" ca="1" si="153"/>
        <v>41887</v>
      </c>
      <c r="H2266" s="233">
        <f>'Order Form'!$N$13</f>
        <v>0</v>
      </c>
      <c r="I2266" s="236">
        <f>'Order Form'!E153</f>
        <v>12.5</v>
      </c>
      <c r="J2266" s="231">
        <f>'Order Form'!N153</f>
        <v>0</v>
      </c>
      <c r="K2266" s="231" t="str">
        <f t="shared" si="156"/>
        <v>F</v>
      </c>
      <c r="L2266" s="231">
        <f>IF('Pricing + Order Summary'!$O$13&gt;=8000,14,
IF('Pricing + Order Summary'!$O$13&gt;=5500,15,
IF('Pricing + Order Summary'!$O$13&gt;=4000,16,
IF('Pricing + Order Summary'!$O$13&gt;=2000,23,
IF('Pricing + Order Summary'!$O$13&gt;=750,21,
2)))))</f>
        <v>2</v>
      </c>
      <c r="M2266" s="231" t="str">
        <f>"SPS20115"&amp;"-"&amp;D2266&amp;"-"&amp;'Order Form'!$O$3&amp;"-5"</f>
        <v>SPS20115-0-1-5</v>
      </c>
    </row>
    <row r="2267" spans="1:13">
      <c r="A2267" s="234">
        <f>'Order Form'!A154</f>
        <v>100513</v>
      </c>
      <c r="B2267" s="234">
        <f t="shared" si="154"/>
        <v>100513</v>
      </c>
      <c r="C2267" s="235">
        <f t="shared" si="155"/>
        <v>100513</v>
      </c>
      <c r="D2267" s="231">
        <f>'Order Form'!$N$2</f>
        <v>0</v>
      </c>
      <c r="E2267" s="232">
        <f>'Order Form'!$N$11</f>
        <v>0</v>
      </c>
      <c r="F2267" s="232" t="str">
        <f>IF(ISBLANK('Order Form'!$N$12),"",'Order Form'!$N$12)</f>
        <v/>
      </c>
      <c r="G2267" s="232">
        <f t="shared" ca="1" si="153"/>
        <v>41887</v>
      </c>
      <c r="H2267" s="233">
        <f>'Order Form'!$N$13</f>
        <v>0</v>
      </c>
      <c r="I2267" s="236">
        <f>'Order Form'!E154</f>
        <v>12.5</v>
      </c>
      <c r="J2267" s="231">
        <f>'Order Form'!N154</f>
        <v>0</v>
      </c>
      <c r="K2267" s="231" t="str">
        <f t="shared" si="156"/>
        <v>F</v>
      </c>
      <c r="L2267" s="231">
        <f>IF('Pricing + Order Summary'!$O$13&gt;=8000,14,
IF('Pricing + Order Summary'!$O$13&gt;=5500,15,
IF('Pricing + Order Summary'!$O$13&gt;=4000,16,
IF('Pricing + Order Summary'!$O$13&gt;=2000,23,
IF('Pricing + Order Summary'!$O$13&gt;=750,21,
2)))))</f>
        <v>2</v>
      </c>
      <c r="M2267" s="231" t="str">
        <f>"SPS20115"&amp;"-"&amp;D2267&amp;"-"&amp;'Order Form'!$O$3&amp;"-5"</f>
        <v>SPS20115-0-1-5</v>
      </c>
    </row>
    <row r="2268" spans="1:13">
      <c r="A2268" s="234">
        <f>'Order Form'!A155</f>
        <v>105830</v>
      </c>
      <c r="B2268" s="234">
        <f t="shared" si="154"/>
        <v>105830</v>
      </c>
      <c r="C2268" s="235">
        <f t="shared" si="155"/>
        <v>105830</v>
      </c>
      <c r="D2268" s="231">
        <f>'Order Form'!$N$2</f>
        <v>0</v>
      </c>
      <c r="E2268" s="232">
        <f>'Order Form'!$N$11</f>
        <v>0</v>
      </c>
      <c r="F2268" s="232" t="str">
        <f>IF(ISBLANK('Order Form'!$N$12),"",'Order Form'!$N$12)</f>
        <v/>
      </c>
      <c r="G2268" s="232">
        <f t="shared" ca="1" si="153"/>
        <v>41887</v>
      </c>
      <c r="H2268" s="233">
        <f>'Order Form'!$N$13</f>
        <v>0</v>
      </c>
      <c r="I2268" s="236">
        <f>'Order Form'!E155</f>
        <v>12.5</v>
      </c>
      <c r="J2268" s="231">
        <f>'Order Form'!N155</f>
        <v>0</v>
      </c>
      <c r="K2268" s="231" t="str">
        <f t="shared" si="156"/>
        <v>F</v>
      </c>
      <c r="L2268" s="231">
        <f>IF('Pricing + Order Summary'!$O$13&gt;=8000,14,
IF('Pricing + Order Summary'!$O$13&gt;=5500,15,
IF('Pricing + Order Summary'!$O$13&gt;=4000,16,
IF('Pricing + Order Summary'!$O$13&gt;=2000,23,
IF('Pricing + Order Summary'!$O$13&gt;=750,21,
2)))))</f>
        <v>2</v>
      </c>
      <c r="M2268" s="231" t="str">
        <f>"SPS20115"&amp;"-"&amp;D2268&amp;"-"&amp;'Order Form'!$O$3&amp;"-5"</f>
        <v>SPS20115-0-1-5</v>
      </c>
    </row>
    <row r="2269" spans="1:13">
      <c r="A2269" s="234">
        <f>'Order Form'!A156</f>
        <v>100220</v>
      </c>
      <c r="B2269" s="234">
        <f t="shared" si="154"/>
        <v>100220</v>
      </c>
      <c r="C2269" s="235">
        <f t="shared" si="155"/>
        <v>100220</v>
      </c>
      <c r="D2269" s="231">
        <f>'Order Form'!$N$2</f>
        <v>0</v>
      </c>
      <c r="E2269" s="232">
        <f>'Order Form'!$N$11</f>
        <v>0</v>
      </c>
      <c r="F2269" s="232" t="str">
        <f>IF(ISBLANK('Order Form'!$N$12),"",'Order Form'!$N$12)</f>
        <v/>
      </c>
      <c r="G2269" s="232">
        <f t="shared" ca="1" si="153"/>
        <v>41887</v>
      </c>
      <c r="H2269" s="233">
        <f>'Order Form'!$N$13</f>
        <v>0</v>
      </c>
      <c r="I2269" s="236">
        <f>'Order Form'!E156</f>
        <v>12.5</v>
      </c>
      <c r="J2269" s="231">
        <f>'Order Form'!N156</f>
        <v>0</v>
      </c>
      <c r="K2269" s="231" t="str">
        <f t="shared" si="156"/>
        <v>F</v>
      </c>
      <c r="L2269" s="231">
        <f>IF('Pricing + Order Summary'!$O$13&gt;=8000,14,
IF('Pricing + Order Summary'!$O$13&gt;=5500,15,
IF('Pricing + Order Summary'!$O$13&gt;=4000,16,
IF('Pricing + Order Summary'!$O$13&gt;=2000,23,
IF('Pricing + Order Summary'!$O$13&gt;=750,21,
2)))))</f>
        <v>2</v>
      </c>
      <c r="M2269" s="231" t="str">
        <f>"SPS20115"&amp;"-"&amp;D2269&amp;"-"&amp;'Order Form'!$O$3&amp;"-5"</f>
        <v>SPS20115-0-1-5</v>
      </c>
    </row>
    <row r="2270" spans="1:13">
      <c r="A2270" s="234">
        <f>'Order Form'!A157</f>
        <v>100221</v>
      </c>
      <c r="B2270" s="234">
        <f t="shared" si="154"/>
        <v>100221</v>
      </c>
      <c r="C2270" s="235">
        <f t="shared" si="155"/>
        <v>100221</v>
      </c>
      <c r="D2270" s="231">
        <f>'Order Form'!$N$2</f>
        <v>0</v>
      </c>
      <c r="E2270" s="232">
        <f>'Order Form'!$N$11</f>
        <v>0</v>
      </c>
      <c r="F2270" s="232" t="str">
        <f>IF(ISBLANK('Order Form'!$N$12),"",'Order Form'!$N$12)</f>
        <v/>
      </c>
      <c r="G2270" s="232">
        <f t="shared" ca="1" si="153"/>
        <v>41887</v>
      </c>
      <c r="H2270" s="233">
        <f>'Order Form'!$N$13</f>
        <v>0</v>
      </c>
      <c r="I2270" s="236">
        <f>'Order Form'!E157</f>
        <v>12.5</v>
      </c>
      <c r="J2270" s="231">
        <f>'Order Form'!N157</f>
        <v>0</v>
      </c>
      <c r="K2270" s="231" t="str">
        <f t="shared" si="156"/>
        <v>F</v>
      </c>
      <c r="L2270" s="231">
        <f>IF('Pricing + Order Summary'!$O$13&gt;=8000,14,
IF('Pricing + Order Summary'!$O$13&gt;=5500,15,
IF('Pricing + Order Summary'!$O$13&gt;=4000,16,
IF('Pricing + Order Summary'!$O$13&gt;=2000,23,
IF('Pricing + Order Summary'!$O$13&gt;=750,21,
2)))))</f>
        <v>2</v>
      </c>
      <c r="M2270" s="231" t="str">
        <f>"SPS20115"&amp;"-"&amp;D2270&amp;"-"&amp;'Order Form'!$O$3&amp;"-5"</f>
        <v>SPS20115-0-1-5</v>
      </c>
    </row>
    <row r="2271" spans="1:13">
      <c r="A2271" s="234">
        <f>'Order Form'!A158</f>
        <v>105815</v>
      </c>
      <c r="B2271" s="234">
        <f t="shared" si="154"/>
        <v>105815</v>
      </c>
      <c r="C2271" s="235">
        <f t="shared" si="155"/>
        <v>105815</v>
      </c>
      <c r="D2271" s="231">
        <f>'Order Form'!$N$2</f>
        <v>0</v>
      </c>
      <c r="E2271" s="232">
        <f>'Order Form'!$N$11</f>
        <v>0</v>
      </c>
      <c r="F2271" s="232" t="str">
        <f>IF(ISBLANK('Order Form'!$N$12),"",'Order Form'!$N$12)</f>
        <v/>
      </c>
      <c r="G2271" s="232">
        <f t="shared" ca="1" si="153"/>
        <v>41887</v>
      </c>
      <c r="H2271" s="233">
        <f>'Order Form'!$N$13</f>
        <v>0</v>
      </c>
      <c r="I2271" s="236">
        <f>'Order Form'!E158</f>
        <v>12.5</v>
      </c>
      <c r="J2271" s="231">
        <f>'Order Form'!N158</f>
        <v>0</v>
      </c>
      <c r="K2271" s="231" t="str">
        <f t="shared" si="156"/>
        <v>F</v>
      </c>
      <c r="L2271" s="231">
        <f>IF('Pricing + Order Summary'!$O$13&gt;=8000,14,
IF('Pricing + Order Summary'!$O$13&gt;=5500,15,
IF('Pricing + Order Summary'!$O$13&gt;=4000,16,
IF('Pricing + Order Summary'!$O$13&gt;=2000,23,
IF('Pricing + Order Summary'!$O$13&gt;=750,21,
2)))))</f>
        <v>2</v>
      </c>
      <c r="M2271" s="231" t="str">
        <f>"SPS20115"&amp;"-"&amp;D2271&amp;"-"&amp;'Order Form'!$O$3&amp;"-5"</f>
        <v>SPS20115-0-1-5</v>
      </c>
    </row>
    <row r="2272" spans="1:13">
      <c r="A2272" s="234">
        <f>'Order Form'!A159</f>
        <v>107713</v>
      </c>
      <c r="B2272" s="234">
        <f t="shared" si="154"/>
        <v>107713</v>
      </c>
      <c r="C2272" s="235">
        <f t="shared" si="155"/>
        <v>107713</v>
      </c>
      <c r="D2272" s="231">
        <f>'Order Form'!$N$2</f>
        <v>0</v>
      </c>
      <c r="E2272" s="232">
        <f>'Order Form'!$N$11</f>
        <v>0</v>
      </c>
      <c r="F2272" s="232" t="str">
        <f>IF(ISBLANK('Order Form'!$N$12),"",'Order Form'!$N$12)</f>
        <v/>
      </c>
      <c r="G2272" s="232">
        <f t="shared" ca="1" si="153"/>
        <v>41887</v>
      </c>
      <c r="H2272" s="233">
        <f>'Order Form'!$N$13</f>
        <v>0</v>
      </c>
      <c r="I2272" s="236">
        <f>'Order Form'!E159</f>
        <v>12.5</v>
      </c>
      <c r="J2272" s="231">
        <f>'Order Form'!N159</f>
        <v>0</v>
      </c>
      <c r="K2272" s="231" t="str">
        <f t="shared" si="156"/>
        <v>F</v>
      </c>
      <c r="L2272" s="231">
        <f>IF('Pricing + Order Summary'!$O$13&gt;=8000,14,
IF('Pricing + Order Summary'!$O$13&gt;=5500,15,
IF('Pricing + Order Summary'!$O$13&gt;=4000,16,
IF('Pricing + Order Summary'!$O$13&gt;=2000,23,
IF('Pricing + Order Summary'!$O$13&gt;=750,21,
2)))))</f>
        <v>2</v>
      </c>
      <c r="M2272" s="231" t="str">
        <f>"SPS20115"&amp;"-"&amp;D2272&amp;"-"&amp;'Order Form'!$O$3&amp;"-5"</f>
        <v>SPS20115-0-1-5</v>
      </c>
    </row>
    <row r="2273" spans="1:13">
      <c r="A2273" s="234">
        <f>'Order Form'!A160</f>
        <v>100501</v>
      </c>
      <c r="B2273" s="234">
        <f t="shared" si="154"/>
        <v>100501</v>
      </c>
      <c r="C2273" s="235">
        <f t="shared" si="155"/>
        <v>100501</v>
      </c>
      <c r="D2273" s="231">
        <f>'Order Form'!$N$2</f>
        <v>0</v>
      </c>
      <c r="E2273" s="232">
        <f>'Order Form'!$N$11</f>
        <v>0</v>
      </c>
      <c r="F2273" s="232" t="str">
        <f>IF(ISBLANK('Order Form'!$N$12),"",'Order Form'!$N$12)</f>
        <v/>
      </c>
      <c r="G2273" s="232">
        <f t="shared" ca="1" si="153"/>
        <v>41887</v>
      </c>
      <c r="H2273" s="233">
        <f>'Order Form'!$N$13</f>
        <v>0</v>
      </c>
      <c r="I2273" s="236">
        <f>'Order Form'!E160</f>
        <v>12.5</v>
      </c>
      <c r="J2273" s="231">
        <f>'Order Form'!N160</f>
        <v>0</v>
      </c>
      <c r="K2273" s="231" t="str">
        <f t="shared" si="156"/>
        <v>F</v>
      </c>
      <c r="L2273" s="231">
        <f>IF('Pricing + Order Summary'!$O$13&gt;=8000,14,
IF('Pricing + Order Summary'!$O$13&gt;=5500,15,
IF('Pricing + Order Summary'!$O$13&gt;=4000,16,
IF('Pricing + Order Summary'!$O$13&gt;=2000,23,
IF('Pricing + Order Summary'!$O$13&gt;=750,21,
2)))))</f>
        <v>2</v>
      </c>
      <c r="M2273" s="231" t="str">
        <f>"SPS20115"&amp;"-"&amp;D2273&amp;"-"&amp;'Order Form'!$O$3&amp;"-5"</f>
        <v>SPS20115-0-1-5</v>
      </c>
    </row>
    <row r="2274" spans="1:13">
      <c r="A2274" s="234">
        <f>'Order Form'!A161</f>
        <v>100253</v>
      </c>
      <c r="B2274" s="234">
        <f t="shared" si="154"/>
        <v>100253</v>
      </c>
      <c r="C2274" s="235">
        <f t="shared" si="155"/>
        <v>100253</v>
      </c>
      <c r="D2274" s="231">
        <f>'Order Form'!$N$2</f>
        <v>0</v>
      </c>
      <c r="E2274" s="232">
        <f>'Order Form'!$N$11</f>
        <v>0</v>
      </c>
      <c r="F2274" s="232" t="str">
        <f>IF(ISBLANK('Order Form'!$N$12),"",'Order Form'!$N$12)</f>
        <v/>
      </c>
      <c r="G2274" s="232">
        <f t="shared" ca="1" si="153"/>
        <v>41887</v>
      </c>
      <c r="H2274" s="233">
        <f>'Order Form'!$N$13</f>
        <v>0</v>
      </c>
      <c r="I2274" s="236">
        <f>'Order Form'!E161</f>
        <v>12.5</v>
      </c>
      <c r="J2274" s="231">
        <f>'Order Form'!N161</f>
        <v>0</v>
      </c>
      <c r="K2274" s="231" t="str">
        <f t="shared" si="156"/>
        <v>F</v>
      </c>
      <c r="L2274" s="231">
        <f>IF('Pricing + Order Summary'!$O$13&gt;=8000,14,
IF('Pricing + Order Summary'!$O$13&gt;=5500,15,
IF('Pricing + Order Summary'!$O$13&gt;=4000,16,
IF('Pricing + Order Summary'!$O$13&gt;=2000,23,
IF('Pricing + Order Summary'!$O$13&gt;=750,21,
2)))))</f>
        <v>2</v>
      </c>
      <c r="M2274" s="231" t="str">
        <f>"SPS20115"&amp;"-"&amp;D2274&amp;"-"&amp;'Order Form'!$O$3&amp;"-5"</f>
        <v>SPS20115-0-1-5</v>
      </c>
    </row>
    <row r="2275" spans="1:13">
      <c r="A2275" s="234">
        <f>'Order Form'!A162</f>
        <v>108689</v>
      </c>
      <c r="B2275" s="234">
        <f t="shared" si="154"/>
        <v>108689</v>
      </c>
      <c r="C2275" s="235">
        <f t="shared" si="155"/>
        <v>108689</v>
      </c>
      <c r="D2275" s="231">
        <f>'Order Form'!$N$2</f>
        <v>0</v>
      </c>
      <c r="E2275" s="232">
        <f>'Order Form'!$N$11</f>
        <v>0</v>
      </c>
      <c r="F2275" s="232" t="str">
        <f>IF(ISBLANK('Order Form'!$N$12),"",'Order Form'!$N$12)</f>
        <v/>
      </c>
      <c r="G2275" s="232">
        <f t="shared" ca="1" si="153"/>
        <v>41887</v>
      </c>
      <c r="H2275" s="233">
        <f>'Order Form'!$N$13</f>
        <v>0</v>
      </c>
      <c r="I2275" s="236">
        <f>'Order Form'!E162</f>
        <v>12.5</v>
      </c>
      <c r="J2275" s="231">
        <f>'Order Form'!N162</f>
        <v>0</v>
      </c>
      <c r="K2275" s="231" t="str">
        <f t="shared" si="156"/>
        <v>F</v>
      </c>
      <c r="L2275" s="231">
        <f>IF('Pricing + Order Summary'!$O$13&gt;=8000,14,
IF('Pricing + Order Summary'!$O$13&gt;=5500,15,
IF('Pricing + Order Summary'!$O$13&gt;=4000,16,
IF('Pricing + Order Summary'!$O$13&gt;=2000,23,
IF('Pricing + Order Summary'!$O$13&gt;=750,21,
2)))))</f>
        <v>2</v>
      </c>
      <c r="M2275" s="231" t="str">
        <f>"SPS20115"&amp;"-"&amp;D2275&amp;"-"&amp;'Order Form'!$O$3&amp;"-5"</f>
        <v>SPS20115-0-1-5</v>
      </c>
    </row>
    <row r="2276" spans="1:13">
      <c r="A2276" s="234">
        <f>'Order Form'!A163</f>
        <v>108687</v>
      </c>
      <c r="B2276" s="234">
        <f t="shared" si="154"/>
        <v>108687</v>
      </c>
      <c r="C2276" s="235">
        <f t="shared" si="155"/>
        <v>108687</v>
      </c>
      <c r="D2276" s="231">
        <f>'Order Form'!$N$2</f>
        <v>0</v>
      </c>
      <c r="E2276" s="232">
        <f>'Order Form'!$N$11</f>
        <v>0</v>
      </c>
      <c r="F2276" s="232" t="str">
        <f>IF(ISBLANK('Order Form'!$N$12),"",'Order Form'!$N$12)</f>
        <v/>
      </c>
      <c r="G2276" s="232">
        <f t="shared" ca="1" si="153"/>
        <v>41887</v>
      </c>
      <c r="H2276" s="233">
        <f>'Order Form'!$N$13</f>
        <v>0</v>
      </c>
      <c r="I2276" s="236">
        <f>'Order Form'!E163</f>
        <v>12.5</v>
      </c>
      <c r="J2276" s="231">
        <f>'Order Form'!N163</f>
        <v>0</v>
      </c>
      <c r="K2276" s="231" t="str">
        <f t="shared" si="156"/>
        <v>F</v>
      </c>
      <c r="L2276" s="231">
        <f>IF('Pricing + Order Summary'!$O$13&gt;=8000,14,
IF('Pricing + Order Summary'!$O$13&gt;=5500,15,
IF('Pricing + Order Summary'!$O$13&gt;=4000,16,
IF('Pricing + Order Summary'!$O$13&gt;=2000,23,
IF('Pricing + Order Summary'!$O$13&gt;=750,21,
2)))))</f>
        <v>2</v>
      </c>
      <c r="M2276" s="231" t="str">
        <f>"SPS20115"&amp;"-"&amp;D2276&amp;"-"&amp;'Order Form'!$O$3&amp;"-5"</f>
        <v>SPS20115-0-1-5</v>
      </c>
    </row>
    <row r="2277" spans="1:13">
      <c r="A2277" s="234">
        <f>'Order Form'!A164</f>
        <v>100094</v>
      </c>
      <c r="B2277" s="234">
        <f t="shared" si="154"/>
        <v>100094</v>
      </c>
      <c r="C2277" s="235">
        <f t="shared" si="155"/>
        <v>100094</v>
      </c>
      <c r="D2277" s="231">
        <f>'Order Form'!$N$2</f>
        <v>0</v>
      </c>
      <c r="E2277" s="232">
        <f>'Order Form'!$N$11</f>
        <v>0</v>
      </c>
      <c r="F2277" s="232" t="str">
        <f>IF(ISBLANK('Order Form'!$N$12),"",'Order Form'!$N$12)</f>
        <v/>
      </c>
      <c r="G2277" s="232">
        <f t="shared" ca="1" si="153"/>
        <v>41887</v>
      </c>
      <c r="H2277" s="233">
        <f>'Order Form'!$N$13</f>
        <v>0</v>
      </c>
      <c r="I2277" s="236">
        <f>'Order Form'!E164</f>
        <v>12.5</v>
      </c>
      <c r="J2277" s="231">
        <f>'Order Form'!N164</f>
        <v>0</v>
      </c>
      <c r="K2277" s="231" t="str">
        <f t="shared" si="156"/>
        <v>F</v>
      </c>
      <c r="L2277" s="231">
        <f>IF('Pricing + Order Summary'!$O$13&gt;=8000,14,
IF('Pricing + Order Summary'!$O$13&gt;=5500,15,
IF('Pricing + Order Summary'!$O$13&gt;=4000,16,
IF('Pricing + Order Summary'!$O$13&gt;=2000,23,
IF('Pricing + Order Summary'!$O$13&gt;=750,21,
2)))))</f>
        <v>2</v>
      </c>
      <c r="M2277" s="231" t="str">
        <f>"SPS20115"&amp;"-"&amp;D2277&amp;"-"&amp;'Order Form'!$O$3&amp;"-5"</f>
        <v>SPS20115-0-1-5</v>
      </c>
    </row>
    <row r="2278" spans="1:13">
      <c r="A2278" s="234">
        <f>'Order Form'!A165</f>
        <v>105831</v>
      </c>
      <c r="B2278" s="234">
        <f t="shared" si="154"/>
        <v>105831</v>
      </c>
      <c r="C2278" s="235">
        <f t="shared" si="155"/>
        <v>105831</v>
      </c>
      <c r="D2278" s="231">
        <f>'Order Form'!$N$2</f>
        <v>0</v>
      </c>
      <c r="E2278" s="232">
        <f>'Order Form'!$N$11</f>
        <v>0</v>
      </c>
      <c r="F2278" s="232" t="str">
        <f>IF(ISBLANK('Order Form'!$N$12),"",'Order Form'!$N$12)</f>
        <v/>
      </c>
      <c r="G2278" s="232">
        <f t="shared" ca="1" si="153"/>
        <v>41887</v>
      </c>
      <c r="H2278" s="233">
        <f>'Order Form'!$N$13</f>
        <v>0</v>
      </c>
      <c r="I2278" s="236">
        <f>'Order Form'!E165</f>
        <v>12.5</v>
      </c>
      <c r="J2278" s="231">
        <f>'Order Form'!N165</f>
        <v>0</v>
      </c>
      <c r="K2278" s="231" t="str">
        <f t="shared" si="156"/>
        <v>F</v>
      </c>
      <c r="L2278" s="231">
        <f>IF('Pricing + Order Summary'!$O$13&gt;=8000,14,
IF('Pricing + Order Summary'!$O$13&gt;=5500,15,
IF('Pricing + Order Summary'!$O$13&gt;=4000,16,
IF('Pricing + Order Summary'!$O$13&gt;=2000,23,
IF('Pricing + Order Summary'!$O$13&gt;=750,21,
2)))))</f>
        <v>2</v>
      </c>
      <c r="M2278" s="231" t="str">
        <f>"SPS20115"&amp;"-"&amp;D2278&amp;"-"&amp;'Order Form'!$O$3&amp;"-5"</f>
        <v>SPS20115-0-1-5</v>
      </c>
    </row>
    <row r="2279" spans="1:13">
      <c r="A2279" s="234">
        <f>'Order Form'!A166</f>
        <v>100502</v>
      </c>
      <c r="B2279" s="234">
        <f t="shared" si="154"/>
        <v>100502</v>
      </c>
      <c r="C2279" s="235">
        <f t="shared" si="155"/>
        <v>100502</v>
      </c>
      <c r="D2279" s="231">
        <f>'Order Form'!$N$2</f>
        <v>0</v>
      </c>
      <c r="E2279" s="232">
        <f>'Order Form'!$N$11</f>
        <v>0</v>
      </c>
      <c r="F2279" s="232" t="str">
        <f>IF(ISBLANK('Order Form'!$N$12),"",'Order Form'!$N$12)</f>
        <v/>
      </c>
      <c r="G2279" s="232">
        <f t="shared" ca="1" si="153"/>
        <v>41887</v>
      </c>
      <c r="H2279" s="233">
        <f>'Order Form'!$N$13</f>
        <v>0</v>
      </c>
      <c r="I2279" s="236">
        <f>'Order Form'!E166</f>
        <v>12.5</v>
      </c>
      <c r="J2279" s="231">
        <f>'Order Form'!N166</f>
        <v>0</v>
      </c>
      <c r="K2279" s="231" t="str">
        <f t="shared" si="156"/>
        <v>F</v>
      </c>
      <c r="L2279" s="231">
        <f>IF('Pricing + Order Summary'!$O$13&gt;=8000,14,
IF('Pricing + Order Summary'!$O$13&gt;=5500,15,
IF('Pricing + Order Summary'!$O$13&gt;=4000,16,
IF('Pricing + Order Summary'!$O$13&gt;=2000,23,
IF('Pricing + Order Summary'!$O$13&gt;=750,21,
2)))))</f>
        <v>2</v>
      </c>
      <c r="M2279" s="231" t="str">
        <f>"SPS20115"&amp;"-"&amp;D2279&amp;"-"&amp;'Order Form'!$O$3&amp;"-5"</f>
        <v>SPS20115-0-1-5</v>
      </c>
    </row>
    <row r="2280" spans="1:13">
      <c r="A2280" s="234">
        <f>'Order Form'!A167</f>
        <v>108703</v>
      </c>
      <c r="B2280" s="234">
        <f t="shared" si="154"/>
        <v>108703</v>
      </c>
      <c r="C2280" s="235">
        <f t="shared" si="155"/>
        <v>108703</v>
      </c>
      <c r="D2280" s="231">
        <f>'Order Form'!$N$2</f>
        <v>0</v>
      </c>
      <c r="E2280" s="232">
        <f>'Order Form'!$N$11</f>
        <v>0</v>
      </c>
      <c r="F2280" s="232" t="str">
        <f>IF(ISBLANK('Order Form'!$N$12),"",'Order Form'!$N$12)</f>
        <v/>
      </c>
      <c r="G2280" s="232">
        <f t="shared" ca="1" si="153"/>
        <v>41887</v>
      </c>
      <c r="H2280" s="233">
        <f>'Order Form'!$N$13</f>
        <v>0</v>
      </c>
      <c r="I2280" s="236">
        <f>'Order Form'!E167</f>
        <v>12.5</v>
      </c>
      <c r="J2280" s="231">
        <f>'Order Form'!N167</f>
        <v>0</v>
      </c>
      <c r="K2280" s="231" t="str">
        <f t="shared" si="156"/>
        <v>F</v>
      </c>
      <c r="L2280" s="231">
        <f>IF('Pricing + Order Summary'!$O$13&gt;=8000,14,
IF('Pricing + Order Summary'!$O$13&gt;=5500,15,
IF('Pricing + Order Summary'!$O$13&gt;=4000,16,
IF('Pricing + Order Summary'!$O$13&gt;=2000,23,
IF('Pricing + Order Summary'!$O$13&gt;=750,21,
2)))))</f>
        <v>2</v>
      </c>
      <c r="M2280" s="231" t="str">
        <f>"SPS20115"&amp;"-"&amp;D2280&amp;"-"&amp;'Order Form'!$O$3&amp;"-5"</f>
        <v>SPS20115-0-1-5</v>
      </c>
    </row>
    <row r="2281" spans="1:13">
      <c r="A2281" s="234">
        <f>'Order Form'!A168</f>
        <v>100247</v>
      </c>
      <c r="B2281" s="234">
        <f t="shared" si="154"/>
        <v>100247</v>
      </c>
      <c r="C2281" s="235">
        <f t="shared" si="155"/>
        <v>100247</v>
      </c>
      <c r="D2281" s="231">
        <f>'Order Form'!$N$2</f>
        <v>0</v>
      </c>
      <c r="E2281" s="232">
        <f>'Order Form'!$N$11</f>
        <v>0</v>
      </c>
      <c r="F2281" s="232" t="str">
        <f>IF(ISBLANK('Order Form'!$N$12),"",'Order Form'!$N$12)</f>
        <v/>
      </c>
      <c r="G2281" s="232">
        <f t="shared" ca="1" si="153"/>
        <v>41887</v>
      </c>
      <c r="H2281" s="233">
        <f>'Order Form'!$N$13</f>
        <v>0</v>
      </c>
      <c r="I2281" s="236">
        <f>'Order Form'!E168</f>
        <v>12.5</v>
      </c>
      <c r="J2281" s="231">
        <f>'Order Form'!N168</f>
        <v>0</v>
      </c>
      <c r="K2281" s="231" t="str">
        <f t="shared" si="156"/>
        <v>F</v>
      </c>
      <c r="L2281" s="231">
        <f>IF('Pricing + Order Summary'!$O$13&gt;=8000,14,
IF('Pricing + Order Summary'!$O$13&gt;=5500,15,
IF('Pricing + Order Summary'!$O$13&gt;=4000,16,
IF('Pricing + Order Summary'!$O$13&gt;=2000,23,
IF('Pricing + Order Summary'!$O$13&gt;=750,21,
2)))))</f>
        <v>2</v>
      </c>
      <c r="M2281" s="231" t="str">
        <f>"SPS20115"&amp;"-"&amp;D2281&amp;"-"&amp;'Order Form'!$O$3&amp;"-5"</f>
        <v>SPS20115-0-1-5</v>
      </c>
    </row>
    <row r="2282" spans="1:13">
      <c r="A2282" s="234">
        <f>'Order Form'!A169</f>
        <v>108756</v>
      </c>
      <c r="B2282" s="234">
        <f t="shared" si="154"/>
        <v>108756</v>
      </c>
      <c r="C2282" s="235">
        <f t="shared" si="155"/>
        <v>108756</v>
      </c>
      <c r="D2282" s="231">
        <f>'Order Form'!$N$2</f>
        <v>0</v>
      </c>
      <c r="E2282" s="232">
        <f>'Order Form'!$N$11</f>
        <v>0</v>
      </c>
      <c r="F2282" s="232" t="str">
        <f>IF(ISBLANK('Order Form'!$N$12),"",'Order Form'!$N$12)</f>
        <v/>
      </c>
      <c r="G2282" s="232">
        <f t="shared" ca="1" si="153"/>
        <v>41887</v>
      </c>
      <c r="H2282" s="233">
        <f>'Order Form'!$N$13</f>
        <v>0</v>
      </c>
      <c r="I2282" s="236">
        <f>'Order Form'!E169</f>
        <v>12.5</v>
      </c>
      <c r="J2282" s="231">
        <f>'Order Form'!N169</f>
        <v>0</v>
      </c>
      <c r="K2282" s="231" t="str">
        <f t="shared" si="156"/>
        <v>F</v>
      </c>
      <c r="L2282" s="231">
        <f>IF('Pricing + Order Summary'!$O$13&gt;=8000,14,
IF('Pricing + Order Summary'!$O$13&gt;=5500,15,
IF('Pricing + Order Summary'!$O$13&gt;=4000,16,
IF('Pricing + Order Summary'!$O$13&gt;=2000,23,
IF('Pricing + Order Summary'!$O$13&gt;=750,21,
2)))))</f>
        <v>2</v>
      </c>
      <c r="M2282" s="231" t="str">
        <f>"SPS20115"&amp;"-"&amp;D2282&amp;"-"&amp;'Order Form'!$O$3&amp;"-5"</f>
        <v>SPS20115-0-1-5</v>
      </c>
    </row>
    <row r="2283" spans="1:13">
      <c r="A2283" s="234">
        <f>'Order Form'!A170</f>
        <v>108688</v>
      </c>
      <c r="B2283" s="234">
        <f t="shared" si="154"/>
        <v>108688</v>
      </c>
      <c r="C2283" s="235">
        <f t="shared" si="155"/>
        <v>108688</v>
      </c>
      <c r="D2283" s="231">
        <f>'Order Form'!$N$2</f>
        <v>0</v>
      </c>
      <c r="E2283" s="232">
        <f>'Order Form'!$N$11</f>
        <v>0</v>
      </c>
      <c r="F2283" s="232" t="str">
        <f>IF(ISBLANK('Order Form'!$N$12),"",'Order Form'!$N$12)</f>
        <v/>
      </c>
      <c r="G2283" s="232">
        <f t="shared" ca="1" si="153"/>
        <v>41887</v>
      </c>
      <c r="H2283" s="233">
        <f>'Order Form'!$N$13</f>
        <v>0</v>
      </c>
      <c r="I2283" s="236">
        <f>'Order Form'!E170</f>
        <v>12.5</v>
      </c>
      <c r="J2283" s="231">
        <f>'Order Form'!N170</f>
        <v>0</v>
      </c>
      <c r="K2283" s="231" t="str">
        <f t="shared" si="156"/>
        <v>F</v>
      </c>
      <c r="L2283" s="231">
        <f>IF('Pricing + Order Summary'!$O$13&gt;=8000,14,
IF('Pricing + Order Summary'!$O$13&gt;=5500,15,
IF('Pricing + Order Summary'!$O$13&gt;=4000,16,
IF('Pricing + Order Summary'!$O$13&gt;=2000,23,
IF('Pricing + Order Summary'!$O$13&gt;=750,21,
2)))))</f>
        <v>2</v>
      </c>
      <c r="M2283" s="231" t="str">
        <f>"SPS20115"&amp;"-"&amp;D2283&amp;"-"&amp;'Order Form'!$O$3&amp;"-5"</f>
        <v>SPS20115-0-1-5</v>
      </c>
    </row>
    <row r="2284" spans="1:13">
      <c r="A2284" s="234">
        <f>'Order Form'!A171</f>
        <v>100507</v>
      </c>
      <c r="B2284" s="234">
        <f t="shared" si="154"/>
        <v>100507</v>
      </c>
      <c r="C2284" s="235">
        <f t="shared" si="155"/>
        <v>100507</v>
      </c>
      <c r="D2284" s="231">
        <f>'Order Form'!$N$2</f>
        <v>0</v>
      </c>
      <c r="E2284" s="232">
        <f>'Order Form'!$N$11</f>
        <v>0</v>
      </c>
      <c r="F2284" s="232" t="str">
        <f>IF(ISBLANK('Order Form'!$N$12),"",'Order Form'!$N$12)</f>
        <v/>
      </c>
      <c r="G2284" s="232">
        <f t="shared" ca="1" si="153"/>
        <v>41887</v>
      </c>
      <c r="H2284" s="233">
        <f>'Order Form'!$N$13</f>
        <v>0</v>
      </c>
      <c r="I2284" s="236">
        <f>'Order Form'!E171</f>
        <v>12.5</v>
      </c>
      <c r="J2284" s="231">
        <f>'Order Form'!N171</f>
        <v>0</v>
      </c>
      <c r="K2284" s="231" t="str">
        <f t="shared" si="156"/>
        <v>F</v>
      </c>
      <c r="L2284" s="231">
        <f>IF('Pricing + Order Summary'!$O$13&gt;=8000,14,
IF('Pricing + Order Summary'!$O$13&gt;=5500,15,
IF('Pricing + Order Summary'!$O$13&gt;=4000,16,
IF('Pricing + Order Summary'!$O$13&gt;=2000,23,
IF('Pricing + Order Summary'!$O$13&gt;=750,21,
2)))))</f>
        <v>2</v>
      </c>
      <c r="M2284" s="231" t="str">
        <f>"SPS20115"&amp;"-"&amp;D2284&amp;"-"&amp;'Order Form'!$O$3&amp;"-5"</f>
        <v>SPS20115-0-1-5</v>
      </c>
    </row>
    <row r="2285" spans="1:13">
      <c r="A2285" s="234">
        <f>'Order Form'!A172</f>
        <v>100521</v>
      </c>
      <c r="B2285" s="234">
        <f t="shared" si="154"/>
        <v>100521</v>
      </c>
      <c r="C2285" s="235">
        <f t="shared" si="155"/>
        <v>100521</v>
      </c>
      <c r="D2285" s="231">
        <f>'Order Form'!$N$2</f>
        <v>0</v>
      </c>
      <c r="E2285" s="232">
        <f>'Order Form'!$N$11</f>
        <v>0</v>
      </c>
      <c r="F2285" s="232" t="str">
        <f>IF(ISBLANK('Order Form'!$N$12),"",'Order Form'!$N$12)</f>
        <v/>
      </c>
      <c r="G2285" s="232">
        <f t="shared" ca="1" si="153"/>
        <v>41887</v>
      </c>
      <c r="H2285" s="233">
        <f>'Order Form'!$N$13</f>
        <v>0</v>
      </c>
      <c r="I2285" s="236">
        <f>'Order Form'!E172</f>
        <v>12.5</v>
      </c>
      <c r="J2285" s="231">
        <f>'Order Form'!N172</f>
        <v>0</v>
      </c>
      <c r="K2285" s="231" t="str">
        <f t="shared" si="156"/>
        <v>F</v>
      </c>
      <c r="L2285" s="231">
        <f>IF('Pricing + Order Summary'!$O$13&gt;=8000,14,
IF('Pricing + Order Summary'!$O$13&gt;=5500,15,
IF('Pricing + Order Summary'!$O$13&gt;=4000,16,
IF('Pricing + Order Summary'!$O$13&gt;=2000,23,
IF('Pricing + Order Summary'!$O$13&gt;=750,21,
2)))))</f>
        <v>2</v>
      </c>
      <c r="M2285" s="231" t="str">
        <f>"SPS20115"&amp;"-"&amp;D2285&amp;"-"&amp;'Order Form'!$O$3&amp;"-5"</f>
        <v>SPS20115-0-1-5</v>
      </c>
    </row>
    <row r="2286" spans="1:13">
      <c r="A2286" s="234">
        <f>'Order Form'!A173</f>
        <v>107739</v>
      </c>
      <c r="B2286" s="234">
        <f t="shared" si="154"/>
        <v>107739</v>
      </c>
      <c r="C2286" s="235">
        <f t="shared" si="155"/>
        <v>107739</v>
      </c>
      <c r="D2286" s="231">
        <f>'Order Form'!$N$2</f>
        <v>0</v>
      </c>
      <c r="E2286" s="232">
        <f>'Order Form'!$N$11</f>
        <v>0</v>
      </c>
      <c r="F2286" s="232" t="str">
        <f>IF(ISBLANK('Order Form'!$N$12),"",'Order Form'!$N$12)</f>
        <v/>
      </c>
      <c r="G2286" s="232">
        <f t="shared" ca="1" si="153"/>
        <v>41887</v>
      </c>
      <c r="H2286" s="233">
        <f>'Order Form'!$N$13</f>
        <v>0</v>
      </c>
      <c r="I2286" s="236">
        <f>'Order Form'!E173</f>
        <v>12.5</v>
      </c>
      <c r="J2286" s="231">
        <f>'Order Form'!N173</f>
        <v>0</v>
      </c>
      <c r="K2286" s="231" t="str">
        <f t="shared" si="156"/>
        <v>F</v>
      </c>
      <c r="L2286" s="231">
        <f>IF('Pricing + Order Summary'!$O$13&gt;=8000,14,
IF('Pricing + Order Summary'!$O$13&gt;=5500,15,
IF('Pricing + Order Summary'!$O$13&gt;=4000,16,
IF('Pricing + Order Summary'!$O$13&gt;=2000,23,
IF('Pricing + Order Summary'!$O$13&gt;=750,21,
2)))))</f>
        <v>2</v>
      </c>
      <c r="M2286" s="231" t="str">
        <f>"SPS20115"&amp;"-"&amp;D2286&amp;"-"&amp;'Order Form'!$O$3&amp;"-5"</f>
        <v>SPS20115-0-1-5</v>
      </c>
    </row>
    <row r="2287" spans="1:13">
      <c r="A2287" s="234">
        <f>'Order Form'!A174</f>
        <v>107738</v>
      </c>
      <c r="B2287" s="234">
        <f t="shared" si="154"/>
        <v>107738</v>
      </c>
      <c r="C2287" s="235">
        <f t="shared" si="155"/>
        <v>107738</v>
      </c>
      <c r="D2287" s="231">
        <f>'Order Form'!$N$2</f>
        <v>0</v>
      </c>
      <c r="E2287" s="232">
        <f>'Order Form'!$N$11</f>
        <v>0</v>
      </c>
      <c r="F2287" s="232" t="str">
        <f>IF(ISBLANK('Order Form'!$N$12),"",'Order Form'!$N$12)</f>
        <v/>
      </c>
      <c r="G2287" s="232">
        <f t="shared" ca="1" si="153"/>
        <v>41887</v>
      </c>
      <c r="H2287" s="233">
        <f>'Order Form'!$N$13</f>
        <v>0</v>
      </c>
      <c r="I2287" s="236">
        <f>'Order Form'!E174</f>
        <v>12.5</v>
      </c>
      <c r="J2287" s="231">
        <f>'Order Form'!N174</f>
        <v>0</v>
      </c>
      <c r="K2287" s="231" t="str">
        <f t="shared" si="156"/>
        <v>F</v>
      </c>
      <c r="L2287" s="231">
        <f>IF('Pricing + Order Summary'!$O$13&gt;=8000,14,
IF('Pricing + Order Summary'!$O$13&gt;=5500,15,
IF('Pricing + Order Summary'!$O$13&gt;=4000,16,
IF('Pricing + Order Summary'!$O$13&gt;=2000,23,
IF('Pricing + Order Summary'!$O$13&gt;=750,21,
2)))))</f>
        <v>2</v>
      </c>
      <c r="M2287" s="231" t="str">
        <f>"SPS20115"&amp;"-"&amp;D2287&amp;"-"&amp;'Order Form'!$O$3&amp;"-5"</f>
        <v>SPS20115-0-1-5</v>
      </c>
    </row>
    <row r="2288" spans="1:13">
      <c r="A2288" s="234">
        <f>'Order Form'!A175</f>
        <v>100250</v>
      </c>
      <c r="B2288" s="234">
        <f t="shared" si="154"/>
        <v>100250</v>
      </c>
      <c r="C2288" s="235">
        <f t="shared" si="155"/>
        <v>100250</v>
      </c>
      <c r="D2288" s="231">
        <f>'Order Form'!$N$2</f>
        <v>0</v>
      </c>
      <c r="E2288" s="232">
        <f>'Order Form'!$N$11</f>
        <v>0</v>
      </c>
      <c r="F2288" s="232" t="str">
        <f>IF(ISBLANK('Order Form'!$N$12),"",'Order Form'!$N$12)</f>
        <v/>
      </c>
      <c r="G2288" s="232">
        <f t="shared" ca="1" si="153"/>
        <v>41887</v>
      </c>
      <c r="H2288" s="233">
        <f>'Order Form'!$N$13</f>
        <v>0</v>
      </c>
      <c r="I2288" s="236">
        <f>'Order Form'!E175</f>
        <v>12.5</v>
      </c>
      <c r="J2288" s="231">
        <f>'Order Form'!N175</f>
        <v>0</v>
      </c>
      <c r="K2288" s="231" t="str">
        <f t="shared" si="156"/>
        <v>F</v>
      </c>
      <c r="L2288" s="231">
        <f>IF('Pricing + Order Summary'!$O$13&gt;=8000,14,
IF('Pricing + Order Summary'!$O$13&gt;=5500,15,
IF('Pricing + Order Summary'!$O$13&gt;=4000,16,
IF('Pricing + Order Summary'!$O$13&gt;=2000,23,
IF('Pricing + Order Summary'!$O$13&gt;=750,21,
2)))))</f>
        <v>2</v>
      </c>
      <c r="M2288" s="231" t="str">
        <f>"SPS20115"&amp;"-"&amp;D2288&amp;"-"&amp;'Order Form'!$O$3&amp;"-5"</f>
        <v>SPS20115-0-1-5</v>
      </c>
    </row>
    <row r="2289" spans="1:13">
      <c r="A2289" s="234">
        <f>'Order Form'!A176</f>
        <v>105870</v>
      </c>
      <c r="B2289" s="234">
        <f t="shared" si="154"/>
        <v>105870</v>
      </c>
      <c r="C2289" s="235">
        <f t="shared" si="155"/>
        <v>105870</v>
      </c>
      <c r="D2289" s="231">
        <f>'Order Form'!$N$2</f>
        <v>0</v>
      </c>
      <c r="E2289" s="232">
        <f>'Order Form'!$N$11</f>
        <v>0</v>
      </c>
      <c r="F2289" s="232" t="str">
        <f>IF(ISBLANK('Order Form'!$N$12),"",'Order Form'!$N$12)</f>
        <v/>
      </c>
      <c r="G2289" s="232">
        <f t="shared" ca="1" si="153"/>
        <v>41887</v>
      </c>
      <c r="H2289" s="233">
        <f>'Order Form'!$N$13</f>
        <v>0</v>
      </c>
      <c r="I2289" s="236">
        <f>'Order Form'!E176</f>
        <v>12.5</v>
      </c>
      <c r="J2289" s="231">
        <f>'Order Form'!N176</f>
        <v>0</v>
      </c>
      <c r="K2289" s="231" t="str">
        <f t="shared" si="156"/>
        <v>F</v>
      </c>
      <c r="L2289" s="231">
        <f>IF('Pricing + Order Summary'!$O$13&gt;=8000,14,
IF('Pricing + Order Summary'!$O$13&gt;=5500,15,
IF('Pricing + Order Summary'!$O$13&gt;=4000,16,
IF('Pricing + Order Summary'!$O$13&gt;=2000,23,
IF('Pricing + Order Summary'!$O$13&gt;=750,21,
2)))))</f>
        <v>2</v>
      </c>
      <c r="M2289" s="231" t="str">
        <f>"SPS20115"&amp;"-"&amp;D2289&amp;"-"&amp;'Order Form'!$O$3&amp;"-5"</f>
        <v>SPS20115-0-1-5</v>
      </c>
    </row>
    <row r="2290" spans="1:13">
      <c r="A2290" s="234">
        <f>'Order Form'!A177</f>
        <v>100508</v>
      </c>
      <c r="B2290" s="234">
        <f t="shared" si="154"/>
        <v>100508</v>
      </c>
      <c r="C2290" s="235">
        <f t="shared" si="155"/>
        <v>100508</v>
      </c>
      <c r="D2290" s="231">
        <f>'Order Form'!$N$2</f>
        <v>0</v>
      </c>
      <c r="E2290" s="232">
        <f>'Order Form'!$N$11</f>
        <v>0</v>
      </c>
      <c r="F2290" s="232" t="str">
        <f>IF(ISBLANK('Order Form'!$N$12),"",'Order Form'!$N$12)</f>
        <v/>
      </c>
      <c r="G2290" s="232">
        <f t="shared" ca="1" si="153"/>
        <v>41887</v>
      </c>
      <c r="H2290" s="233">
        <f>'Order Form'!$N$13</f>
        <v>0</v>
      </c>
      <c r="I2290" s="236">
        <f>'Order Form'!E177</f>
        <v>12.5</v>
      </c>
      <c r="J2290" s="231">
        <f>'Order Form'!N177</f>
        <v>0</v>
      </c>
      <c r="K2290" s="231" t="str">
        <f t="shared" si="156"/>
        <v>F</v>
      </c>
      <c r="L2290" s="231">
        <f>IF('Pricing + Order Summary'!$O$13&gt;=8000,14,
IF('Pricing + Order Summary'!$O$13&gt;=5500,15,
IF('Pricing + Order Summary'!$O$13&gt;=4000,16,
IF('Pricing + Order Summary'!$O$13&gt;=2000,23,
IF('Pricing + Order Summary'!$O$13&gt;=750,21,
2)))))</f>
        <v>2</v>
      </c>
      <c r="M2290" s="231" t="str">
        <f>"SPS20115"&amp;"-"&amp;D2290&amp;"-"&amp;'Order Form'!$O$3&amp;"-5"</f>
        <v>SPS20115-0-1-5</v>
      </c>
    </row>
    <row r="2291" spans="1:13">
      <c r="A2291" s="234">
        <f>'Order Form'!A178</f>
        <v>100633</v>
      </c>
      <c r="B2291" s="234">
        <f t="shared" si="154"/>
        <v>100633</v>
      </c>
      <c r="C2291" s="235">
        <f t="shared" si="155"/>
        <v>100633</v>
      </c>
      <c r="D2291" s="231">
        <f>'Order Form'!$N$2</f>
        <v>0</v>
      </c>
      <c r="E2291" s="232">
        <f>'Order Form'!$N$11</f>
        <v>0</v>
      </c>
      <c r="F2291" s="232" t="str">
        <f>IF(ISBLANK('Order Form'!$N$12),"",'Order Form'!$N$12)</f>
        <v/>
      </c>
      <c r="G2291" s="232">
        <f t="shared" ca="1" si="153"/>
        <v>41887</v>
      </c>
      <c r="H2291" s="233">
        <f>'Order Form'!$N$13</f>
        <v>0</v>
      </c>
      <c r="I2291" s="236">
        <f>'Order Form'!E178</f>
        <v>14.5</v>
      </c>
      <c r="J2291" s="231">
        <f>'Order Form'!N178</f>
        <v>0</v>
      </c>
      <c r="K2291" s="231" t="str">
        <f t="shared" si="156"/>
        <v>F</v>
      </c>
      <c r="L2291" s="231">
        <f>IF('Pricing + Order Summary'!$O$13&gt;=8000,14,
IF('Pricing + Order Summary'!$O$13&gt;=5500,15,
IF('Pricing + Order Summary'!$O$13&gt;=4000,16,
IF('Pricing + Order Summary'!$O$13&gt;=2000,23,
IF('Pricing + Order Summary'!$O$13&gt;=750,21,
2)))))</f>
        <v>2</v>
      </c>
      <c r="M2291" s="231" t="str">
        <f>"SPS20115"&amp;"-"&amp;D2291&amp;"-"&amp;'Order Form'!$O$3&amp;"-5"</f>
        <v>SPS20115-0-1-5</v>
      </c>
    </row>
    <row r="2292" spans="1:13">
      <c r="A2292" s="234">
        <f>'Order Form'!A179</f>
        <v>107660</v>
      </c>
      <c r="B2292" s="234">
        <f t="shared" si="154"/>
        <v>107660</v>
      </c>
      <c r="C2292" s="235">
        <f t="shared" si="155"/>
        <v>107660</v>
      </c>
      <c r="D2292" s="231">
        <f>'Order Form'!$N$2</f>
        <v>0</v>
      </c>
      <c r="E2292" s="232">
        <f>'Order Form'!$N$11</f>
        <v>0</v>
      </c>
      <c r="F2292" s="232" t="str">
        <f>IF(ISBLANK('Order Form'!$N$12),"",'Order Form'!$N$12)</f>
        <v/>
      </c>
      <c r="G2292" s="232">
        <f t="shared" ca="1" si="153"/>
        <v>41887</v>
      </c>
      <c r="H2292" s="233">
        <f>'Order Form'!$N$13</f>
        <v>0</v>
      </c>
      <c r="I2292" s="236">
        <f>'Order Form'!E179</f>
        <v>14.5</v>
      </c>
      <c r="J2292" s="231">
        <f>'Order Form'!N179</f>
        <v>0</v>
      </c>
      <c r="K2292" s="231" t="str">
        <f t="shared" si="156"/>
        <v>F</v>
      </c>
      <c r="L2292" s="231">
        <f>IF('Pricing + Order Summary'!$O$13&gt;=8000,14,
IF('Pricing + Order Summary'!$O$13&gt;=5500,15,
IF('Pricing + Order Summary'!$O$13&gt;=4000,16,
IF('Pricing + Order Summary'!$O$13&gt;=2000,23,
IF('Pricing + Order Summary'!$O$13&gt;=750,21,
2)))))</f>
        <v>2</v>
      </c>
      <c r="M2292" s="231" t="str">
        <f>"SPS20115"&amp;"-"&amp;D2292&amp;"-"&amp;'Order Form'!$O$3&amp;"-5"</f>
        <v>SPS20115-0-1-5</v>
      </c>
    </row>
    <row r="2293" spans="1:13">
      <c r="A2293" s="234">
        <f>'Order Form'!A180</f>
        <v>108710</v>
      </c>
      <c r="B2293" s="234">
        <f t="shared" si="154"/>
        <v>108710</v>
      </c>
      <c r="C2293" s="235">
        <f t="shared" si="155"/>
        <v>108710</v>
      </c>
      <c r="D2293" s="231">
        <f>'Order Form'!$N$2</f>
        <v>0</v>
      </c>
      <c r="E2293" s="232">
        <f>'Order Form'!$N$11</f>
        <v>0</v>
      </c>
      <c r="F2293" s="232" t="str">
        <f>IF(ISBLANK('Order Form'!$N$12),"",'Order Form'!$N$12)</f>
        <v/>
      </c>
      <c r="G2293" s="232">
        <f t="shared" ca="1" si="153"/>
        <v>41887</v>
      </c>
      <c r="H2293" s="233">
        <f>'Order Form'!$N$13</f>
        <v>0</v>
      </c>
      <c r="I2293" s="236">
        <f>'Order Form'!E180</f>
        <v>14.5</v>
      </c>
      <c r="J2293" s="231">
        <f>'Order Form'!N180</f>
        <v>0</v>
      </c>
      <c r="K2293" s="231" t="str">
        <f t="shared" si="156"/>
        <v>F</v>
      </c>
      <c r="L2293" s="231">
        <f>IF('Pricing + Order Summary'!$O$13&gt;=8000,14,
IF('Pricing + Order Summary'!$O$13&gt;=5500,15,
IF('Pricing + Order Summary'!$O$13&gt;=4000,16,
IF('Pricing + Order Summary'!$O$13&gt;=2000,23,
IF('Pricing + Order Summary'!$O$13&gt;=750,21,
2)))))</f>
        <v>2</v>
      </c>
      <c r="M2293" s="231" t="str">
        <f>"SPS20115"&amp;"-"&amp;D2293&amp;"-"&amp;'Order Form'!$O$3&amp;"-5"</f>
        <v>SPS20115-0-1-5</v>
      </c>
    </row>
    <row r="2294" spans="1:13">
      <c r="A2294" s="234">
        <f>'Order Form'!A181</f>
        <v>108649</v>
      </c>
      <c r="B2294" s="234">
        <f t="shared" si="154"/>
        <v>108649</v>
      </c>
      <c r="C2294" s="235">
        <f t="shared" si="155"/>
        <v>108649</v>
      </c>
      <c r="D2294" s="231">
        <f>'Order Form'!$N$2</f>
        <v>0</v>
      </c>
      <c r="E2294" s="232">
        <f>'Order Form'!$N$11</f>
        <v>0</v>
      </c>
      <c r="F2294" s="232" t="str">
        <f>IF(ISBLANK('Order Form'!$N$12),"",'Order Form'!$N$12)</f>
        <v/>
      </c>
      <c r="G2294" s="232">
        <f t="shared" ca="1" si="153"/>
        <v>41887</v>
      </c>
      <c r="H2294" s="233">
        <f>'Order Form'!$N$13</f>
        <v>0</v>
      </c>
      <c r="I2294" s="236">
        <f>'Order Form'!E181</f>
        <v>14.5</v>
      </c>
      <c r="J2294" s="231">
        <f>'Order Form'!N181</f>
        <v>0</v>
      </c>
      <c r="K2294" s="231" t="str">
        <f t="shared" si="156"/>
        <v>F</v>
      </c>
      <c r="L2294" s="231">
        <f>IF('Pricing + Order Summary'!$O$13&gt;=8000,14,
IF('Pricing + Order Summary'!$O$13&gt;=5500,15,
IF('Pricing + Order Summary'!$O$13&gt;=4000,16,
IF('Pricing + Order Summary'!$O$13&gt;=2000,23,
IF('Pricing + Order Summary'!$O$13&gt;=750,21,
2)))))</f>
        <v>2</v>
      </c>
      <c r="M2294" s="231" t="str">
        <f>"SPS20115"&amp;"-"&amp;D2294&amp;"-"&amp;'Order Form'!$O$3&amp;"-5"</f>
        <v>SPS20115-0-1-5</v>
      </c>
    </row>
    <row r="2295" spans="1:13">
      <c r="A2295" s="234">
        <f>'Order Form'!A182</f>
        <v>108650</v>
      </c>
      <c r="B2295" s="234">
        <f t="shared" si="154"/>
        <v>108650</v>
      </c>
      <c r="C2295" s="235">
        <f t="shared" si="155"/>
        <v>108650</v>
      </c>
      <c r="D2295" s="231">
        <f>'Order Form'!$N$2</f>
        <v>0</v>
      </c>
      <c r="E2295" s="232">
        <f>'Order Form'!$N$11</f>
        <v>0</v>
      </c>
      <c r="F2295" s="232" t="str">
        <f>IF(ISBLANK('Order Form'!$N$12),"",'Order Form'!$N$12)</f>
        <v/>
      </c>
      <c r="G2295" s="232">
        <f t="shared" ca="1" si="153"/>
        <v>41887</v>
      </c>
      <c r="H2295" s="233">
        <f>'Order Form'!$N$13</f>
        <v>0</v>
      </c>
      <c r="I2295" s="236">
        <f>'Order Form'!E182</f>
        <v>14.5</v>
      </c>
      <c r="J2295" s="231">
        <f>'Order Form'!N182</f>
        <v>0</v>
      </c>
      <c r="K2295" s="231" t="str">
        <f t="shared" si="156"/>
        <v>F</v>
      </c>
      <c r="L2295" s="231">
        <f>IF('Pricing + Order Summary'!$O$13&gt;=8000,14,
IF('Pricing + Order Summary'!$O$13&gt;=5500,15,
IF('Pricing + Order Summary'!$O$13&gt;=4000,16,
IF('Pricing + Order Summary'!$O$13&gt;=2000,23,
IF('Pricing + Order Summary'!$O$13&gt;=750,21,
2)))))</f>
        <v>2</v>
      </c>
      <c r="M2295" s="231" t="str">
        <f>"SPS20115"&amp;"-"&amp;D2295&amp;"-"&amp;'Order Form'!$O$3&amp;"-5"</f>
        <v>SPS20115-0-1-5</v>
      </c>
    </row>
    <row r="2296" spans="1:13">
      <c r="A2296" s="234">
        <f>'Order Form'!A183</f>
        <v>100002</v>
      </c>
      <c r="B2296" s="234">
        <f t="shared" si="154"/>
        <v>100002</v>
      </c>
      <c r="C2296" s="235">
        <f t="shared" si="155"/>
        <v>100002</v>
      </c>
      <c r="D2296" s="231">
        <f>'Order Form'!$N$2</f>
        <v>0</v>
      </c>
      <c r="E2296" s="232">
        <f>'Order Form'!$N$11</f>
        <v>0</v>
      </c>
      <c r="F2296" s="232" t="str">
        <f>IF(ISBLANK('Order Form'!$N$12),"",'Order Form'!$N$12)</f>
        <v/>
      </c>
      <c r="G2296" s="232">
        <f t="shared" ca="1" si="153"/>
        <v>41887</v>
      </c>
      <c r="H2296" s="233">
        <f>'Order Form'!$N$13</f>
        <v>0</v>
      </c>
      <c r="I2296" s="236">
        <f>'Order Form'!E183</f>
        <v>14.5</v>
      </c>
      <c r="J2296" s="231">
        <f>'Order Form'!N183</f>
        <v>0</v>
      </c>
      <c r="K2296" s="231" t="str">
        <f t="shared" si="156"/>
        <v>F</v>
      </c>
      <c r="L2296" s="231">
        <f>IF('Pricing + Order Summary'!$O$13&gt;=8000,14,
IF('Pricing + Order Summary'!$O$13&gt;=5500,15,
IF('Pricing + Order Summary'!$O$13&gt;=4000,16,
IF('Pricing + Order Summary'!$O$13&gt;=2000,23,
IF('Pricing + Order Summary'!$O$13&gt;=750,21,
2)))))</f>
        <v>2</v>
      </c>
      <c r="M2296" s="231" t="str">
        <f>"SPS20115"&amp;"-"&amp;D2296&amp;"-"&amp;'Order Form'!$O$3&amp;"-5"</f>
        <v>SPS20115-0-1-5</v>
      </c>
    </row>
    <row r="2297" spans="1:13">
      <c r="A2297" s="234">
        <f>'Order Form'!A184</f>
        <v>108651</v>
      </c>
      <c r="B2297" s="234">
        <f t="shared" si="154"/>
        <v>108651</v>
      </c>
      <c r="C2297" s="235">
        <f t="shared" si="155"/>
        <v>108651</v>
      </c>
      <c r="D2297" s="231">
        <f>'Order Form'!$N$2</f>
        <v>0</v>
      </c>
      <c r="E2297" s="232">
        <f>'Order Form'!$N$11</f>
        <v>0</v>
      </c>
      <c r="F2297" s="232" t="str">
        <f>IF(ISBLANK('Order Form'!$N$12),"",'Order Form'!$N$12)</f>
        <v/>
      </c>
      <c r="G2297" s="232">
        <f t="shared" ca="1" si="153"/>
        <v>41887</v>
      </c>
      <c r="H2297" s="233">
        <f>'Order Form'!$N$13</f>
        <v>0</v>
      </c>
      <c r="I2297" s="236">
        <f>'Order Form'!E184</f>
        <v>14.5</v>
      </c>
      <c r="J2297" s="231">
        <f>'Order Form'!N184</f>
        <v>0</v>
      </c>
      <c r="K2297" s="231" t="str">
        <f t="shared" si="156"/>
        <v>F</v>
      </c>
      <c r="L2297" s="231">
        <f>IF('Pricing + Order Summary'!$O$13&gt;=8000,14,
IF('Pricing + Order Summary'!$O$13&gt;=5500,15,
IF('Pricing + Order Summary'!$O$13&gt;=4000,16,
IF('Pricing + Order Summary'!$O$13&gt;=2000,23,
IF('Pricing + Order Summary'!$O$13&gt;=750,21,
2)))))</f>
        <v>2</v>
      </c>
      <c r="M2297" s="231" t="str">
        <f>"SPS20115"&amp;"-"&amp;D2297&amp;"-"&amp;'Order Form'!$O$3&amp;"-5"</f>
        <v>SPS20115-0-1-5</v>
      </c>
    </row>
    <row r="2298" spans="1:13">
      <c r="A2298" s="234">
        <f>'Order Form'!A185</f>
        <v>108652</v>
      </c>
      <c r="B2298" s="234">
        <f t="shared" si="154"/>
        <v>108652</v>
      </c>
      <c r="C2298" s="235">
        <f t="shared" si="155"/>
        <v>108652</v>
      </c>
      <c r="D2298" s="231">
        <f>'Order Form'!$N$2</f>
        <v>0</v>
      </c>
      <c r="E2298" s="232">
        <f>'Order Form'!$N$11</f>
        <v>0</v>
      </c>
      <c r="F2298" s="232" t="str">
        <f>IF(ISBLANK('Order Form'!$N$12),"",'Order Form'!$N$12)</f>
        <v/>
      </c>
      <c r="G2298" s="232">
        <f t="shared" ca="1" si="153"/>
        <v>41887</v>
      </c>
      <c r="H2298" s="233">
        <f>'Order Form'!$N$13</f>
        <v>0</v>
      </c>
      <c r="I2298" s="236">
        <f>'Order Form'!E185</f>
        <v>14.5</v>
      </c>
      <c r="J2298" s="231">
        <f>'Order Form'!N185</f>
        <v>0</v>
      </c>
      <c r="K2298" s="231" t="str">
        <f t="shared" si="156"/>
        <v>F</v>
      </c>
      <c r="L2298" s="231">
        <f>IF('Pricing + Order Summary'!$O$13&gt;=8000,14,
IF('Pricing + Order Summary'!$O$13&gt;=5500,15,
IF('Pricing + Order Summary'!$O$13&gt;=4000,16,
IF('Pricing + Order Summary'!$O$13&gt;=2000,23,
IF('Pricing + Order Summary'!$O$13&gt;=750,21,
2)))))</f>
        <v>2</v>
      </c>
      <c r="M2298" s="231" t="str">
        <f>"SPS20115"&amp;"-"&amp;D2298&amp;"-"&amp;'Order Form'!$O$3&amp;"-5"</f>
        <v>SPS20115-0-1-5</v>
      </c>
    </row>
    <row r="2299" spans="1:13">
      <c r="A2299" s="234">
        <f>'Order Form'!A186</f>
        <v>107666</v>
      </c>
      <c r="B2299" s="234">
        <f t="shared" si="154"/>
        <v>107666</v>
      </c>
      <c r="C2299" s="235">
        <f t="shared" si="155"/>
        <v>107666</v>
      </c>
      <c r="D2299" s="231">
        <f>'Order Form'!$N$2</f>
        <v>0</v>
      </c>
      <c r="E2299" s="232">
        <f>'Order Form'!$N$11</f>
        <v>0</v>
      </c>
      <c r="F2299" s="232" t="str">
        <f>IF(ISBLANK('Order Form'!$N$12),"",'Order Form'!$N$12)</f>
        <v/>
      </c>
      <c r="G2299" s="232">
        <f t="shared" ca="1" si="153"/>
        <v>41887</v>
      </c>
      <c r="H2299" s="233">
        <f>'Order Form'!$N$13</f>
        <v>0</v>
      </c>
      <c r="I2299" s="236">
        <f>'Order Form'!E186</f>
        <v>12.5</v>
      </c>
      <c r="J2299" s="231">
        <f>'Order Form'!N186</f>
        <v>0</v>
      </c>
      <c r="K2299" s="231" t="str">
        <f t="shared" si="156"/>
        <v>F</v>
      </c>
      <c r="L2299" s="231">
        <f>IF('Pricing + Order Summary'!$O$13&gt;=8000,14,
IF('Pricing + Order Summary'!$O$13&gt;=5500,15,
IF('Pricing + Order Summary'!$O$13&gt;=4000,16,
IF('Pricing + Order Summary'!$O$13&gt;=2000,23,
IF('Pricing + Order Summary'!$O$13&gt;=750,21,
2)))))</f>
        <v>2</v>
      </c>
      <c r="M2299" s="231" t="str">
        <f>"SPS20115"&amp;"-"&amp;D2299&amp;"-"&amp;'Order Form'!$O$3&amp;"-5"</f>
        <v>SPS20115-0-1-5</v>
      </c>
    </row>
    <row r="2300" spans="1:13">
      <c r="A2300" s="234">
        <f>'Order Form'!A187</f>
        <v>107663</v>
      </c>
      <c r="B2300" s="234">
        <f t="shared" si="154"/>
        <v>107663</v>
      </c>
      <c r="C2300" s="235">
        <f t="shared" si="155"/>
        <v>107663</v>
      </c>
      <c r="D2300" s="231">
        <f>'Order Form'!$N$2</f>
        <v>0</v>
      </c>
      <c r="E2300" s="232">
        <f>'Order Form'!$N$11</f>
        <v>0</v>
      </c>
      <c r="F2300" s="232" t="str">
        <f>IF(ISBLANK('Order Form'!$N$12),"",'Order Form'!$N$12)</f>
        <v/>
      </c>
      <c r="G2300" s="232">
        <f t="shared" ca="1" si="153"/>
        <v>41887</v>
      </c>
      <c r="H2300" s="233">
        <f>'Order Form'!$N$13</f>
        <v>0</v>
      </c>
      <c r="I2300" s="236">
        <f>'Order Form'!E187</f>
        <v>12.5</v>
      </c>
      <c r="J2300" s="231">
        <f>'Order Form'!N187</f>
        <v>0</v>
      </c>
      <c r="K2300" s="231" t="str">
        <f t="shared" si="156"/>
        <v>F</v>
      </c>
      <c r="L2300" s="231">
        <f>IF('Pricing + Order Summary'!$O$13&gt;=8000,14,
IF('Pricing + Order Summary'!$O$13&gt;=5500,15,
IF('Pricing + Order Summary'!$O$13&gt;=4000,16,
IF('Pricing + Order Summary'!$O$13&gt;=2000,23,
IF('Pricing + Order Summary'!$O$13&gt;=750,21,
2)))))</f>
        <v>2</v>
      </c>
      <c r="M2300" s="231" t="str">
        <f>"SPS20115"&amp;"-"&amp;D2300&amp;"-"&amp;'Order Form'!$O$3&amp;"-5"</f>
        <v>SPS20115-0-1-5</v>
      </c>
    </row>
    <row r="2301" spans="1:13">
      <c r="A2301" s="234">
        <f>'Order Form'!A188</f>
        <v>108655</v>
      </c>
      <c r="B2301" s="234">
        <f t="shared" si="154"/>
        <v>108655</v>
      </c>
      <c r="C2301" s="235">
        <f t="shared" si="155"/>
        <v>108655</v>
      </c>
      <c r="D2301" s="231">
        <f>'Order Form'!$N$2</f>
        <v>0</v>
      </c>
      <c r="E2301" s="232">
        <f>'Order Form'!$N$11</f>
        <v>0</v>
      </c>
      <c r="F2301" s="232" t="str">
        <f>IF(ISBLANK('Order Form'!$N$12),"",'Order Form'!$N$12)</f>
        <v/>
      </c>
      <c r="G2301" s="232">
        <f t="shared" ca="1" si="153"/>
        <v>41887</v>
      </c>
      <c r="H2301" s="233">
        <f>'Order Form'!$N$13</f>
        <v>0</v>
      </c>
      <c r="I2301" s="236">
        <f>'Order Form'!E188</f>
        <v>12.5</v>
      </c>
      <c r="J2301" s="231">
        <f>'Order Form'!N188</f>
        <v>0</v>
      </c>
      <c r="K2301" s="231" t="str">
        <f t="shared" si="156"/>
        <v>F</v>
      </c>
      <c r="L2301" s="231">
        <f>IF('Pricing + Order Summary'!$O$13&gt;=8000,14,
IF('Pricing + Order Summary'!$O$13&gt;=5500,15,
IF('Pricing + Order Summary'!$O$13&gt;=4000,16,
IF('Pricing + Order Summary'!$O$13&gt;=2000,23,
IF('Pricing + Order Summary'!$O$13&gt;=750,21,
2)))))</f>
        <v>2</v>
      </c>
      <c r="M2301" s="231" t="str">
        <f>"SPS20115"&amp;"-"&amp;D2301&amp;"-"&amp;'Order Form'!$O$3&amp;"-5"</f>
        <v>SPS20115-0-1-5</v>
      </c>
    </row>
    <row r="2302" spans="1:13">
      <c r="A2302" s="234">
        <f>'Order Form'!A189</f>
        <v>108654</v>
      </c>
      <c r="B2302" s="234">
        <f t="shared" si="154"/>
        <v>108654</v>
      </c>
      <c r="C2302" s="235">
        <f t="shared" si="155"/>
        <v>108654</v>
      </c>
      <c r="D2302" s="231">
        <f>'Order Form'!$N$2</f>
        <v>0</v>
      </c>
      <c r="E2302" s="232">
        <f>'Order Form'!$N$11</f>
        <v>0</v>
      </c>
      <c r="F2302" s="232" t="str">
        <f>IF(ISBLANK('Order Form'!$N$12),"",'Order Form'!$N$12)</f>
        <v/>
      </c>
      <c r="G2302" s="232">
        <f t="shared" ca="1" si="153"/>
        <v>41887</v>
      </c>
      <c r="H2302" s="233">
        <f>'Order Form'!$N$13</f>
        <v>0</v>
      </c>
      <c r="I2302" s="236">
        <f>'Order Form'!E189</f>
        <v>12.5</v>
      </c>
      <c r="J2302" s="231">
        <f>'Order Form'!N189</f>
        <v>0</v>
      </c>
      <c r="K2302" s="231" t="str">
        <f t="shared" si="156"/>
        <v>F</v>
      </c>
      <c r="L2302" s="231">
        <f>IF('Pricing + Order Summary'!$O$13&gt;=8000,14,
IF('Pricing + Order Summary'!$O$13&gt;=5500,15,
IF('Pricing + Order Summary'!$O$13&gt;=4000,16,
IF('Pricing + Order Summary'!$O$13&gt;=2000,23,
IF('Pricing + Order Summary'!$O$13&gt;=750,21,
2)))))</f>
        <v>2</v>
      </c>
      <c r="M2302" s="231" t="str">
        <f>"SPS20115"&amp;"-"&amp;D2302&amp;"-"&amp;'Order Form'!$O$3&amp;"-5"</f>
        <v>SPS20115-0-1-5</v>
      </c>
    </row>
    <row r="2303" spans="1:13">
      <c r="A2303" s="234">
        <f>'Order Form'!A190</f>
        <v>108653</v>
      </c>
      <c r="B2303" s="234">
        <f t="shared" si="154"/>
        <v>108653</v>
      </c>
      <c r="C2303" s="235">
        <f t="shared" si="155"/>
        <v>108653</v>
      </c>
      <c r="D2303" s="231">
        <f>'Order Form'!$N$2</f>
        <v>0</v>
      </c>
      <c r="E2303" s="232">
        <f>'Order Form'!$N$11</f>
        <v>0</v>
      </c>
      <c r="F2303" s="232" t="str">
        <f>IF(ISBLANK('Order Form'!$N$12),"",'Order Form'!$N$12)</f>
        <v/>
      </c>
      <c r="G2303" s="232">
        <f t="shared" ca="1" si="153"/>
        <v>41887</v>
      </c>
      <c r="H2303" s="233">
        <f>'Order Form'!$N$13</f>
        <v>0</v>
      </c>
      <c r="I2303" s="236">
        <f>'Order Form'!E190</f>
        <v>12.5</v>
      </c>
      <c r="J2303" s="231">
        <f>'Order Form'!N190</f>
        <v>0</v>
      </c>
      <c r="K2303" s="231" t="str">
        <f t="shared" si="156"/>
        <v>F</v>
      </c>
      <c r="L2303" s="231">
        <f>IF('Pricing + Order Summary'!$O$13&gt;=8000,14,
IF('Pricing + Order Summary'!$O$13&gt;=5500,15,
IF('Pricing + Order Summary'!$O$13&gt;=4000,16,
IF('Pricing + Order Summary'!$O$13&gt;=2000,23,
IF('Pricing + Order Summary'!$O$13&gt;=750,21,
2)))))</f>
        <v>2</v>
      </c>
      <c r="M2303" s="231" t="str">
        <f>"SPS20115"&amp;"-"&amp;D2303&amp;"-"&amp;'Order Form'!$O$3&amp;"-5"</f>
        <v>SPS20115-0-1-5</v>
      </c>
    </row>
    <row r="2304" spans="1:13">
      <c r="A2304" s="234">
        <f>'Order Form'!A191</f>
        <v>107665</v>
      </c>
      <c r="B2304" s="234">
        <f t="shared" si="154"/>
        <v>107665</v>
      </c>
      <c r="C2304" s="235">
        <f t="shared" si="155"/>
        <v>107665</v>
      </c>
      <c r="D2304" s="231">
        <f>'Order Form'!$N$2</f>
        <v>0</v>
      </c>
      <c r="E2304" s="232">
        <f>'Order Form'!$N$11</f>
        <v>0</v>
      </c>
      <c r="F2304" s="232" t="str">
        <f>IF(ISBLANK('Order Form'!$N$12),"",'Order Form'!$N$12)</f>
        <v/>
      </c>
      <c r="G2304" s="232">
        <f t="shared" ca="1" si="153"/>
        <v>41887</v>
      </c>
      <c r="H2304" s="233">
        <f>'Order Form'!$N$13</f>
        <v>0</v>
      </c>
      <c r="I2304" s="236">
        <f>'Order Form'!E191</f>
        <v>12.5</v>
      </c>
      <c r="J2304" s="231">
        <f>'Order Form'!N191</f>
        <v>0</v>
      </c>
      <c r="K2304" s="231" t="str">
        <f t="shared" si="156"/>
        <v>F</v>
      </c>
      <c r="L2304" s="231">
        <f>IF('Pricing + Order Summary'!$O$13&gt;=8000,14,
IF('Pricing + Order Summary'!$O$13&gt;=5500,15,
IF('Pricing + Order Summary'!$O$13&gt;=4000,16,
IF('Pricing + Order Summary'!$O$13&gt;=2000,23,
IF('Pricing + Order Summary'!$O$13&gt;=750,21,
2)))))</f>
        <v>2</v>
      </c>
      <c r="M2304" s="231" t="str">
        <f>"SPS20115"&amp;"-"&amp;D2304&amp;"-"&amp;'Order Form'!$O$3&amp;"-5"</f>
        <v>SPS20115-0-1-5</v>
      </c>
    </row>
    <row r="2305" spans="1:13">
      <c r="A2305" s="234">
        <f>'Order Form'!A192</f>
        <v>107662</v>
      </c>
      <c r="B2305" s="234">
        <f t="shared" si="154"/>
        <v>107662</v>
      </c>
      <c r="C2305" s="235">
        <f t="shared" si="155"/>
        <v>107662</v>
      </c>
      <c r="D2305" s="231">
        <f>'Order Form'!$N$2</f>
        <v>0</v>
      </c>
      <c r="E2305" s="232">
        <f>'Order Form'!$N$11</f>
        <v>0</v>
      </c>
      <c r="F2305" s="232" t="str">
        <f>IF(ISBLANK('Order Form'!$N$12),"",'Order Form'!$N$12)</f>
        <v/>
      </c>
      <c r="G2305" s="232">
        <f t="shared" ref="G2305:G2368" ca="1" si="157">TODAY()</f>
        <v>41887</v>
      </c>
      <c r="H2305" s="233">
        <f>'Order Form'!$N$13</f>
        <v>0</v>
      </c>
      <c r="I2305" s="236">
        <f>'Order Form'!E192</f>
        <v>12.5</v>
      </c>
      <c r="J2305" s="231">
        <f>'Order Form'!N192</f>
        <v>0</v>
      </c>
      <c r="K2305" s="231" t="str">
        <f t="shared" si="156"/>
        <v>F</v>
      </c>
      <c r="L2305" s="231">
        <f>IF('Pricing + Order Summary'!$O$13&gt;=8000,14,
IF('Pricing + Order Summary'!$O$13&gt;=5500,15,
IF('Pricing + Order Summary'!$O$13&gt;=4000,16,
IF('Pricing + Order Summary'!$O$13&gt;=2000,23,
IF('Pricing + Order Summary'!$O$13&gt;=750,21,
2)))))</f>
        <v>2</v>
      </c>
      <c r="M2305" s="231" t="str">
        <f>"SPS20115"&amp;"-"&amp;D2305&amp;"-"&amp;'Order Form'!$O$3&amp;"-5"</f>
        <v>SPS20115-0-1-5</v>
      </c>
    </row>
    <row r="2306" spans="1:13">
      <c r="A2306" s="234">
        <f>'Order Form'!A193</f>
        <v>108662</v>
      </c>
      <c r="B2306" s="234">
        <f t="shared" si="154"/>
        <v>108662</v>
      </c>
      <c r="C2306" s="235">
        <f t="shared" si="155"/>
        <v>108662</v>
      </c>
      <c r="D2306" s="231">
        <f>'Order Form'!$N$2</f>
        <v>0</v>
      </c>
      <c r="E2306" s="232">
        <f>'Order Form'!$N$11</f>
        <v>0</v>
      </c>
      <c r="F2306" s="232" t="str">
        <f>IF(ISBLANK('Order Form'!$N$12),"",'Order Form'!$N$12)</f>
        <v/>
      </c>
      <c r="G2306" s="232">
        <f t="shared" ca="1" si="157"/>
        <v>41887</v>
      </c>
      <c r="H2306" s="233">
        <f>'Order Form'!$N$13</f>
        <v>0</v>
      </c>
      <c r="I2306" s="236">
        <f>'Order Form'!E193</f>
        <v>7.5</v>
      </c>
      <c r="J2306" s="231">
        <f>'Order Form'!N193</f>
        <v>0</v>
      </c>
      <c r="K2306" s="231" t="str">
        <f t="shared" si="156"/>
        <v>F</v>
      </c>
      <c r="L2306" s="231">
        <f>IF('Pricing + Order Summary'!$O$13&gt;=8000,14,
IF('Pricing + Order Summary'!$O$13&gt;=5500,15,
IF('Pricing + Order Summary'!$O$13&gt;=4000,16,
IF('Pricing + Order Summary'!$O$13&gt;=2000,23,
IF('Pricing + Order Summary'!$O$13&gt;=750,21,
2)))))</f>
        <v>2</v>
      </c>
      <c r="M2306" s="231" t="str">
        <f>"SPS20115"&amp;"-"&amp;D2306&amp;"-"&amp;'Order Form'!$O$3&amp;"-5"</f>
        <v>SPS20115-0-1-5</v>
      </c>
    </row>
    <row r="2307" spans="1:13">
      <c r="A2307" s="234">
        <f>'Order Form'!A194</f>
        <v>108660</v>
      </c>
      <c r="B2307" s="234">
        <f t="shared" si="154"/>
        <v>108660</v>
      </c>
      <c r="C2307" s="235">
        <f t="shared" si="155"/>
        <v>108660</v>
      </c>
      <c r="D2307" s="231">
        <f>'Order Form'!$N$2</f>
        <v>0</v>
      </c>
      <c r="E2307" s="232">
        <f>'Order Form'!$N$11</f>
        <v>0</v>
      </c>
      <c r="F2307" s="232" t="str">
        <f>IF(ISBLANK('Order Form'!$N$12),"",'Order Form'!$N$12)</f>
        <v/>
      </c>
      <c r="G2307" s="232">
        <f t="shared" ca="1" si="157"/>
        <v>41887</v>
      </c>
      <c r="H2307" s="233">
        <f>'Order Form'!$N$13</f>
        <v>0</v>
      </c>
      <c r="I2307" s="236">
        <f>'Order Form'!E194</f>
        <v>7.5</v>
      </c>
      <c r="J2307" s="231">
        <f>'Order Form'!N194</f>
        <v>0</v>
      </c>
      <c r="K2307" s="231" t="str">
        <f t="shared" si="156"/>
        <v>F</v>
      </c>
      <c r="L2307" s="231">
        <f>IF('Pricing + Order Summary'!$O$13&gt;=8000,14,
IF('Pricing + Order Summary'!$O$13&gt;=5500,15,
IF('Pricing + Order Summary'!$O$13&gt;=4000,16,
IF('Pricing + Order Summary'!$O$13&gt;=2000,23,
IF('Pricing + Order Summary'!$O$13&gt;=750,21,
2)))))</f>
        <v>2</v>
      </c>
      <c r="M2307" s="231" t="str">
        <f>"SPS20115"&amp;"-"&amp;D2307&amp;"-"&amp;'Order Form'!$O$3&amp;"-5"</f>
        <v>SPS20115-0-1-5</v>
      </c>
    </row>
    <row r="2308" spans="1:13">
      <c r="A2308" s="234">
        <f>'Order Form'!A195</f>
        <v>108663</v>
      </c>
      <c r="B2308" s="234">
        <f t="shared" si="154"/>
        <v>108663</v>
      </c>
      <c r="C2308" s="235">
        <f t="shared" si="155"/>
        <v>108663</v>
      </c>
      <c r="D2308" s="231">
        <f>'Order Form'!$N$2</f>
        <v>0</v>
      </c>
      <c r="E2308" s="232">
        <f>'Order Form'!$N$11</f>
        <v>0</v>
      </c>
      <c r="F2308" s="232" t="str">
        <f>IF(ISBLANK('Order Form'!$N$12),"",'Order Form'!$N$12)</f>
        <v/>
      </c>
      <c r="G2308" s="232">
        <f t="shared" ca="1" si="157"/>
        <v>41887</v>
      </c>
      <c r="H2308" s="233">
        <f>'Order Form'!$N$13</f>
        <v>0</v>
      </c>
      <c r="I2308" s="236">
        <f>'Order Form'!E195</f>
        <v>7.5</v>
      </c>
      <c r="J2308" s="231">
        <f>'Order Form'!N195</f>
        <v>0</v>
      </c>
      <c r="K2308" s="231" t="str">
        <f t="shared" si="156"/>
        <v>F</v>
      </c>
      <c r="L2308" s="231">
        <f>IF('Pricing + Order Summary'!$O$13&gt;=8000,14,
IF('Pricing + Order Summary'!$O$13&gt;=5500,15,
IF('Pricing + Order Summary'!$O$13&gt;=4000,16,
IF('Pricing + Order Summary'!$O$13&gt;=2000,23,
IF('Pricing + Order Summary'!$O$13&gt;=750,21,
2)))))</f>
        <v>2</v>
      </c>
      <c r="M2308" s="231" t="str">
        <f>"SPS20115"&amp;"-"&amp;D2308&amp;"-"&amp;'Order Form'!$O$3&amp;"-5"</f>
        <v>SPS20115-0-1-5</v>
      </c>
    </row>
    <row r="2309" spans="1:13">
      <c r="A2309" s="234">
        <f>'Order Form'!A196</f>
        <v>108664</v>
      </c>
      <c r="B2309" s="234">
        <f t="shared" si="154"/>
        <v>108664</v>
      </c>
      <c r="C2309" s="235">
        <f t="shared" si="155"/>
        <v>108664</v>
      </c>
      <c r="D2309" s="231">
        <f>'Order Form'!$N$2</f>
        <v>0</v>
      </c>
      <c r="E2309" s="232">
        <f>'Order Form'!$N$11</f>
        <v>0</v>
      </c>
      <c r="F2309" s="232" t="str">
        <f>IF(ISBLANK('Order Form'!$N$12),"",'Order Form'!$N$12)</f>
        <v/>
      </c>
      <c r="G2309" s="232">
        <f t="shared" ca="1" si="157"/>
        <v>41887</v>
      </c>
      <c r="H2309" s="233">
        <f>'Order Form'!$N$13</f>
        <v>0</v>
      </c>
      <c r="I2309" s="236">
        <f>'Order Form'!E196</f>
        <v>7.5</v>
      </c>
      <c r="J2309" s="231">
        <f>'Order Form'!N196</f>
        <v>0</v>
      </c>
      <c r="K2309" s="231" t="str">
        <f t="shared" si="156"/>
        <v>F</v>
      </c>
      <c r="L2309" s="231">
        <f>IF('Pricing + Order Summary'!$O$13&gt;=8000,14,
IF('Pricing + Order Summary'!$O$13&gt;=5500,15,
IF('Pricing + Order Summary'!$O$13&gt;=4000,16,
IF('Pricing + Order Summary'!$O$13&gt;=2000,23,
IF('Pricing + Order Summary'!$O$13&gt;=750,21,
2)))))</f>
        <v>2</v>
      </c>
      <c r="M2309" s="231" t="str">
        <f>"SPS20115"&amp;"-"&amp;D2309&amp;"-"&amp;'Order Form'!$O$3&amp;"-5"</f>
        <v>SPS20115-0-1-5</v>
      </c>
    </row>
    <row r="2310" spans="1:13">
      <c r="A2310" s="234">
        <f>'Order Form'!A197</f>
        <v>108666</v>
      </c>
      <c r="B2310" s="234">
        <f t="shared" si="154"/>
        <v>108666</v>
      </c>
      <c r="C2310" s="235">
        <f t="shared" si="155"/>
        <v>108666</v>
      </c>
      <c r="D2310" s="231">
        <f>'Order Form'!$N$2</f>
        <v>0</v>
      </c>
      <c r="E2310" s="232">
        <f>'Order Form'!$N$11</f>
        <v>0</v>
      </c>
      <c r="F2310" s="232" t="str">
        <f>IF(ISBLANK('Order Form'!$N$12),"",'Order Form'!$N$12)</f>
        <v/>
      </c>
      <c r="G2310" s="232">
        <f t="shared" ca="1" si="157"/>
        <v>41887</v>
      </c>
      <c r="H2310" s="233">
        <f>'Order Form'!$N$13</f>
        <v>0</v>
      </c>
      <c r="I2310" s="236">
        <f>'Order Form'!E197</f>
        <v>7.5</v>
      </c>
      <c r="J2310" s="231">
        <f>'Order Form'!N197</f>
        <v>0</v>
      </c>
      <c r="K2310" s="231" t="str">
        <f t="shared" si="156"/>
        <v>F</v>
      </c>
      <c r="L2310" s="231">
        <f>IF('Pricing + Order Summary'!$O$13&gt;=8000,14,
IF('Pricing + Order Summary'!$O$13&gt;=5500,15,
IF('Pricing + Order Summary'!$O$13&gt;=4000,16,
IF('Pricing + Order Summary'!$O$13&gt;=2000,23,
IF('Pricing + Order Summary'!$O$13&gt;=750,21,
2)))))</f>
        <v>2</v>
      </c>
      <c r="M2310" s="231" t="str">
        <f>"SPS20115"&amp;"-"&amp;D2310&amp;"-"&amp;'Order Form'!$O$3&amp;"-5"</f>
        <v>SPS20115-0-1-5</v>
      </c>
    </row>
    <row r="2311" spans="1:13">
      <c r="A2311" s="234">
        <f>'Order Form'!A198</f>
        <v>100225</v>
      </c>
      <c r="B2311" s="234">
        <f t="shared" si="154"/>
        <v>100225</v>
      </c>
      <c r="C2311" s="235">
        <f t="shared" si="155"/>
        <v>100225</v>
      </c>
      <c r="D2311" s="231">
        <f>'Order Form'!$N$2</f>
        <v>0</v>
      </c>
      <c r="E2311" s="232">
        <f>'Order Form'!$N$11</f>
        <v>0</v>
      </c>
      <c r="F2311" s="232" t="str">
        <f>IF(ISBLANK('Order Form'!$N$12),"",'Order Form'!$N$12)</f>
        <v/>
      </c>
      <c r="G2311" s="232">
        <f t="shared" ca="1" si="157"/>
        <v>41887</v>
      </c>
      <c r="H2311" s="233">
        <f>'Order Form'!$N$13</f>
        <v>0</v>
      </c>
      <c r="I2311" s="236">
        <f>'Order Form'!E198</f>
        <v>7.5</v>
      </c>
      <c r="J2311" s="231">
        <f>'Order Form'!N198</f>
        <v>0</v>
      </c>
      <c r="K2311" s="231" t="str">
        <f t="shared" si="156"/>
        <v>F</v>
      </c>
      <c r="L2311" s="231">
        <f>IF('Pricing + Order Summary'!$O$13&gt;=8000,14,
IF('Pricing + Order Summary'!$O$13&gt;=5500,15,
IF('Pricing + Order Summary'!$O$13&gt;=4000,16,
IF('Pricing + Order Summary'!$O$13&gt;=2000,23,
IF('Pricing + Order Summary'!$O$13&gt;=750,21,
2)))))</f>
        <v>2</v>
      </c>
      <c r="M2311" s="231" t="str">
        <f>"SPS20115"&amp;"-"&amp;D2311&amp;"-"&amp;'Order Form'!$O$3&amp;"-5"</f>
        <v>SPS20115-0-1-5</v>
      </c>
    </row>
    <row r="2312" spans="1:13">
      <c r="A2312" s="234">
        <f>'Order Form'!A199</f>
        <v>100224</v>
      </c>
      <c r="B2312" s="234">
        <f t="shared" si="154"/>
        <v>100224</v>
      </c>
      <c r="C2312" s="235">
        <f t="shared" si="155"/>
        <v>100224</v>
      </c>
      <c r="D2312" s="231">
        <f>'Order Form'!$N$2</f>
        <v>0</v>
      </c>
      <c r="E2312" s="232">
        <f>'Order Form'!$N$11</f>
        <v>0</v>
      </c>
      <c r="F2312" s="232" t="str">
        <f>IF(ISBLANK('Order Form'!$N$12),"",'Order Form'!$N$12)</f>
        <v/>
      </c>
      <c r="G2312" s="232">
        <f t="shared" ca="1" si="157"/>
        <v>41887</v>
      </c>
      <c r="H2312" s="233">
        <f>'Order Form'!$N$13</f>
        <v>0</v>
      </c>
      <c r="I2312" s="236">
        <f>'Order Form'!E199</f>
        <v>7.5</v>
      </c>
      <c r="J2312" s="231">
        <f>'Order Form'!N199</f>
        <v>0</v>
      </c>
      <c r="K2312" s="231" t="str">
        <f t="shared" si="156"/>
        <v>F</v>
      </c>
      <c r="L2312" s="231">
        <f>IF('Pricing + Order Summary'!$O$13&gt;=8000,14,
IF('Pricing + Order Summary'!$O$13&gt;=5500,15,
IF('Pricing + Order Summary'!$O$13&gt;=4000,16,
IF('Pricing + Order Summary'!$O$13&gt;=2000,23,
IF('Pricing + Order Summary'!$O$13&gt;=750,21,
2)))))</f>
        <v>2</v>
      </c>
      <c r="M2312" s="231" t="str">
        <f>"SPS20115"&amp;"-"&amp;D2312&amp;"-"&amp;'Order Form'!$O$3&amp;"-5"</f>
        <v>SPS20115-0-1-5</v>
      </c>
    </row>
    <row r="2313" spans="1:13">
      <c r="A2313" s="234">
        <f>'Order Form'!A200</f>
        <v>100223</v>
      </c>
      <c r="B2313" s="234">
        <f t="shared" si="154"/>
        <v>100223</v>
      </c>
      <c r="C2313" s="235">
        <f t="shared" si="155"/>
        <v>100223</v>
      </c>
      <c r="D2313" s="231">
        <f>'Order Form'!$N$2</f>
        <v>0</v>
      </c>
      <c r="E2313" s="232">
        <f>'Order Form'!$N$11</f>
        <v>0</v>
      </c>
      <c r="F2313" s="232" t="str">
        <f>IF(ISBLANK('Order Form'!$N$12),"",'Order Form'!$N$12)</f>
        <v/>
      </c>
      <c r="G2313" s="232">
        <f t="shared" ca="1" si="157"/>
        <v>41887</v>
      </c>
      <c r="H2313" s="233">
        <f>'Order Form'!$N$13</f>
        <v>0</v>
      </c>
      <c r="I2313" s="236">
        <f>'Order Form'!E200</f>
        <v>7.5</v>
      </c>
      <c r="J2313" s="231">
        <f>'Order Form'!N200</f>
        <v>0</v>
      </c>
      <c r="K2313" s="231" t="str">
        <f t="shared" si="156"/>
        <v>F</v>
      </c>
      <c r="L2313" s="231">
        <f>IF('Pricing + Order Summary'!$O$13&gt;=8000,14,
IF('Pricing + Order Summary'!$O$13&gt;=5500,15,
IF('Pricing + Order Summary'!$O$13&gt;=4000,16,
IF('Pricing + Order Summary'!$O$13&gt;=2000,23,
IF('Pricing + Order Summary'!$O$13&gt;=750,21,
2)))))</f>
        <v>2</v>
      </c>
      <c r="M2313" s="231" t="str">
        <f>"SPS20115"&amp;"-"&amp;D2313&amp;"-"&amp;'Order Form'!$O$3&amp;"-5"</f>
        <v>SPS20115-0-1-5</v>
      </c>
    </row>
    <row r="2314" spans="1:13">
      <c r="A2314" s="234">
        <f>'Order Form'!A201</f>
        <v>107684</v>
      </c>
      <c r="B2314" s="234">
        <f t="shared" si="154"/>
        <v>107684</v>
      </c>
      <c r="C2314" s="235">
        <f t="shared" si="155"/>
        <v>107684</v>
      </c>
      <c r="D2314" s="231">
        <f>'Order Form'!$N$2</f>
        <v>0</v>
      </c>
      <c r="E2314" s="232">
        <f>'Order Form'!$N$11</f>
        <v>0</v>
      </c>
      <c r="F2314" s="232" t="str">
        <f>IF(ISBLANK('Order Form'!$N$12),"",'Order Form'!$N$12)</f>
        <v/>
      </c>
      <c r="G2314" s="232">
        <f t="shared" ca="1" si="157"/>
        <v>41887</v>
      </c>
      <c r="H2314" s="233">
        <f>'Order Form'!$N$13</f>
        <v>0</v>
      </c>
      <c r="I2314" s="236">
        <f>'Order Form'!E201</f>
        <v>7.5</v>
      </c>
      <c r="J2314" s="231">
        <f>'Order Form'!N201</f>
        <v>0</v>
      </c>
      <c r="K2314" s="231" t="str">
        <f t="shared" si="156"/>
        <v>F</v>
      </c>
      <c r="L2314" s="231">
        <f>IF('Pricing + Order Summary'!$O$13&gt;=8000,14,
IF('Pricing + Order Summary'!$O$13&gt;=5500,15,
IF('Pricing + Order Summary'!$O$13&gt;=4000,16,
IF('Pricing + Order Summary'!$O$13&gt;=2000,23,
IF('Pricing + Order Summary'!$O$13&gt;=750,21,
2)))))</f>
        <v>2</v>
      </c>
      <c r="M2314" s="231" t="str">
        <f>"SPS20115"&amp;"-"&amp;D2314&amp;"-"&amp;'Order Form'!$O$3&amp;"-5"</f>
        <v>SPS20115-0-1-5</v>
      </c>
    </row>
    <row r="2315" spans="1:13">
      <c r="A2315" s="234">
        <f>'Order Form'!A202</f>
        <v>100611</v>
      </c>
      <c r="B2315" s="234">
        <f t="shared" si="154"/>
        <v>100611</v>
      </c>
      <c r="C2315" s="235">
        <f t="shared" si="155"/>
        <v>100611</v>
      </c>
      <c r="D2315" s="231">
        <f>'Order Form'!$N$2</f>
        <v>0</v>
      </c>
      <c r="E2315" s="232">
        <f>'Order Form'!$N$11</f>
        <v>0</v>
      </c>
      <c r="F2315" s="232" t="str">
        <f>IF(ISBLANK('Order Form'!$N$12),"",'Order Form'!$N$12)</f>
        <v/>
      </c>
      <c r="G2315" s="232">
        <f t="shared" ca="1" si="157"/>
        <v>41887</v>
      </c>
      <c r="H2315" s="233">
        <f>'Order Form'!$N$13</f>
        <v>0</v>
      </c>
      <c r="I2315" s="236">
        <f>'Order Form'!E202</f>
        <v>7.5</v>
      </c>
      <c r="J2315" s="231">
        <f>'Order Form'!N202</f>
        <v>0</v>
      </c>
      <c r="K2315" s="231" t="str">
        <f t="shared" si="156"/>
        <v>F</v>
      </c>
      <c r="L2315" s="231">
        <f>IF('Pricing + Order Summary'!$O$13&gt;=8000,14,
IF('Pricing + Order Summary'!$O$13&gt;=5500,15,
IF('Pricing + Order Summary'!$O$13&gt;=4000,16,
IF('Pricing + Order Summary'!$O$13&gt;=2000,23,
IF('Pricing + Order Summary'!$O$13&gt;=750,21,
2)))))</f>
        <v>2</v>
      </c>
      <c r="M2315" s="231" t="str">
        <f>"SPS20115"&amp;"-"&amp;D2315&amp;"-"&amp;'Order Form'!$O$3&amp;"-5"</f>
        <v>SPS20115-0-1-5</v>
      </c>
    </row>
    <row r="2316" spans="1:13">
      <c r="A2316" s="234">
        <f>'Order Form'!A203</f>
        <v>107683</v>
      </c>
      <c r="B2316" s="234">
        <f t="shared" si="154"/>
        <v>107683</v>
      </c>
      <c r="C2316" s="235">
        <f t="shared" si="155"/>
        <v>107683</v>
      </c>
      <c r="D2316" s="231">
        <f>'Order Form'!$N$2</f>
        <v>0</v>
      </c>
      <c r="E2316" s="232">
        <f>'Order Form'!$N$11</f>
        <v>0</v>
      </c>
      <c r="F2316" s="232" t="str">
        <f>IF(ISBLANK('Order Form'!$N$12),"",'Order Form'!$N$12)</f>
        <v/>
      </c>
      <c r="G2316" s="232">
        <f t="shared" ca="1" si="157"/>
        <v>41887</v>
      </c>
      <c r="H2316" s="233">
        <f>'Order Form'!$N$13</f>
        <v>0</v>
      </c>
      <c r="I2316" s="236">
        <f>'Order Form'!E203</f>
        <v>7.5</v>
      </c>
      <c r="J2316" s="231">
        <f>'Order Form'!N203</f>
        <v>0</v>
      </c>
      <c r="K2316" s="231" t="str">
        <f t="shared" si="156"/>
        <v>F</v>
      </c>
      <c r="L2316" s="231">
        <f>IF('Pricing + Order Summary'!$O$13&gt;=8000,14,
IF('Pricing + Order Summary'!$O$13&gt;=5500,15,
IF('Pricing + Order Summary'!$O$13&gt;=4000,16,
IF('Pricing + Order Summary'!$O$13&gt;=2000,23,
IF('Pricing + Order Summary'!$O$13&gt;=750,21,
2)))))</f>
        <v>2</v>
      </c>
      <c r="M2316" s="231" t="str">
        <f>"SPS20115"&amp;"-"&amp;D2316&amp;"-"&amp;'Order Form'!$O$3&amp;"-5"</f>
        <v>SPS20115-0-1-5</v>
      </c>
    </row>
    <row r="2317" spans="1:13">
      <c r="A2317" s="234">
        <f>'Order Form'!A204</f>
        <v>107686</v>
      </c>
      <c r="B2317" s="234">
        <f t="shared" si="154"/>
        <v>107686</v>
      </c>
      <c r="C2317" s="235">
        <f t="shared" si="155"/>
        <v>107686</v>
      </c>
      <c r="D2317" s="231">
        <f>'Order Form'!$N$2</f>
        <v>0</v>
      </c>
      <c r="E2317" s="232">
        <f>'Order Form'!$N$11</f>
        <v>0</v>
      </c>
      <c r="F2317" s="232" t="str">
        <f>IF(ISBLANK('Order Form'!$N$12),"",'Order Form'!$N$12)</f>
        <v/>
      </c>
      <c r="G2317" s="232">
        <f t="shared" ca="1" si="157"/>
        <v>41887</v>
      </c>
      <c r="H2317" s="233">
        <f>'Order Form'!$N$13</f>
        <v>0</v>
      </c>
      <c r="I2317" s="236">
        <f>'Order Form'!E204</f>
        <v>7.5</v>
      </c>
      <c r="J2317" s="231">
        <f>'Order Form'!N204</f>
        <v>0</v>
      </c>
      <c r="K2317" s="231" t="str">
        <f t="shared" si="156"/>
        <v>F</v>
      </c>
      <c r="L2317" s="231">
        <f>IF('Pricing + Order Summary'!$O$13&gt;=8000,14,
IF('Pricing + Order Summary'!$O$13&gt;=5500,15,
IF('Pricing + Order Summary'!$O$13&gt;=4000,16,
IF('Pricing + Order Summary'!$O$13&gt;=2000,23,
IF('Pricing + Order Summary'!$O$13&gt;=750,21,
2)))))</f>
        <v>2</v>
      </c>
      <c r="M2317" s="231" t="str">
        <f>"SPS20115"&amp;"-"&amp;D2317&amp;"-"&amp;'Order Form'!$O$3&amp;"-5"</f>
        <v>SPS20115-0-1-5</v>
      </c>
    </row>
    <row r="2318" spans="1:13">
      <c r="A2318" s="234">
        <f>'Order Form'!A205</f>
        <v>107687</v>
      </c>
      <c r="B2318" s="234">
        <f t="shared" si="154"/>
        <v>107687</v>
      </c>
      <c r="C2318" s="235">
        <f t="shared" si="155"/>
        <v>107687</v>
      </c>
      <c r="D2318" s="231">
        <f>'Order Form'!$N$2</f>
        <v>0</v>
      </c>
      <c r="E2318" s="232">
        <f>'Order Form'!$N$11</f>
        <v>0</v>
      </c>
      <c r="F2318" s="232" t="str">
        <f>IF(ISBLANK('Order Form'!$N$12),"",'Order Form'!$N$12)</f>
        <v/>
      </c>
      <c r="G2318" s="232">
        <f t="shared" ca="1" si="157"/>
        <v>41887</v>
      </c>
      <c r="H2318" s="233">
        <f>'Order Form'!$N$13</f>
        <v>0</v>
      </c>
      <c r="I2318" s="236">
        <f>'Order Form'!E205</f>
        <v>7.5</v>
      </c>
      <c r="J2318" s="231">
        <f>'Order Form'!N205</f>
        <v>0</v>
      </c>
      <c r="K2318" s="231" t="str">
        <f t="shared" si="156"/>
        <v>F</v>
      </c>
      <c r="L2318" s="231">
        <f>IF('Pricing + Order Summary'!$O$13&gt;=8000,14,
IF('Pricing + Order Summary'!$O$13&gt;=5500,15,
IF('Pricing + Order Summary'!$O$13&gt;=4000,16,
IF('Pricing + Order Summary'!$O$13&gt;=2000,23,
IF('Pricing + Order Summary'!$O$13&gt;=750,21,
2)))))</f>
        <v>2</v>
      </c>
      <c r="M2318" s="231" t="str">
        <f>"SPS20115"&amp;"-"&amp;D2318&amp;"-"&amp;'Order Form'!$O$3&amp;"-5"</f>
        <v>SPS20115-0-1-5</v>
      </c>
    </row>
    <row r="2319" spans="1:13">
      <c r="A2319" s="234">
        <f>'Order Form'!A206</f>
        <v>107680</v>
      </c>
      <c r="B2319" s="234">
        <f t="shared" si="154"/>
        <v>107680</v>
      </c>
      <c r="C2319" s="235">
        <f t="shared" si="155"/>
        <v>107680</v>
      </c>
      <c r="D2319" s="231">
        <f>'Order Form'!$N$2</f>
        <v>0</v>
      </c>
      <c r="E2319" s="232">
        <f>'Order Form'!$N$11</f>
        <v>0</v>
      </c>
      <c r="F2319" s="232" t="str">
        <f>IF(ISBLANK('Order Form'!$N$12),"",'Order Form'!$N$12)</f>
        <v/>
      </c>
      <c r="G2319" s="232">
        <f t="shared" ca="1" si="157"/>
        <v>41887</v>
      </c>
      <c r="H2319" s="233">
        <f>'Order Form'!$N$13</f>
        <v>0</v>
      </c>
      <c r="I2319" s="236">
        <f>'Order Form'!E206</f>
        <v>7.5</v>
      </c>
      <c r="J2319" s="231">
        <f>'Order Form'!N206</f>
        <v>0</v>
      </c>
      <c r="K2319" s="231" t="str">
        <f t="shared" si="156"/>
        <v>F</v>
      </c>
      <c r="L2319" s="231">
        <f>IF('Pricing + Order Summary'!$O$13&gt;=8000,14,
IF('Pricing + Order Summary'!$O$13&gt;=5500,15,
IF('Pricing + Order Summary'!$O$13&gt;=4000,16,
IF('Pricing + Order Summary'!$O$13&gt;=2000,23,
IF('Pricing + Order Summary'!$O$13&gt;=750,21,
2)))))</f>
        <v>2</v>
      </c>
      <c r="M2319" s="231" t="str">
        <f>"SPS20115"&amp;"-"&amp;D2319&amp;"-"&amp;'Order Form'!$O$3&amp;"-5"</f>
        <v>SPS20115-0-1-5</v>
      </c>
    </row>
    <row r="2320" spans="1:13">
      <c r="A2320" s="234">
        <f>'Order Form'!A207</f>
        <v>107681</v>
      </c>
      <c r="B2320" s="234">
        <f t="shared" si="154"/>
        <v>107681</v>
      </c>
      <c r="C2320" s="235">
        <f t="shared" si="155"/>
        <v>107681</v>
      </c>
      <c r="D2320" s="231">
        <f>'Order Form'!$N$2</f>
        <v>0</v>
      </c>
      <c r="E2320" s="232">
        <f>'Order Form'!$N$11</f>
        <v>0</v>
      </c>
      <c r="F2320" s="232" t="str">
        <f>IF(ISBLANK('Order Form'!$N$12),"",'Order Form'!$N$12)</f>
        <v/>
      </c>
      <c r="G2320" s="232">
        <f t="shared" ca="1" si="157"/>
        <v>41887</v>
      </c>
      <c r="H2320" s="233">
        <f>'Order Form'!$N$13</f>
        <v>0</v>
      </c>
      <c r="I2320" s="236">
        <f>'Order Form'!E207</f>
        <v>7.5</v>
      </c>
      <c r="J2320" s="231">
        <f>'Order Form'!N207</f>
        <v>0</v>
      </c>
      <c r="K2320" s="231" t="str">
        <f t="shared" si="156"/>
        <v>F</v>
      </c>
      <c r="L2320" s="231">
        <f>IF('Pricing + Order Summary'!$O$13&gt;=8000,14,
IF('Pricing + Order Summary'!$O$13&gt;=5500,15,
IF('Pricing + Order Summary'!$O$13&gt;=4000,16,
IF('Pricing + Order Summary'!$O$13&gt;=2000,23,
IF('Pricing + Order Summary'!$O$13&gt;=750,21,
2)))))</f>
        <v>2</v>
      </c>
      <c r="M2320" s="231" t="str">
        <f>"SPS20115"&amp;"-"&amp;D2320&amp;"-"&amp;'Order Form'!$O$3&amp;"-5"</f>
        <v>SPS20115-0-1-5</v>
      </c>
    </row>
    <row r="2321" spans="1:13">
      <c r="A2321" s="234">
        <f>'Order Form'!A208</f>
        <v>107682</v>
      </c>
      <c r="B2321" s="234">
        <f t="shared" si="154"/>
        <v>107682</v>
      </c>
      <c r="C2321" s="235">
        <f t="shared" si="155"/>
        <v>107682</v>
      </c>
      <c r="D2321" s="231">
        <f>'Order Form'!$N$2</f>
        <v>0</v>
      </c>
      <c r="E2321" s="232">
        <f>'Order Form'!$N$11</f>
        <v>0</v>
      </c>
      <c r="F2321" s="232" t="str">
        <f>IF(ISBLANK('Order Form'!$N$12),"",'Order Form'!$N$12)</f>
        <v/>
      </c>
      <c r="G2321" s="232">
        <f t="shared" ca="1" si="157"/>
        <v>41887</v>
      </c>
      <c r="H2321" s="233">
        <f>'Order Form'!$N$13</f>
        <v>0</v>
      </c>
      <c r="I2321" s="236">
        <f>'Order Form'!E208</f>
        <v>7.5</v>
      </c>
      <c r="J2321" s="231">
        <f>'Order Form'!N208</f>
        <v>0</v>
      </c>
      <c r="K2321" s="231" t="str">
        <f t="shared" si="156"/>
        <v>F</v>
      </c>
      <c r="L2321" s="231">
        <f>IF('Pricing + Order Summary'!$O$13&gt;=8000,14,
IF('Pricing + Order Summary'!$O$13&gt;=5500,15,
IF('Pricing + Order Summary'!$O$13&gt;=4000,16,
IF('Pricing + Order Summary'!$O$13&gt;=2000,23,
IF('Pricing + Order Summary'!$O$13&gt;=750,21,
2)))))</f>
        <v>2</v>
      </c>
      <c r="M2321" s="231" t="str">
        <f>"SPS20115"&amp;"-"&amp;D2321&amp;"-"&amp;'Order Form'!$O$3&amp;"-5"</f>
        <v>SPS20115-0-1-5</v>
      </c>
    </row>
    <row r="2322" spans="1:13">
      <c r="A2322" s="234">
        <f>'Order Form'!A209</f>
        <v>100604</v>
      </c>
      <c r="B2322" s="234">
        <f t="shared" si="154"/>
        <v>100604</v>
      </c>
      <c r="C2322" s="235">
        <f t="shared" si="155"/>
        <v>100604</v>
      </c>
      <c r="D2322" s="231">
        <f>'Order Form'!$N$2</f>
        <v>0</v>
      </c>
      <c r="E2322" s="232">
        <f>'Order Form'!$N$11</f>
        <v>0</v>
      </c>
      <c r="F2322" s="232" t="str">
        <f>IF(ISBLANK('Order Form'!$N$12),"",'Order Form'!$N$12)</f>
        <v/>
      </c>
      <c r="G2322" s="232">
        <f t="shared" ca="1" si="157"/>
        <v>41887</v>
      </c>
      <c r="H2322" s="233">
        <f>'Order Form'!$N$13</f>
        <v>0</v>
      </c>
      <c r="I2322" s="236">
        <f>'Order Form'!E209</f>
        <v>7.5</v>
      </c>
      <c r="J2322" s="231">
        <f>'Order Form'!N209</f>
        <v>0</v>
      </c>
      <c r="K2322" s="231" t="str">
        <f t="shared" si="156"/>
        <v>F</v>
      </c>
      <c r="L2322" s="231">
        <f>IF('Pricing + Order Summary'!$O$13&gt;=8000,14,
IF('Pricing + Order Summary'!$O$13&gt;=5500,15,
IF('Pricing + Order Summary'!$O$13&gt;=4000,16,
IF('Pricing + Order Summary'!$O$13&gt;=2000,23,
IF('Pricing + Order Summary'!$O$13&gt;=750,21,
2)))))</f>
        <v>2</v>
      </c>
      <c r="M2322" s="231" t="str">
        <f>"SPS20115"&amp;"-"&amp;D2322&amp;"-"&amp;'Order Form'!$O$3&amp;"-5"</f>
        <v>SPS20115-0-1-5</v>
      </c>
    </row>
    <row r="2323" spans="1:13">
      <c r="A2323" s="234">
        <f>'Order Form'!A210</f>
        <v>100096</v>
      </c>
      <c r="B2323" s="234">
        <f t="shared" ref="B2323:B2386" si="158">A2323</f>
        <v>100096</v>
      </c>
      <c r="C2323" s="235">
        <f t="shared" ref="C2323:C2386" si="159">IF(B2323=0,A2323,B2323)</f>
        <v>100096</v>
      </c>
      <c r="D2323" s="231">
        <f>'Order Form'!$N$2</f>
        <v>0</v>
      </c>
      <c r="E2323" s="232">
        <f>'Order Form'!$N$11</f>
        <v>0</v>
      </c>
      <c r="F2323" s="232" t="str">
        <f>IF(ISBLANK('Order Form'!$N$12),"",'Order Form'!$N$12)</f>
        <v/>
      </c>
      <c r="G2323" s="232">
        <f t="shared" ca="1" si="157"/>
        <v>41887</v>
      </c>
      <c r="H2323" s="233">
        <f>'Order Form'!$N$13</f>
        <v>0</v>
      </c>
      <c r="I2323" s="236">
        <f>'Order Form'!E210</f>
        <v>7.5</v>
      </c>
      <c r="J2323" s="231">
        <f>'Order Form'!N210</f>
        <v>0</v>
      </c>
      <c r="K2323" s="231" t="str">
        <f t="shared" ref="K2323:K2386" si="160">IF(J2323=0,"F","T")</f>
        <v>F</v>
      </c>
      <c r="L2323" s="231">
        <f>IF('Pricing + Order Summary'!$O$13&gt;=8000,14,
IF('Pricing + Order Summary'!$O$13&gt;=5500,15,
IF('Pricing + Order Summary'!$O$13&gt;=4000,16,
IF('Pricing + Order Summary'!$O$13&gt;=2000,23,
IF('Pricing + Order Summary'!$O$13&gt;=750,21,
2)))))</f>
        <v>2</v>
      </c>
      <c r="M2323" s="231" t="str">
        <f>"SPS20115"&amp;"-"&amp;D2323&amp;"-"&amp;'Order Form'!$O$3&amp;"-5"</f>
        <v>SPS20115-0-1-5</v>
      </c>
    </row>
    <row r="2324" spans="1:13">
      <c r="A2324" s="234">
        <f>'Order Form'!A211</f>
        <v>107690</v>
      </c>
      <c r="B2324" s="234">
        <f t="shared" si="158"/>
        <v>107690</v>
      </c>
      <c r="C2324" s="235">
        <f t="shared" si="159"/>
        <v>107690</v>
      </c>
      <c r="D2324" s="231">
        <f>'Order Form'!$N$2</f>
        <v>0</v>
      </c>
      <c r="E2324" s="232">
        <f>'Order Form'!$N$11</f>
        <v>0</v>
      </c>
      <c r="F2324" s="232" t="str">
        <f>IF(ISBLANK('Order Form'!$N$12),"",'Order Form'!$N$12)</f>
        <v/>
      </c>
      <c r="G2324" s="232">
        <f t="shared" ca="1" si="157"/>
        <v>41887</v>
      </c>
      <c r="H2324" s="233">
        <f>'Order Form'!$N$13</f>
        <v>0</v>
      </c>
      <c r="I2324" s="236">
        <f>'Order Form'!E211</f>
        <v>7.5</v>
      </c>
      <c r="J2324" s="231">
        <f>'Order Form'!N211</f>
        <v>0</v>
      </c>
      <c r="K2324" s="231" t="str">
        <f t="shared" si="160"/>
        <v>F</v>
      </c>
      <c r="L2324" s="231">
        <f>IF('Pricing + Order Summary'!$O$13&gt;=8000,14,
IF('Pricing + Order Summary'!$O$13&gt;=5500,15,
IF('Pricing + Order Summary'!$O$13&gt;=4000,16,
IF('Pricing + Order Summary'!$O$13&gt;=2000,23,
IF('Pricing + Order Summary'!$O$13&gt;=750,21,
2)))))</f>
        <v>2</v>
      </c>
      <c r="M2324" s="231" t="str">
        <f>"SPS20115"&amp;"-"&amp;D2324&amp;"-"&amp;'Order Form'!$O$3&amp;"-5"</f>
        <v>SPS20115-0-1-5</v>
      </c>
    </row>
    <row r="2325" spans="1:13">
      <c r="A2325" s="234">
        <f>'Order Form'!A212</f>
        <v>107691</v>
      </c>
      <c r="B2325" s="234">
        <f t="shared" si="158"/>
        <v>107691</v>
      </c>
      <c r="C2325" s="235">
        <f t="shared" si="159"/>
        <v>107691</v>
      </c>
      <c r="D2325" s="231">
        <f>'Order Form'!$N$2</f>
        <v>0</v>
      </c>
      <c r="E2325" s="232">
        <f>'Order Form'!$N$11</f>
        <v>0</v>
      </c>
      <c r="F2325" s="232" t="str">
        <f>IF(ISBLANK('Order Form'!$N$12),"",'Order Form'!$N$12)</f>
        <v/>
      </c>
      <c r="G2325" s="232">
        <f t="shared" ca="1" si="157"/>
        <v>41887</v>
      </c>
      <c r="H2325" s="233">
        <f>'Order Form'!$N$13</f>
        <v>0</v>
      </c>
      <c r="I2325" s="236">
        <f>'Order Form'!E212</f>
        <v>7.5</v>
      </c>
      <c r="J2325" s="231">
        <f>'Order Form'!N212</f>
        <v>0</v>
      </c>
      <c r="K2325" s="231" t="str">
        <f t="shared" si="160"/>
        <v>F</v>
      </c>
      <c r="L2325" s="231">
        <f>IF('Pricing + Order Summary'!$O$13&gt;=8000,14,
IF('Pricing + Order Summary'!$O$13&gt;=5500,15,
IF('Pricing + Order Summary'!$O$13&gt;=4000,16,
IF('Pricing + Order Summary'!$O$13&gt;=2000,23,
IF('Pricing + Order Summary'!$O$13&gt;=750,21,
2)))))</f>
        <v>2</v>
      </c>
      <c r="M2325" s="231" t="str">
        <f>"SPS20115"&amp;"-"&amp;D2325&amp;"-"&amp;'Order Form'!$O$3&amp;"-5"</f>
        <v>SPS20115-0-1-5</v>
      </c>
    </row>
    <row r="2326" spans="1:13">
      <c r="A2326" s="234">
        <f>'Order Form'!A213</f>
        <v>107677</v>
      </c>
      <c r="B2326" s="234">
        <f t="shared" si="158"/>
        <v>107677</v>
      </c>
      <c r="C2326" s="235">
        <f t="shared" si="159"/>
        <v>107677</v>
      </c>
      <c r="D2326" s="231">
        <f>'Order Form'!$N$2</f>
        <v>0</v>
      </c>
      <c r="E2326" s="232">
        <f>'Order Form'!$N$11</f>
        <v>0</v>
      </c>
      <c r="F2326" s="232" t="str">
        <f>IF(ISBLANK('Order Form'!$N$12),"",'Order Form'!$N$12)</f>
        <v/>
      </c>
      <c r="G2326" s="232">
        <f t="shared" ca="1" si="157"/>
        <v>41887</v>
      </c>
      <c r="H2326" s="233">
        <f>'Order Form'!$N$13</f>
        <v>0</v>
      </c>
      <c r="I2326" s="236">
        <f>'Order Form'!E213</f>
        <v>7.5</v>
      </c>
      <c r="J2326" s="231">
        <f>'Order Form'!N213</f>
        <v>0</v>
      </c>
      <c r="K2326" s="231" t="str">
        <f t="shared" si="160"/>
        <v>F</v>
      </c>
      <c r="L2326" s="231">
        <f>IF('Pricing + Order Summary'!$O$13&gt;=8000,14,
IF('Pricing + Order Summary'!$O$13&gt;=5500,15,
IF('Pricing + Order Summary'!$O$13&gt;=4000,16,
IF('Pricing + Order Summary'!$O$13&gt;=2000,23,
IF('Pricing + Order Summary'!$O$13&gt;=750,21,
2)))))</f>
        <v>2</v>
      </c>
      <c r="M2326" s="231" t="str">
        <f>"SPS20115"&amp;"-"&amp;D2326&amp;"-"&amp;'Order Form'!$O$3&amp;"-5"</f>
        <v>SPS20115-0-1-5</v>
      </c>
    </row>
    <row r="2327" spans="1:13">
      <c r="A2327" s="234">
        <f>'Order Form'!A214</f>
        <v>100600</v>
      </c>
      <c r="B2327" s="234">
        <f t="shared" si="158"/>
        <v>100600</v>
      </c>
      <c r="C2327" s="235">
        <f t="shared" si="159"/>
        <v>100600</v>
      </c>
      <c r="D2327" s="231">
        <f>'Order Form'!$N$2</f>
        <v>0</v>
      </c>
      <c r="E2327" s="232">
        <f>'Order Form'!$N$11</f>
        <v>0</v>
      </c>
      <c r="F2327" s="232" t="str">
        <f>IF(ISBLANK('Order Form'!$N$12),"",'Order Form'!$N$12)</f>
        <v/>
      </c>
      <c r="G2327" s="232">
        <f t="shared" ca="1" si="157"/>
        <v>41887</v>
      </c>
      <c r="H2327" s="233">
        <f>'Order Form'!$N$13</f>
        <v>0</v>
      </c>
      <c r="I2327" s="236">
        <f>'Order Form'!E214</f>
        <v>7.5</v>
      </c>
      <c r="J2327" s="231">
        <f>'Order Form'!N214</f>
        <v>0</v>
      </c>
      <c r="K2327" s="231" t="str">
        <f t="shared" si="160"/>
        <v>F</v>
      </c>
      <c r="L2327" s="231">
        <f>IF('Pricing + Order Summary'!$O$13&gt;=8000,14,
IF('Pricing + Order Summary'!$O$13&gt;=5500,15,
IF('Pricing + Order Summary'!$O$13&gt;=4000,16,
IF('Pricing + Order Summary'!$O$13&gt;=2000,23,
IF('Pricing + Order Summary'!$O$13&gt;=750,21,
2)))))</f>
        <v>2</v>
      </c>
      <c r="M2327" s="231" t="str">
        <f>"SPS20115"&amp;"-"&amp;D2327&amp;"-"&amp;'Order Form'!$O$3&amp;"-5"</f>
        <v>SPS20115-0-1-5</v>
      </c>
    </row>
    <row r="2328" spans="1:13">
      <c r="A2328" s="234">
        <f>'Order Form'!A215</f>
        <v>107689</v>
      </c>
      <c r="B2328" s="234">
        <f t="shared" si="158"/>
        <v>107689</v>
      </c>
      <c r="C2328" s="235">
        <f t="shared" si="159"/>
        <v>107689</v>
      </c>
      <c r="D2328" s="231">
        <f>'Order Form'!$N$2</f>
        <v>0</v>
      </c>
      <c r="E2328" s="232">
        <f>'Order Form'!$N$11</f>
        <v>0</v>
      </c>
      <c r="F2328" s="232" t="str">
        <f>IF(ISBLANK('Order Form'!$N$12),"",'Order Form'!$N$12)</f>
        <v/>
      </c>
      <c r="G2328" s="232">
        <f t="shared" ca="1" si="157"/>
        <v>41887</v>
      </c>
      <c r="H2328" s="233">
        <f>'Order Form'!$N$13</f>
        <v>0</v>
      </c>
      <c r="I2328" s="236">
        <f>'Order Form'!E215</f>
        <v>7.5</v>
      </c>
      <c r="J2328" s="231">
        <f>'Order Form'!N215</f>
        <v>0</v>
      </c>
      <c r="K2328" s="231" t="str">
        <f t="shared" si="160"/>
        <v>F</v>
      </c>
      <c r="L2328" s="231">
        <f>IF('Pricing + Order Summary'!$O$13&gt;=8000,14,
IF('Pricing + Order Summary'!$O$13&gt;=5500,15,
IF('Pricing + Order Summary'!$O$13&gt;=4000,16,
IF('Pricing + Order Summary'!$O$13&gt;=2000,23,
IF('Pricing + Order Summary'!$O$13&gt;=750,21,
2)))))</f>
        <v>2</v>
      </c>
      <c r="M2328" s="231" t="str">
        <f>"SPS20115"&amp;"-"&amp;D2328&amp;"-"&amp;'Order Form'!$O$3&amp;"-5"</f>
        <v>SPS20115-0-1-5</v>
      </c>
    </row>
    <row r="2329" spans="1:13">
      <c r="A2329" s="234">
        <f>'Order Form'!A216</f>
        <v>100084</v>
      </c>
      <c r="B2329" s="234">
        <f t="shared" si="158"/>
        <v>100084</v>
      </c>
      <c r="C2329" s="235">
        <f t="shared" si="159"/>
        <v>100084</v>
      </c>
      <c r="D2329" s="231">
        <f>'Order Form'!$N$2</f>
        <v>0</v>
      </c>
      <c r="E2329" s="232">
        <f>'Order Form'!$N$11</f>
        <v>0</v>
      </c>
      <c r="F2329" s="232" t="str">
        <f>IF(ISBLANK('Order Form'!$N$12),"",'Order Form'!$N$12)</f>
        <v/>
      </c>
      <c r="G2329" s="232">
        <f t="shared" ca="1" si="157"/>
        <v>41887</v>
      </c>
      <c r="H2329" s="233">
        <f>'Order Form'!$N$13</f>
        <v>0</v>
      </c>
      <c r="I2329" s="236">
        <f>'Order Form'!E216</f>
        <v>7.5</v>
      </c>
      <c r="J2329" s="231">
        <f>'Order Form'!N216</f>
        <v>0</v>
      </c>
      <c r="K2329" s="231" t="str">
        <f t="shared" si="160"/>
        <v>F</v>
      </c>
      <c r="L2329" s="231">
        <f>IF('Pricing + Order Summary'!$O$13&gt;=8000,14,
IF('Pricing + Order Summary'!$O$13&gt;=5500,15,
IF('Pricing + Order Summary'!$O$13&gt;=4000,16,
IF('Pricing + Order Summary'!$O$13&gt;=2000,23,
IF('Pricing + Order Summary'!$O$13&gt;=750,21,
2)))))</f>
        <v>2</v>
      </c>
      <c r="M2329" s="231" t="str">
        <f>"SPS20115"&amp;"-"&amp;D2329&amp;"-"&amp;'Order Form'!$O$3&amp;"-5"</f>
        <v>SPS20115-0-1-5</v>
      </c>
    </row>
    <row r="2330" spans="1:13">
      <c r="A2330" s="234">
        <f>'Order Form'!A217</f>
        <v>107676</v>
      </c>
      <c r="B2330" s="234">
        <f t="shared" si="158"/>
        <v>107676</v>
      </c>
      <c r="C2330" s="235">
        <f t="shared" si="159"/>
        <v>107676</v>
      </c>
      <c r="D2330" s="231">
        <f>'Order Form'!$N$2</f>
        <v>0</v>
      </c>
      <c r="E2330" s="232">
        <f>'Order Form'!$N$11</f>
        <v>0</v>
      </c>
      <c r="F2330" s="232" t="str">
        <f>IF(ISBLANK('Order Form'!$N$12),"",'Order Form'!$N$12)</f>
        <v/>
      </c>
      <c r="G2330" s="232">
        <f t="shared" ca="1" si="157"/>
        <v>41887</v>
      </c>
      <c r="H2330" s="233">
        <f>'Order Form'!$N$13</f>
        <v>0</v>
      </c>
      <c r="I2330" s="236">
        <f>'Order Form'!E217</f>
        <v>7.5</v>
      </c>
      <c r="J2330" s="231">
        <f>'Order Form'!N217</f>
        <v>0</v>
      </c>
      <c r="K2330" s="231" t="str">
        <f t="shared" si="160"/>
        <v>F</v>
      </c>
      <c r="L2330" s="231">
        <f>IF('Pricing + Order Summary'!$O$13&gt;=8000,14,
IF('Pricing + Order Summary'!$O$13&gt;=5500,15,
IF('Pricing + Order Summary'!$O$13&gt;=4000,16,
IF('Pricing + Order Summary'!$O$13&gt;=2000,23,
IF('Pricing + Order Summary'!$O$13&gt;=750,21,
2)))))</f>
        <v>2</v>
      </c>
      <c r="M2330" s="231" t="str">
        <f>"SPS20115"&amp;"-"&amp;D2330&amp;"-"&amp;'Order Form'!$O$3&amp;"-5"</f>
        <v>SPS20115-0-1-5</v>
      </c>
    </row>
    <row r="2331" spans="1:13">
      <c r="A2331" s="234">
        <f>'Order Form'!A218</f>
        <v>108661</v>
      </c>
      <c r="B2331" s="234">
        <f t="shared" si="158"/>
        <v>108661</v>
      </c>
      <c r="C2331" s="235">
        <f t="shared" si="159"/>
        <v>108661</v>
      </c>
      <c r="D2331" s="231">
        <f>'Order Form'!$N$2</f>
        <v>0</v>
      </c>
      <c r="E2331" s="232">
        <f>'Order Form'!$N$11</f>
        <v>0</v>
      </c>
      <c r="F2331" s="232" t="str">
        <f>IF(ISBLANK('Order Form'!$N$12),"",'Order Form'!$N$12)</f>
        <v/>
      </c>
      <c r="G2331" s="232">
        <f t="shared" ca="1" si="157"/>
        <v>41887</v>
      </c>
      <c r="H2331" s="233">
        <f>'Order Form'!$N$13</f>
        <v>0</v>
      </c>
      <c r="I2331" s="236">
        <f>'Order Form'!E218</f>
        <v>7.5</v>
      </c>
      <c r="J2331" s="231">
        <f>'Order Form'!N218</f>
        <v>0</v>
      </c>
      <c r="K2331" s="231" t="str">
        <f t="shared" si="160"/>
        <v>F</v>
      </c>
      <c r="L2331" s="231">
        <f>IF('Pricing + Order Summary'!$O$13&gt;=8000,14,
IF('Pricing + Order Summary'!$O$13&gt;=5500,15,
IF('Pricing + Order Summary'!$O$13&gt;=4000,16,
IF('Pricing + Order Summary'!$O$13&gt;=2000,23,
IF('Pricing + Order Summary'!$O$13&gt;=750,21,
2)))))</f>
        <v>2</v>
      </c>
      <c r="M2331" s="231" t="str">
        <f>"SPS20115"&amp;"-"&amp;D2331&amp;"-"&amp;'Order Form'!$O$3&amp;"-5"</f>
        <v>SPS20115-0-1-5</v>
      </c>
    </row>
    <row r="2332" spans="1:13">
      <c r="A2332" s="234">
        <f>'Order Form'!A219</f>
        <v>100601</v>
      </c>
      <c r="B2332" s="234">
        <f t="shared" si="158"/>
        <v>100601</v>
      </c>
      <c r="C2332" s="235">
        <f t="shared" si="159"/>
        <v>100601</v>
      </c>
      <c r="D2332" s="231">
        <f>'Order Form'!$N$2</f>
        <v>0</v>
      </c>
      <c r="E2332" s="232">
        <f>'Order Form'!$N$11</f>
        <v>0</v>
      </c>
      <c r="F2332" s="232" t="str">
        <f>IF(ISBLANK('Order Form'!$N$12),"",'Order Form'!$N$12)</f>
        <v/>
      </c>
      <c r="G2332" s="232">
        <f t="shared" ca="1" si="157"/>
        <v>41887</v>
      </c>
      <c r="H2332" s="233">
        <f>'Order Form'!$N$13</f>
        <v>0</v>
      </c>
      <c r="I2332" s="236">
        <f>'Order Form'!E219</f>
        <v>7.5</v>
      </c>
      <c r="J2332" s="231">
        <f>'Order Form'!N219</f>
        <v>0</v>
      </c>
      <c r="K2332" s="231" t="str">
        <f t="shared" si="160"/>
        <v>F</v>
      </c>
      <c r="L2332" s="231">
        <f>IF('Pricing + Order Summary'!$O$13&gt;=8000,14,
IF('Pricing + Order Summary'!$O$13&gt;=5500,15,
IF('Pricing + Order Summary'!$O$13&gt;=4000,16,
IF('Pricing + Order Summary'!$O$13&gt;=2000,23,
IF('Pricing + Order Summary'!$O$13&gt;=750,21,
2)))))</f>
        <v>2</v>
      </c>
      <c r="M2332" s="231" t="str">
        <f>"SPS20115"&amp;"-"&amp;D2332&amp;"-"&amp;'Order Form'!$O$3&amp;"-5"</f>
        <v>SPS20115-0-1-5</v>
      </c>
    </row>
    <row r="2333" spans="1:13">
      <c r="A2333" s="234">
        <f>'Order Form'!A220</f>
        <v>100082</v>
      </c>
      <c r="B2333" s="234">
        <f t="shared" si="158"/>
        <v>100082</v>
      </c>
      <c r="C2333" s="235">
        <f t="shared" si="159"/>
        <v>100082</v>
      </c>
      <c r="D2333" s="231">
        <f>'Order Form'!$N$2</f>
        <v>0</v>
      </c>
      <c r="E2333" s="232">
        <f>'Order Form'!$N$11</f>
        <v>0</v>
      </c>
      <c r="F2333" s="232" t="str">
        <f>IF(ISBLANK('Order Form'!$N$12),"",'Order Form'!$N$12)</f>
        <v/>
      </c>
      <c r="G2333" s="232">
        <f t="shared" ca="1" si="157"/>
        <v>41887</v>
      </c>
      <c r="H2333" s="233">
        <f>'Order Form'!$N$13</f>
        <v>0</v>
      </c>
      <c r="I2333" s="236">
        <f>'Order Form'!E220</f>
        <v>7.5</v>
      </c>
      <c r="J2333" s="231">
        <f>'Order Form'!N220</f>
        <v>0</v>
      </c>
      <c r="K2333" s="231" t="str">
        <f t="shared" si="160"/>
        <v>F</v>
      </c>
      <c r="L2333" s="231">
        <f>IF('Pricing + Order Summary'!$O$13&gt;=8000,14,
IF('Pricing + Order Summary'!$O$13&gt;=5500,15,
IF('Pricing + Order Summary'!$O$13&gt;=4000,16,
IF('Pricing + Order Summary'!$O$13&gt;=2000,23,
IF('Pricing + Order Summary'!$O$13&gt;=750,21,
2)))))</f>
        <v>2</v>
      </c>
      <c r="M2333" s="231" t="str">
        <f>"SPS20115"&amp;"-"&amp;D2333&amp;"-"&amp;'Order Form'!$O$3&amp;"-5"</f>
        <v>SPS20115-0-1-5</v>
      </c>
    </row>
    <row r="2334" spans="1:13">
      <c r="A2334" s="234">
        <f>'Order Form'!A221</f>
        <v>100609</v>
      </c>
      <c r="B2334" s="234">
        <f t="shared" si="158"/>
        <v>100609</v>
      </c>
      <c r="C2334" s="235">
        <f t="shared" si="159"/>
        <v>100609</v>
      </c>
      <c r="D2334" s="231">
        <f>'Order Form'!$N$2</f>
        <v>0</v>
      </c>
      <c r="E2334" s="232">
        <f>'Order Form'!$N$11</f>
        <v>0</v>
      </c>
      <c r="F2334" s="232" t="str">
        <f>IF(ISBLANK('Order Form'!$N$12),"",'Order Form'!$N$12)</f>
        <v/>
      </c>
      <c r="G2334" s="232">
        <f t="shared" ca="1" si="157"/>
        <v>41887</v>
      </c>
      <c r="H2334" s="233">
        <f>'Order Form'!$N$13</f>
        <v>0</v>
      </c>
      <c r="I2334" s="236">
        <f>'Order Form'!E221</f>
        <v>7.5</v>
      </c>
      <c r="J2334" s="231">
        <f>'Order Form'!N221</f>
        <v>0</v>
      </c>
      <c r="K2334" s="231" t="str">
        <f t="shared" si="160"/>
        <v>F</v>
      </c>
      <c r="L2334" s="231">
        <f>IF('Pricing + Order Summary'!$O$13&gt;=8000,14,
IF('Pricing + Order Summary'!$O$13&gt;=5500,15,
IF('Pricing + Order Summary'!$O$13&gt;=4000,16,
IF('Pricing + Order Summary'!$O$13&gt;=2000,23,
IF('Pricing + Order Summary'!$O$13&gt;=750,21,
2)))))</f>
        <v>2</v>
      </c>
      <c r="M2334" s="231" t="str">
        <f>"SPS20115"&amp;"-"&amp;D2334&amp;"-"&amp;'Order Form'!$O$3&amp;"-5"</f>
        <v>SPS20115-0-1-5</v>
      </c>
    </row>
    <row r="2335" spans="1:13">
      <c r="A2335" s="234">
        <f>'Order Form'!A222</f>
        <v>100605</v>
      </c>
      <c r="B2335" s="234">
        <f t="shared" si="158"/>
        <v>100605</v>
      </c>
      <c r="C2335" s="235">
        <f t="shared" si="159"/>
        <v>100605</v>
      </c>
      <c r="D2335" s="231">
        <f>'Order Form'!$N$2</f>
        <v>0</v>
      </c>
      <c r="E2335" s="232">
        <f>'Order Form'!$N$11</f>
        <v>0</v>
      </c>
      <c r="F2335" s="232" t="str">
        <f>IF(ISBLANK('Order Form'!$N$12),"",'Order Form'!$N$12)</f>
        <v/>
      </c>
      <c r="G2335" s="232">
        <f t="shared" ca="1" si="157"/>
        <v>41887</v>
      </c>
      <c r="H2335" s="233">
        <f>'Order Form'!$N$13</f>
        <v>0</v>
      </c>
      <c r="I2335" s="236">
        <f>'Order Form'!E222</f>
        <v>7.5</v>
      </c>
      <c r="J2335" s="231">
        <f>'Order Form'!N222</f>
        <v>0</v>
      </c>
      <c r="K2335" s="231" t="str">
        <f t="shared" si="160"/>
        <v>F</v>
      </c>
      <c r="L2335" s="231">
        <f>IF('Pricing + Order Summary'!$O$13&gt;=8000,14,
IF('Pricing + Order Summary'!$O$13&gt;=5500,15,
IF('Pricing + Order Summary'!$O$13&gt;=4000,16,
IF('Pricing + Order Summary'!$O$13&gt;=2000,23,
IF('Pricing + Order Summary'!$O$13&gt;=750,21,
2)))))</f>
        <v>2</v>
      </c>
      <c r="M2335" s="231" t="str">
        <f>"SPS20115"&amp;"-"&amp;D2335&amp;"-"&amp;'Order Form'!$O$3&amp;"-5"</f>
        <v>SPS20115-0-1-5</v>
      </c>
    </row>
    <row r="2336" spans="1:13">
      <c r="A2336" s="234">
        <f>'Order Form'!A223</f>
        <v>107688</v>
      </c>
      <c r="B2336" s="234">
        <f t="shared" si="158"/>
        <v>107688</v>
      </c>
      <c r="C2336" s="235">
        <f t="shared" si="159"/>
        <v>107688</v>
      </c>
      <c r="D2336" s="231">
        <f>'Order Form'!$N$2</f>
        <v>0</v>
      </c>
      <c r="E2336" s="232">
        <f>'Order Form'!$N$11</f>
        <v>0</v>
      </c>
      <c r="F2336" s="232" t="str">
        <f>IF(ISBLANK('Order Form'!$N$12),"",'Order Form'!$N$12)</f>
        <v/>
      </c>
      <c r="G2336" s="232">
        <f t="shared" ca="1" si="157"/>
        <v>41887</v>
      </c>
      <c r="H2336" s="233">
        <f>'Order Form'!$N$13</f>
        <v>0</v>
      </c>
      <c r="I2336" s="236">
        <f>'Order Form'!E223</f>
        <v>7.5</v>
      </c>
      <c r="J2336" s="231">
        <f>'Order Form'!N223</f>
        <v>0</v>
      </c>
      <c r="K2336" s="231" t="str">
        <f t="shared" si="160"/>
        <v>F</v>
      </c>
      <c r="L2336" s="231">
        <f>IF('Pricing + Order Summary'!$O$13&gt;=8000,14,
IF('Pricing + Order Summary'!$O$13&gt;=5500,15,
IF('Pricing + Order Summary'!$O$13&gt;=4000,16,
IF('Pricing + Order Summary'!$O$13&gt;=2000,23,
IF('Pricing + Order Summary'!$O$13&gt;=750,21,
2)))))</f>
        <v>2</v>
      </c>
      <c r="M2336" s="231" t="str">
        <f>"SPS20115"&amp;"-"&amp;D2336&amp;"-"&amp;'Order Form'!$O$3&amp;"-5"</f>
        <v>SPS20115-0-1-5</v>
      </c>
    </row>
    <row r="2337" spans="1:13">
      <c r="A2337" s="234">
        <f>'Order Form'!A224</f>
        <v>100602</v>
      </c>
      <c r="B2337" s="234">
        <f t="shared" si="158"/>
        <v>100602</v>
      </c>
      <c r="C2337" s="235">
        <f t="shared" si="159"/>
        <v>100602</v>
      </c>
      <c r="D2337" s="231">
        <f>'Order Form'!$N$2</f>
        <v>0</v>
      </c>
      <c r="E2337" s="232">
        <f>'Order Form'!$N$11</f>
        <v>0</v>
      </c>
      <c r="F2337" s="232" t="str">
        <f>IF(ISBLANK('Order Form'!$N$12),"",'Order Form'!$N$12)</f>
        <v/>
      </c>
      <c r="G2337" s="232">
        <f t="shared" ca="1" si="157"/>
        <v>41887</v>
      </c>
      <c r="H2337" s="233">
        <f>'Order Form'!$N$13</f>
        <v>0</v>
      </c>
      <c r="I2337" s="236">
        <f>'Order Form'!E224</f>
        <v>7.5</v>
      </c>
      <c r="J2337" s="231">
        <f>'Order Form'!N224</f>
        <v>0</v>
      </c>
      <c r="K2337" s="231" t="str">
        <f t="shared" si="160"/>
        <v>F</v>
      </c>
      <c r="L2337" s="231">
        <f>IF('Pricing + Order Summary'!$O$13&gt;=8000,14,
IF('Pricing + Order Summary'!$O$13&gt;=5500,15,
IF('Pricing + Order Summary'!$O$13&gt;=4000,16,
IF('Pricing + Order Summary'!$O$13&gt;=2000,23,
IF('Pricing + Order Summary'!$O$13&gt;=750,21,
2)))))</f>
        <v>2</v>
      </c>
      <c r="M2337" s="231" t="str">
        <f>"SPS20115"&amp;"-"&amp;D2337&amp;"-"&amp;'Order Form'!$O$3&amp;"-5"</f>
        <v>SPS20115-0-1-5</v>
      </c>
    </row>
    <row r="2338" spans="1:13">
      <c r="A2338" s="234">
        <f>'Order Form'!A225</f>
        <v>107679</v>
      </c>
      <c r="B2338" s="234">
        <f t="shared" si="158"/>
        <v>107679</v>
      </c>
      <c r="C2338" s="235">
        <f t="shared" si="159"/>
        <v>107679</v>
      </c>
      <c r="D2338" s="231">
        <f>'Order Form'!$N$2</f>
        <v>0</v>
      </c>
      <c r="E2338" s="232">
        <f>'Order Form'!$N$11</f>
        <v>0</v>
      </c>
      <c r="F2338" s="232" t="str">
        <f>IF(ISBLANK('Order Form'!$N$12),"",'Order Form'!$N$12)</f>
        <v/>
      </c>
      <c r="G2338" s="232">
        <f t="shared" ca="1" si="157"/>
        <v>41887</v>
      </c>
      <c r="H2338" s="233">
        <f>'Order Form'!$N$13</f>
        <v>0</v>
      </c>
      <c r="I2338" s="236">
        <f>'Order Form'!E225</f>
        <v>7.5</v>
      </c>
      <c r="J2338" s="231">
        <f>'Order Form'!N225</f>
        <v>0</v>
      </c>
      <c r="K2338" s="231" t="str">
        <f t="shared" si="160"/>
        <v>F</v>
      </c>
      <c r="L2338" s="231">
        <f>IF('Pricing + Order Summary'!$O$13&gt;=8000,14,
IF('Pricing + Order Summary'!$O$13&gt;=5500,15,
IF('Pricing + Order Summary'!$O$13&gt;=4000,16,
IF('Pricing + Order Summary'!$O$13&gt;=2000,23,
IF('Pricing + Order Summary'!$O$13&gt;=750,21,
2)))))</f>
        <v>2</v>
      </c>
      <c r="M2338" s="231" t="str">
        <f>"SPS20115"&amp;"-"&amp;D2338&amp;"-"&amp;'Order Form'!$O$3&amp;"-5"</f>
        <v>SPS20115-0-1-5</v>
      </c>
    </row>
    <row r="2339" spans="1:13">
      <c r="A2339" s="234">
        <f>'Order Form'!A226</f>
        <v>107678</v>
      </c>
      <c r="B2339" s="234">
        <f t="shared" si="158"/>
        <v>107678</v>
      </c>
      <c r="C2339" s="235">
        <f t="shared" si="159"/>
        <v>107678</v>
      </c>
      <c r="D2339" s="231">
        <f>'Order Form'!$N$2</f>
        <v>0</v>
      </c>
      <c r="E2339" s="232">
        <f>'Order Form'!$N$11</f>
        <v>0</v>
      </c>
      <c r="F2339" s="232" t="str">
        <f>IF(ISBLANK('Order Form'!$N$12),"",'Order Form'!$N$12)</f>
        <v/>
      </c>
      <c r="G2339" s="232">
        <f t="shared" ca="1" si="157"/>
        <v>41887</v>
      </c>
      <c r="H2339" s="233">
        <f>'Order Form'!$N$13</f>
        <v>0</v>
      </c>
      <c r="I2339" s="236">
        <f>'Order Form'!E226</f>
        <v>7.5</v>
      </c>
      <c r="J2339" s="231">
        <f>'Order Form'!N226</f>
        <v>0</v>
      </c>
      <c r="K2339" s="231" t="str">
        <f t="shared" si="160"/>
        <v>F</v>
      </c>
      <c r="L2339" s="231">
        <f>IF('Pricing + Order Summary'!$O$13&gt;=8000,14,
IF('Pricing + Order Summary'!$O$13&gt;=5500,15,
IF('Pricing + Order Summary'!$O$13&gt;=4000,16,
IF('Pricing + Order Summary'!$O$13&gt;=2000,23,
IF('Pricing + Order Summary'!$O$13&gt;=750,21,
2)))))</f>
        <v>2</v>
      </c>
      <c r="M2339" s="231" t="str">
        <f>"SPS20115"&amp;"-"&amp;D2339&amp;"-"&amp;'Order Form'!$O$3&amp;"-5"</f>
        <v>SPS20115-0-1-5</v>
      </c>
    </row>
    <row r="2340" spans="1:13">
      <c r="A2340" s="234">
        <f>'Order Form'!A227</f>
        <v>100274</v>
      </c>
      <c r="B2340" s="234">
        <f t="shared" si="158"/>
        <v>100274</v>
      </c>
      <c r="C2340" s="235">
        <f t="shared" si="159"/>
        <v>100274</v>
      </c>
      <c r="D2340" s="231">
        <f>'Order Form'!$N$2</f>
        <v>0</v>
      </c>
      <c r="E2340" s="232">
        <f>'Order Form'!$N$11</f>
        <v>0</v>
      </c>
      <c r="F2340" s="232" t="str">
        <f>IF(ISBLANK('Order Form'!$N$12),"",'Order Form'!$N$12)</f>
        <v/>
      </c>
      <c r="G2340" s="232">
        <f t="shared" ca="1" si="157"/>
        <v>41887</v>
      </c>
      <c r="H2340" s="233">
        <f>'Order Form'!$N$13</f>
        <v>0</v>
      </c>
      <c r="I2340" s="236">
        <f>'Order Form'!E227</f>
        <v>7.5</v>
      </c>
      <c r="J2340" s="231">
        <f>'Order Form'!N227</f>
        <v>0</v>
      </c>
      <c r="K2340" s="231" t="str">
        <f t="shared" si="160"/>
        <v>F</v>
      </c>
      <c r="L2340" s="231">
        <f>IF('Pricing + Order Summary'!$O$13&gt;=8000,14,
IF('Pricing + Order Summary'!$O$13&gt;=5500,15,
IF('Pricing + Order Summary'!$O$13&gt;=4000,16,
IF('Pricing + Order Summary'!$O$13&gt;=2000,23,
IF('Pricing + Order Summary'!$O$13&gt;=750,21,
2)))))</f>
        <v>2</v>
      </c>
      <c r="M2340" s="231" t="str">
        <f>"SPS20115"&amp;"-"&amp;D2340&amp;"-"&amp;'Order Form'!$O$3&amp;"-5"</f>
        <v>SPS20115-0-1-5</v>
      </c>
    </row>
    <row r="2341" spans="1:13">
      <c r="A2341" s="234">
        <f>'Order Form'!A228</f>
        <v>108665</v>
      </c>
      <c r="B2341" s="234">
        <f t="shared" si="158"/>
        <v>108665</v>
      </c>
      <c r="C2341" s="235">
        <f t="shared" si="159"/>
        <v>108665</v>
      </c>
      <c r="D2341" s="231">
        <f>'Order Form'!$N$2</f>
        <v>0</v>
      </c>
      <c r="E2341" s="232">
        <f>'Order Form'!$N$11</f>
        <v>0</v>
      </c>
      <c r="F2341" s="232" t="str">
        <f>IF(ISBLANK('Order Form'!$N$12),"",'Order Form'!$N$12)</f>
        <v/>
      </c>
      <c r="G2341" s="232">
        <f t="shared" ca="1" si="157"/>
        <v>41887</v>
      </c>
      <c r="H2341" s="233">
        <f>'Order Form'!$N$13</f>
        <v>0</v>
      </c>
      <c r="I2341" s="236">
        <f>'Order Form'!E228</f>
        <v>7.5</v>
      </c>
      <c r="J2341" s="231">
        <f>'Order Form'!N228</f>
        <v>0</v>
      </c>
      <c r="K2341" s="231" t="str">
        <f t="shared" si="160"/>
        <v>F</v>
      </c>
      <c r="L2341" s="231">
        <f>IF('Pricing + Order Summary'!$O$13&gt;=8000,14,
IF('Pricing + Order Summary'!$O$13&gt;=5500,15,
IF('Pricing + Order Summary'!$O$13&gt;=4000,16,
IF('Pricing + Order Summary'!$O$13&gt;=2000,23,
IF('Pricing + Order Summary'!$O$13&gt;=750,21,
2)))))</f>
        <v>2</v>
      </c>
      <c r="M2341" s="231" t="str">
        <f>"SPS20115"&amp;"-"&amp;D2341&amp;"-"&amp;'Order Form'!$O$3&amp;"-5"</f>
        <v>SPS20115-0-1-5</v>
      </c>
    </row>
    <row r="2342" spans="1:13">
      <c r="A2342" s="234">
        <f>'Order Form'!A229</f>
        <v>105874</v>
      </c>
      <c r="B2342" s="234">
        <f t="shared" si="158"/>
        <v>105874</v>
      </c>
      <c r="C2342" s="235">
        <f t="shared" si="159"/>
        <v>105874</v>
      </c>
      <c r="D2342" s="231">
        <f>'Order Form'!$N$2</f>
        <v>0</v>
      </c>
      <c r="E2342" s="232">
        <f>'Order Form'!$N$11</f>
        <v>0</v>
      </c>
      <c r="F2342" s="232" t="str">
        <f>IF(ISBLANK('Order Form'!$N$12),"",'Order Form'!$N$12)</f>
        <v/>
      </c>
      <c r="G2342" s="232">
        <f t="shared" ca="1" si="157"/>
        <v>41887</v>
      </c>
      <c r="H2342" s="233">
        <f>'Order Form'!$N$13</f>
        <v>0</v>
      </c>
      <c r="I2342" s="236">
        <f>'Order Form'!E229</f>
        <v>7.5</v>
      </c>
      <c r="J2342" s="231">
        <f>'Order Form'!N229</f>
        <v>0</v>
      </c>
      <c r="K2342" s="231" t="str">
        <f t="shared" si="160"/>
        <v>F</v>
      </c>
      <c r="L2342" s="231">
        <f>IF('Pricing + Order Summary'!$O$13&gt;=8000,14,
IF('Pricing + Order Summary'!$O$13&gt;=5500,15,
IF('Pricing + Order Summary'!$O$13&gt;=4000,16,
IF('Pricing + Order Summary'!$O$13&gt;=2000,23,
IF('Pricing + Order Summary'!$O$13&gt;=750,21,
2)))))</f>
        <v>2</v>
      </c>
      <c r="M2342" s="231" t="str">
        <f>"SPS20115"&amp;"-"&amp;D2342&amp;"-"&amp;'Order Form'!$O$3&amp;"-5"</f>
        <v>SPS20115-0-1-5</v>
      </c>
    </row>
    <row r="2343" spans="1:13">
      <c r="A2343" s="234">
        <f>'Order Form'!A230</f>
        <v>105875</v>
      </c>
      <c r="B2343" s="234">
        <f t="shared" si="158"/>
        <v>105875</v>
      </c>
      <c r="C2343" s="235">
        <f t="shared" si="159"/>
        <v>105875</v>
      </c>
      <c r="D2343" s="231">
        <f>'Order Form'!$N$2</f>
        <v>0</v>
      </c>
      <c r="E2343" s="232">
        <f>'Order Form'!$N$11</f>
        <v>0</v>
      </c>
      <c r="F2343" s="232" t="str">
        <f>IF(ISBLANK('Order Form'!$N$12),"",'Order Form'!$N$12)</f>
        <v/>
      </c>
      <c r="G2343" s="232">
        <f t="shared" ca="1" si="157"/>
        <v>41887</v>
      </c>
      <c r="H2343" s="233">
        <f>'Order Form'!$N$13</f>
        <v>0</v>
      </c>
      <c r="I2343" s="236">
        <f>'Order Form'!E230</f>
        <v>15</v>
      </c>
      <c r="J2343" s="231">
        <f>'Order Form'!N230</f>
        <v>0</v>
      </c>
      <c r="K2343" s="231" t="str">
        <f t="shared" si="160"/>
        <v>F</v>
      </c>
      <c r="L2343" s="231">
        <f>IF('Pricing + Order Summary'!$O$13&gt;=8000,14,
IF('Pricing + Order Summary'!$O$13&gt;=5500,15,
IF('Pricing + Order Summary'!$O$13&gt;=4000,16,
IF('Pricing + Order Summary'!$O$13&gt;=2000,23,
IF('Pricing + Order Summary'!$O$13&gt;=750,21,
2)))))</f>
        <v>2</v>
      </c>
      <c r="M2343" s="231" t="str">
        <f>"SPS20115"&amp;"-"&amp;D2343&amp;"-"&amp;'Order Form'!$O$3&amp;"-5"</f>
        <v>SPS20115-0-1-5</v>
      </c>
    </row>
    <row r="2344" spans="1:13">
      <c r="A2344" s="234">
        <f>'Order Form'!A231</f>
        <v>108787</v>
      </c>
      <c r="B2344" s="234">
        <f t="shared" si="158"/>
        <v>108787</v>
      </c>
      <c r="C2344" s="235">
        <f t="shared" si="159"/>
        <v>108787</v>
      </c>
      <c r="D2344" s="231">
        <f>'Order Form'!$N$2</f>
        <v>0</v>
      </c>
      <c r="E2344" s="232">
        <f>'Order Form'!$N$11</f>
        <v>0</v>
      </c>
      <c r="F2344" s="232" t="str">
        <f>IF(ISBLANK('Order Form'!$N$12),"",'Order Form'!$N$12)</f>
        <v/>
      </c>
      <c r="G2344" s="232">
        <f t="shared" ca="1" si="157"/>
        <v>41887</v>
      </c>
      <c r="H2344" s="233">
        <f>'Order Form'!$N$13</f>
        <v>0</v>
      </c>
      <c r="I2344" s="236">
        <f>'Order Form'!E231</f>
        <v>7.5</v>
      </c>
      <c r="J2344" s="231">
        <f>'Order Form'!N231</f>
        <v>0</v>
      </c>
      <c r="K2344" s="231" t="str">
        <f t="shared" si="160"/>
        <v>F</v>
      </c>
      <c r="L2344" s="231">
        <f>IF('Pricing + Order Summary'!$O$13&gt;=8000,14,
IF('Pricing + Order Summary'!$O$13&gt;=5500,15,
IF('Pricing + Order Summary'!$O$13&gt;=4000,16,
IF('Pricing + Order Summary'!$O$13&gt;=2000,23,
IF('Pricing + Order Summary'!$O$13&gt;=750,21,
2)))))</f>
        <v>2</v>
      </c>
      <c r="M2344" s="231" t="str">
        <f>"SPS20115"&amp;"-"&amp;D2344&amp;"-"&amp;'Order Form'!$O$3&amp;"-5"</f>
        <v>SPS20115-0-1-5</v>
      </c>
    </row>
    <row r="2345" spans="1:13">
      <c r="A2345" s="234">
        <f>'Order Form'!A232</f>
        <v>108788</v>
      </c>
      <c r="B2345" s="234">
        <f t="shared" si="158"/>
        <v>108788</v>
      </c>
      <c r="C2345" s="235">
        <f t="shared" si="159"/>
        <v>108788</v>
      </c>
      <c r="D2345" s="231">
        <f>'Order Form'!$N$2</f>
        <v>0</v>
      </c>
      <c r="E2345" s="232">
        <f>'Order Form'!$N$11</f>
        <v>0</v>
      </c>
      <c r="F2345" s="232" t="str">
        <f>IF(ISBLANK('Order Form'!$N$12),"",'Order Form'!$N$12)</f>
        <v/>
      </c>
      <c r="G2345" s="232">
        <f t="shared" ca="1" si="157"/>
        <v>41887</v>
      </c>
      <c r="H2345" s="233">
        <f>'Order Form'!$N$13</f>
        <v>0</v>
      </c>
      <c r="I2345" s="236">
        <f>'Order Form'!E232</f>
        <v>7.5</v>
      </c>
      <c r="J2345" s="231">
        <f>'Order Form'!N232</f>
        <v>0</v>
      </c>
      <c r="K2345" s="231" t="str">
        <f t="shared" si="160"/>
        <v>F</v>
      </c>
      <c r="L2345" s="231">
        <f>IF('Pricing + Order Summary'!$O$13&gt;=8000,14,
IF('Pricing + Order Summary'!$O$13&gt;=5500,15,
IF('Pricing + Order Summary'!$O$13&gt;=4000,16,
IF('Pricing + Order Summary'!$O$13&gt;=2000,23,
IF('Pricing + Order Summary'!$O$13&gt;=750,21,
2)))))</f>
        <v>2</v>
      </c>
      <c r="M2345" s="231" t="str">
        <f>"SPS20115"&amp;"-"&amp;D2345&amp;"-"&amp;'Order Form'!$O$3&amp;"-5"</f>
        <v>SPS20115-0-1-5</v>
      </c>
    </row>
    <row r="2346" spans="1:13">
      <c r="A2346" s="234">
        <f>'Order Form'!A233</f>
        <v>108789</v>
      </c>
      <c r="B2346" s="234">
        <f t="shared" si="158"/>
        <v>108789</v>
      </c>
      <c r="C2346" s="235">
        <f t="shared" si="159"/>
        <v>108789</v>
      </c>
      <c r="D2346" s="231">
        <f>'Order Form'!$N$2</f>
        <v>0</v>
      </c>
      <c r="E2346" s="232">
        <f>'Order Form'!$N$11</f>
        <v>0</v>
      </c>
      <c r="F2346" s="232" t="str">
        <f>IF(ISBLANK('Order Form'!$N$12),"",'Order Form'!$N$12)</f>
        <v/>
      </c>
      <c r="G2346" s="232">
        <f t="shared" ca="1" si="157"/>
        <v>41887</v>
      </c>
      <c r="H2346" s="233">
        <f>'Order Form'!$N$13</f>
        <v>0</v>
      </c>
      <c r="I2346" s="236">
        <f>'Order Form'!E233</f>
        <v>7.5</v>
      </c>
      <c r="J2346" s="231">
        <f>'Order Form'!N233</f>
        <v>0</v>
      </c>
      <c r="K2346" s="231" t="str">
        <f t="shared" si="160"/>
        <v>F</v>
      </c>
      <c r="L2346" s="231">
        <f>IF('Pricing + Order Summary'!$O$13&gt;=8000,14,
IF('Pricing + Order Summary'!$O$13&gt;=5500,15,
IF('Pricing + Order Summary'!$O$13&gt;=4000,16,
IF('Pricing + Order Summary'!$O$13&gt;=2000,23,
IF('Pricing + Order Summary'!$O$13&gt;=750,21,
2)))))</f>
        <v>2</v>
      </c>
      <c r="M2346" s="231" t="str">
        <f>"SPS20115"&amp;"-"&amp;D2346&amp;"-"&amp;'Order Form'!$O$3&amp;"-5"</f>
        <v>SPS20115-0-1-5</v>
      </c>
    </row>
    <row r="2347" spans="1:13">
      <c r="A2347" s="234">
        <f>'Order Form'!A234</f>
        <v>108717</v>
      </c>
      <c r="B2347" s="234">
        <f t="shared" si="158"/>
        <v>108717</v>
      </c>
      <c r="C2347" s="235">
        <f t="shared" si="159"/>
        <v>108717</v>
      </c>
      <c r="D2347" s="231">
        <f>'Order Form'!$N$2</f>
        <v>0</v>
      </c>
      <c r="E2347" s="232">
        <f>'Order Form'!$N$11</f>
        <v>0</v>
      </c>
      <c r="F2347" s="232" t="str">
        <f>IF(ISBLANK('Order Form'!$N$12),"",'Order Form'!$N$12)</f>
        <v/>
      </c>
      <c r="G2347" s="232">
        <f t="shared" ca="1" si="157"/>
        <v>41887</v>
      </c>
      <c r="H2347" s="233">
        <f>'Order Form'!$N$13</f>
        <v>0</v>
      </c>
      <c r="I2347" s="236">
        <f>'Order Form'!E234</f>
        <v>7.5</v>
      </c>
      <c r="J2347" s="231">
        <f>'Order Form'!N234</f>
        <v>0</v>
      </c>
      <c r="K2347" s="231" t="str">
        <f t="shared" si="160"/>
        <v>F</v>
      </c>
      <c r="L2347" s="231">
        <f>IF('Pricing + Order Summary'!$O$13&gt;=8000,14,
IF('Pricing + Order Summary'!$O$13&gt;=5500,15,
IF('Pricing + Order Summary'!$O$13&gt;=4000,16,
IF('Pricing + Order Summary'!$O$13&gt;=2000,23,
IF('Pricing + Order Summary'!$O$13&gt;=750,21,
2)))))</f>
        <v>2</v>
      </c>
      <c r="M2347" s="231" t="str">
        <f>"SPS20115"&amp;"-"&amp;D2347&amp;"-"&amp;'Order Form'!$O$3&amp;"-5"</f>
        <v>SPS20115-0-1-5</v>
      </c>
    </row>
    <row r="2348" spans="1:13">
      <c r="A2348" s="234">
        <f>'Order Form'!A235</f>
        <v>108624</v>
      </c>
      <c r="B2348" s="234">
        <f t="shared" si="158"/>
        <v>108624</v>
      </c>
      <c r="C2348" s="235">
        <f t="shared" si="159"/>
        <v>108624</v>
      </c>
      <c r="D2348" s="231">
        <f>'Order Form'!$N$2</f>
        <v>0</v>
      </c>
      <c r="E2348" s="232">
        <f>'Order Form'!$N$11</f>
        <v>0</v>
      </c>
      <c r="F2348" s="232" t="str">
        <f>IF(ISBLANK('Order Form'!$N$12),"",'Order Form'!$N$12)</f>
        <v/>
      </c>
      <c r="G2348" s="232">
        <f t="shared" ca="1" si="157"/>
        <v>41887</v>
      </c>
      <c r="H2348" s="233">
        <f>'Order Form'!$N$13</f>
        <v>0</v>
      </c>
      <c r="I2348" s="236">
        <f>'Order Form'!E235</f>
        <v>7.5</v>
      </c>
      <c r="J2348" s="231">
        <f>'Order Form'!N235</f>
        <v>0</v>
      </c>
      <c r="K2348" s="231" t="str">
        <f t="shared" si="160"/>
        <v>F</v>
      </c>
      <c r="L2348" s="231">
        <f>IF('Pricing + Order Summary'!$O$13&gt;=8000,14,
IF('Pricing + Order Summary'!$O$13&gt;=5500,15,
IF('Pricing + Order Summary'!$O$13&gt;=4000,16,
IF('Pricing + Order Summary'!$O$13&gt;=2000,23,
IF('Pricing + Order Summary'!$O$13&gt;=750,21,
2)))))</f>
        <v>2</v>
      </c>
      <c r="M2348" s="231" t="str">
        <f>"SPS20115"&amp;"-"&amp;D2348&amp;"-"&amp;'Order Form'!$O$3&amp;"-5"</f>
        <v>SPS20115-0-1-5</v>
      </c>
    </row>
    <row r="2349" spans="1:13">
      <c r="A2349" s="234">
        <f>'Order Form'!A236</f>
        <v>108790</v>
      </c>
      <c r="B2349" s="234">
        <f t="shared" si="158"/>
        <v>108790</v>
      </c>
      <c r="C2349" s="235">
        <f t="shared" si="159"/>
        <v>108790</v>
      </c>
      <c r="D2349" s="231">
        <f>'Order Form'!$N$2</f>
        <v>0</v>
      </c>
      <c r="E2349" s="232">
        <f>'Order Form'!$N$11</f>
        <v>0</v>
      </c>
      <c r="F2349" s="232" t="str">
        <f>IF(ISBLANK('Order Form'!$N$12),"",'Order Form'!$N$12)</f>
        <v/>
      </c>
      <c r="G2349" s="232">
        <f t="shared" ca="1" si="157"/>
        <v>41887</v>
      </c>
      <c r="H2349" s="233">
        <f>'Order Form'!$N$13</f>
        <v>0</v>
      </c>
      <c r="I2349" s="236">
        <f>'Order Form'!E236</f>
        <v>7.5</v>
      </c>
      <c r="J2349" s="231">
        <f>'Order Form'!N236</f>
        <v>0</v>
      </c>
      <c r="K2349" s="231" t="str">
        <f t="shared" si="160"/>
        <v>F</v>
      </c>
      <c r="L2349" s="231">
        <f>IF('Pricing + Order Summary'!$O$13&gt;=8000,14,
IF('Pricing + Order Summary'!$O$13&gt;=5500,15,
IF('Pricing + Order Summary'!$O$13&gt;=4000,16,
IF('Pricing + Order Summary'!$O$13&gt;=2000,23,
IF('Pricing + Order Summary'!$O$13&gt;=750,21,
2)))))</f>
        <v>2</v>
      </c>
      <c r="M2349" s="231" t="str">
        <f>"SPS20115"&amp;"-"&amp;D2349&amp;"-"&amp;'Order Form'!$O$3&amp;"-5"</f>
        <v>SPS20115-0-1-5</v>
      </c>
    </row>
    <row r="2350" spans="1:13">
      <c r="A2350" s="234">
        <f>'Order Form'!A237</f>
        <v>108791</v>
      </c>
      <c r="B2350" s="234">
        <f t="shared" si="158"/>
        <v>108791</v>
      </c>
      <c r="C2350" s="235">
        <f t="shared" si="159"/>
        <v>108791</v>
      </c>
      <c r="D2350" s="231">
        <f>'Order Form'!$N$2</f>
        <v>0</v>
      </c>
      <c r="E2350" s="232">
        <f>'Order Form'!$N$11</f>
        <v>0</v>
      </c>
      <c r="F2350" s="232" t="str">
        <f>IF(ISBLANK('Order Form'!$N$12),"",'Order Form'!$N$12)</f>
        <v/>
      </c>
      <c r="G2350" s="232">
        <f t="shared" ca="1" si="157"/>
        <v>41887</v>
      </c>
      <c r="H2350" s="233">
        <f>'Order Form'!$N$13</f>
        <v>0</v>
      </c>
      <c r="I2350" s="236">
        <f>'Order Form'!E237</f>
        <v>7.5</v>
      </c>
      <c r="J2350" s="231">
        <f>'Order Form'!N237</f>
        <v>0</v>
      </c>
      <c r="K2350" s="231" t="str">
        <f t="shared" si="160"/>
        <v>F</v>
      </c>
      <c r="L2350" s="231">
        <f>IF('Pricing + Order Summary'!$O$13&gt;=8000,14,
IF('Pricing + Order Summary'!$O$13&gt;=5500,15,
IF('Pricing + Order Summary'!$O$13&gt;=4000,16,
IF('Pricing + Order Summary'!$O$13&gt;=2000,23,
IF('Pricing + Order Summary'!$O$13&gt;=750,21,
2)))))</f>
        <v>2</v>
      </c>
      <c r="M2350" s="231" t="str">
        <f>"SPS20115"&amp;"-"&amp;D2350&amp;"-"&amp;'Order Form'!$O$3&amp;"-5"</f>
        <v>SPS20115-0-1-5</v>
      </c>
    </row>
    <row r="2351" spans="1:13">
      <c r="A2351" s="234">
        <f>'Order Form'!A238</f>
        <v>108646</v>
      </c>
      <c r="B2351" s="234">
        <f t="shared" si="158"/>
        <v>108646</v>
      </c>
      <c r="C2351" s="235">
        <f t="shared" si="159"/>
        <v>108646</v>
      </c>
      <c r="D2351" s="231">
        <f>'Order Form'!$N$2</f>
        <v>0</v>
      </c>
      <c r="E2351" s="232">
        <f>'Order Form'!$N$11</f>
        <v>0</v>
      </c>
      <c r="F2351" s="232" t="str">
        <f>IF(ISBLANK('Order Form'!$N$12),"",'Order Form'!$N$12)</f>
        <v/>
      </c>
      <c r="G2351" s="232">
        <f t="shared" ca="1" si="157"/>
        <v>41887</v>
      </c>
      <c r="H2351" s="233">
        <f>'Order Form'!$N$13</f>
        <v>0</v>
      </c>
      <c r="I2351" s="236">
        <f>'Order Form'!E238</f>
        <v>7.5</v>
      </c>
      <c r="J2351" s="231">
        <f>'Order Form'!N238</f>
        <v>0</v>
      </c>
      <c r="K2351" s="231" t="str">
        <f t="shared" si="160"/>
        <v>F</v>
      </c>
      <c r="L2351" s="231">
        <f>IF('Pricing + Order Summary'!$O$13&gt;=8000,14,
IF('Pricing + Order Summary'!$O$13&gt;=5500,15,
IF('Pricing + Order Summary'!$O$13&gt;=4000,16,
IF('Pricing + Order Summary'!$O$13&gt;=2000,23,
IF('Pricing + Order Summary'!$O$13&gt;=750,21,
2)))))</f>
        <v>2</v>
      </c>
      <c r="M2351" s="231" t="str">
        <f>"SPS20115"&amp;"-"&amp;D2351&amp;"-"&amp;'Order Form'!$O$3&amp;"-5"</f>
        <v>SPS20115-0-1-5</v>
      </c>
    </row>
    <row r="2352" spans="1:13">
      <c r="A2352" s="234">
        <f>'Order Form'!A239</f>
        <v>108648</v>
      </c>
      <c r="B2352" s="234">
        <f t="shared" si="158"/>
        <v>108648</v>
      </c>
      <c r="C2352" s="235">
        <f t="shared" si="159"/>
        <v>108648</v>
      </c>
      <c r="D2352" s="231">
        <f>'Order Form'!$N$2</f>
        <v>0</v>
      </c>
      <c r="E2352" s="232">
        <f>'Order Form'!$N$11</f>
        <v>0</v>
      </c>
      <c r="F2352" s="232" t="str">
        <f>IF(ISBLANK('Order Form'!$N$12),"",'Order Form'!$N$12)</f>
        <v/>
      </c>
      <c r="G2352" s="232">
        <f t="shared" ca="1" si="157"/>
        <v>41887</v>
      </c>
      <c r="H2352" s="233">
        <f>'Order Form'!$N$13</f>
        <v>0</v>
      </c>
      <c r="I2352" s="236">
        <f>'Order Form'!E239</f>
        <v>7.5</v>
      </c>
      <c r="J2352" s="231">
        <f>'Order Form'!N239</f>
        <v>0</v>
      </c>
      <c r="K2352" s="231" t="str">
        <f t="shared" si="160"/>
        <v>F</v>
      </c>
      <c r="L2352" s="231">
        <f>IF('Pricing + Order Summary'!$O$13&gt;=8000,14,
IF('Pricing + Order Summary'!$O$13&gt;=5500,15,
IF('Pricing + Order Summary'!$O$13&gt;=4000,16,
IF('Pricing + Order Summary'!$O$13&gt;=2000,23,
IF('Pricing + Order Summary'!$O$13&gt;=750,21,
2)))))</f>
        <v>2</v>
      </c>
      <c r="M2352" s="231" t="str">
        <f>"SPS20115"&amp;"-"&amp;D2352&amp;"-"&amp;'Order Form'!$O$3&amp;"-5"</f>
        <v>SPS20115-0-1-5</v>
      </c>
    </row>
    <row r="2353" spans="1:13">
      <c r="A2353" s="234">
        <f>'Order Form'!A240</f>
        <v>108647</v>
      </c>
      <c r="B2353" s="234">
        <f t="shared" si="158"/>
        <v>108647</v>
      </c>
      <c r="C2353" s="235">
        <f t="shared" si="159"/>
        <v>108647</v>
      </c>
      <c r="D2353" s="231">
        <f>'Order Form'!$N$2</f>
        <v>0</v>
      </c>
      <c r="E2353" s="232">
        <f>'Order Form'!$N$11</f>
        <v>0</v>
      </c>
      <c r="F2353" s="232" t="str">
        <f>IF(ISBLANK('Order Form'!$N$12),"",'Order Form'!$N$12)</f>
        <v/>
      </c>
      <c r="G2353" s="232">
        <f t="shared" ca="1" si="157"/>
        <v>41887</v>
      </c>
      <c r="H2353" s="233">
        <f>'Order Form'!$N$13</f>
        <v>0</v>
      </c>
      <c r="I2353" s="236">
        <f>'Order Form'!E240</f>
        <v>7.5</v>
      </c>
      <c r="J2353" s="231">
        <f>'Order Form'!N240</f>
        <v>0</v>
      </c>
      <c r="K2353" s="231" t="str">
        <f t="shared" si="160"/>
        <v>F</v>
      </c>
      <c r="L2353" s="231">
        <f>IF('Pricing + Order Summary'!$O$13&gt;=8000,14,
IF('Pricing + Order Summary'!$O$13&gt;=5500,15,
IF('Pricing + Order Summary'!$O$13&gt;=4000,16,
IF('Pricing + Order Summary'!$O$13&gt;=2000,23,
IF('Pricing + Order Summary'!$O$13&gt;=750,21,
2)))))</f>
        <v>2</v>
      </c>
      <c r="M2353" s="231" t="str">
        <f>"SPS20115"&amp;"-"&amp;D2353&amp;"-"&amp;'Order Form'!$O$3&amp;"-5"</f>
        <v>SPS20115-0-1-5</v>
      </c>
    </row>
    <row r="2354" spans="1:13">
      <c r="A2354" s="234">
        <f>'Order Form'!A241</f>
        <v>108792</v>
      </c>
      <c r="B2354" s="234">
        <f t="shared" si="158"/>
        <v>108792</v>
      </c>
      <c r="C2354" s="235">
        <f t="shared" si="159"/>
        <v>108792</v>
      </c>
      <c r="D2354" s="231">
        <f>'Order Form'!$N$2</f>
        <v>0</v>
      </c>
      <c r="E2354" s="232">
        <f>'Order Form'!$N$11</f>
        <v>0</v>
      </c>
      <c r="F2354" s="232" t="str">
        <f>IF(ISBLANK('Order Form'!$N$12),"",'Order Form'!$N$12)</f>
        <v/>
      </c>
      <c r="G2354" s="232">
        <f t="shared" ca="1" si="157"/>
        <v>41887</v>
      </c>
      <c r="H2354" s="233">
        <f>'Order Form'!$N$13</f>
        <v>0</v>
      </c>
      <c r="I2354" s="236">
        <f>'Order Form'!E241</f>
        <v>7.5</v>
      </c>
      <c r="J2354" s="231">
        <f>'Order Form'!N241</f>
        <v>0</v>
      </c>
      <c r="K2354" s="231" t="str">
        <f t="shared" si="160"/>
        <v>F</v>
      </c>
      <c r="L2354" s="231">
        <f>IF('Pricing + Order Summary'!$O$13&gt;=8000,14,
IF('Pricing + Order Summary'!$O$13&gt;=5500,15,
IF('Pricing + Order Summary'!$O$13&gt;=4000,16,
IF('Pricing + Order Summary'!$O$13&gt;=2000,23,
IF('Pricing + Order Summary'!$O$13&gt;=750,21,
2)))))</f>
        <v>2</v>
      </c>
      <c r="M2354" s="231" t="str">
        <f>"SPS20115"&amp;"-"&amp;D2354&amp;"-"&amp;'Order Form'!$O$3&amp;"-5"</f>
        <v>SPS20115-0-1-5</v>
      </c>
    </row>
    <row r="2355" spans="1:13">
      <c r="A2355" s="234">
        <f>'Order Form'!A242</f>
        <v>108793</v>
      </c>
      <c r="B2355" s="234">
        <f t="shared" si="158"/>
        <v>108793</v>
      </c>
      <c r="C2355" s="235">
        <f t="shared" si="159"/>
        <v>108793</v>
      </c>
      <c r="D2355" s="231">
        <f>'Order Form'!$N$2</f>
        <v>0</v>
      </c>
      <c r="E2355" s="232">
        <f>'Order Form'!$N$11</f>
        <v>0</v>
      </c>
      <c r="F2355" s="232" t="str">
        <f>IF(ISBLANK('Order Form'!$N$12),"",'Order Form'!$N$12)</f>
        <v/>
      </c>
      <c r="G2355" s="232">
        <f t="shared" ca="1" si="157"/>
        <v>41887</v>
      </c>
      <c r="H2355" s="233">
        <f>'Order Form'!$N$13</f>
        <v>0</v>
      </c>
      <c r="I2355" s="236">
        <f>'Order Form'!E242</f>
        <v>7.5</v>
      </c>
      <c r="J2355" s="231">
        <f>'Order Form'!N242</f>
        <v>0</v>
      </c>
      <c r="K2355" s="231" t="str">
        <f t="shared" si="160"/>
        <v>F</v>
      </c>
      <c r="L2355" s="231">
        <f>IF('Pricing + Order Summary'!$O$13&gt;=8000,14,
IF('Pricing + Order Summary'!$O$13&gt;=5500,15,
IF('Pricing + Order Summary'!$O$13&gt;=4000,16,
IF('Pricing + Order Summary'!$O$13&gt;=2000,23,
IF('Pricing + Order Summary'!$O$13&gt;=750,21,
2)))))</f>
        <v>2</v>
      </c>
      <c r="M2355" s="231" t="str">
        <f>"SPS20115"&amp;"-"&amp;D2355&amp;"-"&amp;'Order Form'!$O$3&amp;"-5"</f>
        <v>SPS20115-0-1-5</v>
      </c>
    </row>
    <row r="2356" spans="1:13">
      <c r="A2356" s="234">
        <f>'Order Form'!A243</f>
        <v>108794</v>
      </c>
      <c r="B2356" s="234">
        <f t="shared" si="158"/>
        <v>108794</v>
      </c>
      <c r="C2356" s="235">
        <f t="shared" si="159"/>
        <v>108794</v>
      </c>
      <c r="D2356" s="231">
        <f>'Order Form'!$N$2</f>
        <v>0</v>
      </c>
      <c r="E2356" s="232">
        <f>'Order Form'!$N$11</f>
        <v>0</v>
      </c>
      <c r="F2356" s="232" t="str">
        <f>IF(ISBLANK('Order Form'!$N$12),"",'Order Form'!$N$12)</f>
        <v/>
      </c>
      <c r="G2356" s="232">
        <f t="shared" ca="1" si="157"/>
        <v>41887</v>
      </c>
      <c r="H2356" s="233">
        <f>'Order Form'!$N$13</f>
        <v>0</v>
      </c>
      <c r="I2356" s="236">
        <f>'Order Form'!E243</f>
        <v>7.5</v>
      </c>
      <c r="J2356" s="231">
        <f>'Order Form'!N243</f>
        <v>0</v>
      </c>
      <c r="K2356" s="231" t="str">
        <f t="shared" si="160"/>
        <v>F</v>
      </c>
      <c r="L2356" s="231">
        <f>IF('Pricing + Order Summary'!$O$13&gt;=8000,14,
IF('Pricing + Order Summary'!$O$13&gt;=5500,15,
IF('Pricing + Order Summary'!$O$13&gt;=4000,16,
IF('Pricing + Order Summary'!$O$13&gt;=2000,23,
IF('Pricing + Order Summary'!$O$13&gt;=750,21,
2)))))</f>
        <v>2</v>
      </c>
      <c r="M2356" s="231" t="str">
        <f>"SPS20115"&amp;"-"&amp;D2356&amp;"-"&amp;'Order Form'!$O$3&amp;"-5"</f>
        <v>SPS20115-0-1-5</v>
      </c>
    </row>
    <row r="2357" spans="1:13">
      <c r="A2357" s="234">
        <f>'Order Form'!A244</f>
        <v>108795</v>
      </c>
      <c r="B2357" s="234">
        <f t="shared" si="158"/>
        <v>108795</v>
      </c>
      <c r="C2357" s="235">
        <f t="shared" si="159"/>
        <v>108795</v>
      </c>
      <c r="D2357" s="231">
        <f>'Order Form'!$N$2</f>
        <v>0</v>
      </c>
      <c r="E2357" s="232">
        <f>'Order Form'!$N$11</f>
        <v>0</v>
      </c>
      <c r="F2357" s="232" t="str">
        <f>IF(ISBLANK('Order Form'!$N$12),"",'Order Form'!$N$12)</f>
        <v/>
      </c>
      <c r="G2357" s="232">
        <f t="shared" ca="1" si="157"/>
        <v>41887</v>
      </c>
      <c r="H2357" s="233">
        <f>'Order Form'!$N$13</f>
        <v>0</v>
      </c>
      <c r="I2357" s="236">
        <f>'Order Form'!E244</f>
        <v>7.5</v>
      </c>
      <c r="J2357" s="231">
        <f>'Order Form'!N244</f>
        <v>0</v>
      </c>
      <c r="K2357" s="231" t="str">
        <f t="shared" si="160"/>
        <v>F</v>
      </c>
      <c r="L2357" s="231">
        <f>IF('Pricing + Order Summary'!$O$13&gt;=8000,14,
IF('Pricing + Order Summary'!$O$13&gt;=5500,15,
IF('Pricing + Order Summary'!$O$13&gt;=4000,16,
IF('Pricing + Order Summary'!$O$13&gt;=2000,23,
IF('Pricing + Order Summary'!$O$13&gt;=750,21,
2)))))</f>
        <v>2</v>
      </c>
      <c r="M2357" s="231" t="str">
        <f>"SPS20115"&amp;"-"&amp;D2357&amp;"-"&amp;'Order Form'!$O$3&amp;"-5"</f>
        <v>SPS20115-0-1-5</v>
      </c>
    </row>
    <row r="2358" spans="1:13">
      <c r="A2358" s="234">
        <f>'Order Form'!A245</f>
        <v>108796</v>
      </c>
      <c r="B2358" s="234">
        <f t="shared" si="158"/>
        <v>108796</v>
      </c>
      <c r="C2358" s="235">
        <f t="shared" si="159"/>
        <v>108796</v>
      </c>
      <c r="D2358" s="231">
        <f>'Order Form'!$N$2</f>
        <v>0</v>
      </c>
      <c r="E2358" s="232">
        <f>'Order Form'!$N$11</f>
        <v>0</v>
      </c>
      <c r="F2358" s="232" t="str">
        <f>IF(ISBLANK('Order Form'!$N$12),"",'Order Form'!$N$12)</f>
        <v/>
      </c>
      <c r="G2358" s="232">
        <f t="shared" ca="1" si="157"/>
        <v>41887</v>
      </c>
      <c r="H2358" s="233">
        <f>'Order Form'!$N$13</f>
        <v>0</v>
      </c>
      <c r="I2358" s="236">
        <f>'Order Form'!E245</f>
        <v>7.5</v>
      </c>
      <c r="J2358" s="231">
        <f>'Order Form'!N245</f>
        <v>0</v>
      </c>
      <c r="K2358" s="231" t="str">
        <f t="shared" si="160"/>
        <v>F</v>
      </c>
      <c r="L2358" s="231">
        <f>IF('Pricing + Order Summary'!$O$13&gt;=8000,14,
IF('Pricing + Order Summary'!$O$13&gt;=5500,15,
IF('Pricing + Order Summary'!$O$13&gt;=4000,16,
IF('Pricing + Order Summary'!$O$13&gt;=2000,23,
IF('Pricing + Order Summary'!$O$13&gt;=750,21,
2)))))</f>
        <v>2</v>
      </c>
      <c r="M2358" s="231" t="str">
        <f>"SPS20115"&amp;"-"&amp;D2358&amp;"-"&amp;'Order Form'!$O$3&amp;"-5"</f>
        <v>SPS20115-0-1-5</v>
      </c>
    </row>
    <row r="2359" spans="1:13">
      <c r="A2359" s="234">
        <f>'Order Form'!A246</f>
        <v>108797</v>
      </c>
      <c r="B2359" s="234">
        <f t="shared" si="158"/>
        <v>108797</v>
      </c>
      <c r="C2359" s="235">
        <f t="shared" si="159"/>
        <v>108797</v>
      </c>
      <c r="D2359" s="231">
        <f>'Order Form'!$N$2</f>
        <v>0</v>
      </c>
      <c r="E2359" s="232">
        <f>'Order Form'!$N$11</f>
        <v>0</v>
      </c>
      <c r="F2359" s="232" t="str">
        <f>IF(ISBLANK('Order Form'!$N$12),"",'Order Form'!$N$12)</f>
        <v/>
      </c>
      <c r="G2359" s="232">
        <f t="shared" ca="1" si="157"/>
        <v>41887</v>
      </c>
      <c r="H2359" s="233">
        <f>'Order Form'!$N$13</f>
        <v>0</v>
      </c>
      <c r="I2359" s="236">
        <f>'Order Form'!E246</f>
        <v>7.5</v>
      </c>
      <c r="J2359" s="231">
        <f>'Order Form'!N246</f>
        <v>0</v>
      </c>
      <c r="K2359" s="231" t="str">
        <f t="shared" si="160"/>
        <v>F</v>
      </c>
      <c r="L2359" s="231">
        <f>IF('Pricing + Order Summary'!$O$13&gt;=8000,14,
IF('Pricing + Order Summary'!$O$13&gt;=5500,15,
IF('Pricing + Order Summary'!$O$13&gt;=4000,16,
IF('Pricing + Order Summary'!$O$13&gt;=2000,23,
IF('Pricing + Order Summary'!$O$13&gt;=750,21,
2)))))</f>
        <v>2</v>
      </c>
      <c r="M2359" s="231" t="str">
        <f>"SPS20115"&amp;"-"&amp;D2359&amp;"-"&amp;'Order Form'!$O$3&amp;"-5"</f>
        <v>SPS20115-0-1-5</v>
      </c>
    </row>
    <row r="2360" spans="1:13">
      <c r="A2360" s="234">
        <f>'Order Form'!A247</f>
        <v>108798</v>
      </c>
      <c r="B2360" s="234">
        <f t="shared" si="158"/>
        <v>108798</v>
      </c>
      <c r="C2360" s="235">
        <f t="shared" si="159"/>
        <v>108798</v>
      </c>
      <c r="D2360" s="231">
        <f>'Order Form'!$N$2</f>
        <v>0</v>
      </c>
      <c r="E2360" s="232">
        <f>'Order Form'!$N$11</f>
        <v>0</v>
      </c>
      <c r="F2360" s="232" t="str">
        <f>IF(ISBLANK('Order Form'!$N$12),"",'Order Form'!$N$12)</f>
        <v/>
      </c>
      <c r="G2360" s="232">
        <f t="shared" ca="1" si="157"/>
        <v>41887</v>
      </c>
      <c r="H2360" s="233">
        <f>'Order Form'!$N$13</f>
        <v>0</v>
      </c>
      <c r="I2360" s="236">
        <f>'Order Form'!E247</f>
        <v>7.5</v>
      </c>
      <c r="J2360" s="231">
        <f>'Order Form'!N247</f>
        <v>0</v>
      </c>
      <c r="K2360" s="231" t="str">
        <f t="shared" si="160"/>
        <v>F</v>
      </c>
      <c r="L2360" s="231">
        <f>IF('Pricing + Order Summary'!$O$13&gt;=8000,14,
IF('Pricing + Order Summary'!$O$13&gt;=5500,15,
IF('Pricing + Order Summary'!$O$13&gt;=4000,16,
IF('Pricing + Order Summary'!$O$13&gt;=2000,23,
IF('Pricing + Order Summary'!$O$13&gt;=750,21,
2)))))</f>
        <v>2</v>
      </c>
      <c r="M2360" s="231" t="str">
        <f>"SPS20115"&amp;"-"&amp;D2360&amp;"-"&amp;'Order Form'!$O$3&amp;"-5"</f>
        <v>SPS20115-0-1-5</v>
      </c>
    </row>
    <row r="2361" spans="1:13">
      <c r="A2361" s="234">
        <f>'Order Form'!A248</f>
        <v>108799</v>
      </c>
      <c r="B2361" s="234">
        <f t="shared" si="158"/>
        <v>108799</v>
      </c>
      <c r="C2361" s="235">
        <f t="shared" si="159"/>
        <v>108799</v>
      </c>
      <c r="D2361" s="231">
        <f>'Order Form'!$N$2</f>
        <v>0</v>
      </c>
      <c r="E2361" s="232">
        <f>'Order Form'!$N$11</f>
        <v>0</v>
      </c>
      <c r="F2361" s="232" t="str">
        <f>IF(ISBLANK('Order Form'!$N$12),"",'Order Form'!$N$12)</f>
        <v/>
      </c>
      <c r="G2361" s="232">
        <f t="shared" ca="1" si="157"/>
        <v>41887</v>
      </c>
      <c r="H2361" s="233">
        <f>'Order Form'!$N$13</f>
        <v>0</v>
      </c>
      <c r="I2361" s="236">
        <f>'Order Form'!E248</f>
        <v>7.5</v>
      </c>
      <c r="J2361" s="231">
        <f>'Order Form'!N248</f>
        <v>0</v>
      </c>
      <c r="K2361" s="231" t="str">
        <f t="shared" si="160"/>
        <v>F</v>
      </c>
      <c r="L2361" s="231">
        <f>IF('Pricing + Order Summary'!$O$13&gt;=8000,14,
IF('Pricing + Order Summary'!$O$13&gt;=5500,15,
IF('Pricing + Order Summary'!$O$13&gt;=4000,16,
IF('Pricing + Order Summary'!$O$13&gt;=2000,23,
IF('Pricing + Order Summary'!$O$13&gt;=750,21,
2)))))</f>
        <v>2</v>
      </c>
      <c r="M2361" s="231" t="str">
        <f>"SPS20115"&amp;"-"&amp;D2361&amp;"-"&amp;'Order Form'!$O$3&amp;"-5"</f>
        <v>SPS20115-0-1-5</v>
      </c>
    </row>
    <row r="2362" spans="1:13">
      <c r="A2362" s="234">
        <f>'Order Form'!A249</f>
        <v>108719</v>
      </c>
      <c r="B2362" s="234">
        <f t="shared" si="158"/>
        <v>108719</v>
      </c>
      <c r="C2362" s="235">
        <f t="shared" si="159"/>
        <v>108719</v>
      </c>
      <c r="D2362" s="231">
        <f>'Order Form'!$N$2</f>
        <v>0</v>
      </c>
      <c r="E2362" s="232">
        <f>'Order Form'!$N$11</f>
        <v>0</v>
      </c>
      <c r="F2362" s="232" t="str">
        <f>IF(ISBLANK('Order Form'!$N$12),"",'Order Form'!$N$12)</f>
        <v/>
      </c>
      <c r="G2362" s="232">
        <f t="shared" ca="1" si="157"/>
        <v>41887</v>
      </c>
      <c r="H2362" s="233">
        <f>'Order Form'!$N$13</f>
        <v>0</v>
      </c>
      <c r="I2362" s="236">
        <f>'Order Form'!E249</f>
        <v>7.5</v>
      </c>
      <c r="J2362" s="231">
        <f>'Order Form'!N249</f>
        <v>0</v>
      </c>
      <c r="K2362" s="231" t="str">
        <f t="shared" si="160"/>
        <v>F</v>
      </c>
      <c r="L2362" s="231">
        <f>IF('Pricing + Order Summary'!$O$13&gt;=8000,14,
IF('Pricing + Order Summary'!$O$13&gt;=5500,15,
IF('Pricing + Order Summary'!$O$13&gt;=4000,16,
IF('Pricing + Order Summary'!$O$13&gt;=2000,23,
IF('Pricing + Order Summary'!$O$13&gt;=750,21,
2)))))</f>
        <v>2</v>
      </c>
      <c r="M2362" s="231" t="str">
        <f>"SPS20115"&amp;"-"&amp;D2362&amp;"-"&amp;'Order Form'!$O$3&amp;"-5"</f>
        <v>SPS20115-0-1-5</v>
      </c>
    </row>
    <row r="2363" spans="1:13">
      <c r="A2363" s="234">
        <f>'Order Form'!A250</f>
        <v>108800</v>
      </c>
      <c r="B2363" s="234">
        <f t="shared" si="158"/>
        <v>108800</v>
      </c>
      <c r="C2363" s="235">
        <f t="shared" si="159"/>
        <v>108800</v>
      </c>
      <c r="D2363" s="231">
        <f>'Order Form'!$N$2</f>
        <v>0</v>
      </c>
      <c r="E2363" s="232">
        <f>'Order Form'!$N$11</f>
        <v>0</v>
      </c>
      <c r="F2363" s="232" t="str">
        <f>IF(ISBLANK('Order Form'!$N$12),"",'Order Form'!$N$12)</f>
        <v/>
      </c>
      <c r="G2363" s="232">
        <f t="shared" ca="1" si="157"/>
        <v>41887</v>
      </c>
      <c r="H2363" s="233">
        <f>'Order Form'!$N$13</f>
        <v>0</v>
      </c>
      <c r="I2363" s="236">
        <f>'Order Form'!E250</f>
        <v>7.5</v>
      </c>
      <c r="J2363" s="231">
        <f>'Order Form'!N250</f>
        <v>0</v>
      </c>
      <c r="K2363" s="231" t="str">
        <f t="shared" si="160"/>
        <v>F</v>
      </c>
      <c r="L2363" s="231">
        <f>IF('Pricing + Order Summary'!$O$13&gt;=8000,14,
IF('Pricing + Order Summary'!$O$13&gt;=5500,15,
IF('Pricing + Order Summary'!$O$13&gt;=4000,16,
IF('Pricing + Order Summary'!$O$13&gt;=2000,23,
IF('Pricing + Order Summary'!$O$13&gt;=750,21,
2)))))</f>
        <v>2</v>
      </c>
      <c r="M2363" s="231" t="str">
        <f>"SPS20115"&amp;"-"&amp;D2363&amp;"-"&amp;'Order Form'!$O$3&amp;"-5"</f>
        <v>SPS20115-0-1-5</v>
      </c>
    </row>
    <row r="2364" spans="1:13">
      <c r="A2364" s="234">
        <f>'Order Form'!A251</f>
        <v>108801</v>
      </c>
      <c r="B2364" s="234">
        <f t="shared" si="158"/>
        <v>108801</v>
      </c>
      <c r="C2364" s="235">
        <f t="shared" si="159"/>
        <v>108801</v>
      </c>
      <c r="D2364" s="231">
        <f>'Order Form'!$N$2</f>
        <v>0</v>
      </c>
      <c r="E2364" s="232">
        <f>'Order Form'!$N$11</f>
        <v>0</v>
      </c>
      <c r="F2364" s="232" t="str">
        <f>IF(ISBLANK('Order Form'!$N$12),"",'Order Form'!$N$12)</f>
        <v/>
      </c>
      <c r="G2364" s="232">
        <f t="shared" ca="1" si="157"/>
        <v>41887</v>
      </c>
      <c r="H2364" s="233">
        <f>'Order Form'!$N$13</f>
        <v>0</v>
      </c>
      <c r="I2364" s="236">
        <f>'Order Form'!E251</f>
        <v>7.5</v>
      </c>
      <c r="J2364" s="231">
        <f>'Order Form'!N251</f>
        <v>0</v>
      </c>
      <c r="K2364" s="231" t="str">
        <f t="shared" si="160"/>
        <v>F</v>
      </c>
      <c r="L2364" s="231">
        <f>IF('Pricing + Order Summary'!$O$13&gt;=8000,14,
IF('Pricing + Order Summary'!$O$13&gt;=5500,15,
IF('Pricing + Order Summary'!$O$13&gt;=4000,16,
IF('Pricing + Order Summary'!$O$13&gt;=2000,23,
IF('Pricing + Order Summary'!$O$13&gt;=750,21,
2)))))</f>
        <v>2</v>
      </c>
      <c r="M2364" s="231" t="str">
        <f>"SPS20115"&amp;"-"&amp;D2364&amp;"-"&amp;'Order Form'!$O$3&amp;"-5"</f>
        <v>SPS20115-0-1-5</v>
      </c>
    </row>
    <row r="2365" spans="1:13">
      <c r="A2365" s="234">
        <f>'Order Form'!A252</f>
        <v>108802</v>
      </c>
      <c r="B2365" s="234">
        <f t="shared" si="158"/>
        <v>108802</v>
      </c>
      <c r="C2365" s="235">
        <f t="shared" si="159"/>
        <v>108802</v>
      </c>
      <c r="D2365" s="231">
        <f>'Order Form'!$N$2</f>
        <v>0</v>
      </c>
      <c r="E2365" s="232">
        <f>'Order Form'!$N$11</f>
        <v>0</v>
      </c>
      <c r="F2365" s="232" t="str">
        <f>IF(ISBLANK('Order Form'!$N$12),"",'Order Form'!$N$12)</f>
        <v/>
      </c>
      <c r="G2365" s="232">
        <f t="shared" ca="1" si="157"/>
        <v>41887</v>
      </c>
      <c r="H2365" s="233">
        <f>'Order Form'!$N$13</f>
        <v>0</v>
      </c>
      <c r="I2365" s="236">
        <f>'Order Form'!E252</f>
        <v>7.5</v>
      </c>
      <c r="J2365" s="231">
        <f>'Order Form'!N252</f>
        <v>0</v>
      </c>
      <c r="K2365" s="231" t="str">
        <f t="shared" si="160"/>
        <v>F</v>
      </c>
      <c r="L2365" s="231">
        <f>IF('Pricing + Order Summary'!$O$13&gt;=8000,14,
IF('Pricing + Order Summary'!$O$13&gt;=5500,15,
IF('Pricing + Order Summary'!$O$13&gt;=4000,16,
IF('Pricing + Order Summary'!$O$13&gt;=2000,23,
IF('Pricing + Order Summary'!$O$13&gt;=750,21,
2)))))</f>
        <v>2</v>
      </c>
      <c r="M2365" s="231" t="str">
        <f>"SPS20115"&amp;"-"&amp;D2365&amp;"-"&amp;'Order Form'!$O$3&amp;"-5"</f>
        <v>SPS20115-0-1-5</v>
      </c>
    </row>
    <row r="2366" spans="1:13">
      <c r="A2366" s="234">
        <f>'Order Form'!A253</f>
        <v>108718</v>
      </c>
      <c r="B2366" s="234">
        <f t="shared" si="158"/>
        <v>108718</v>
      </c>
      <c r="C2366" s="235">
        <f t="shared" si="159"/>
        <v>108718</v>
      </c>
      <c r="D2366" s="231">
        <f>'Order Form'!$N$2</f>
        <v>0</v>
      </c>
      <c r="E2366" s="232">
        <f>'Order Form'!$N$11</f>
        <v>0</v>
      </c>
      <c r="F2366" s="232" t="str">
        <f>IF(ISBLANK('Order Form'!$N$12),"",'Order Form'!$N$12)</f>
        <v/>
      </c>
      <c r="G2366" s="232">
        <f t="shared" ca="1" si="157"/>
        <v>41887</v>
      </c>
      <c r="H2366" s="233">
        <f>'Order Form'!$N$13</f>
        <v>0</v>
      </c>
      <c r="I2366" s="236">
        <f>'Order Form'!E253</f>
        <v>7.5</v>
      </c>
      <c r="J2366" s="231">
        <f>'Order Form'!N253</f>
        <v>0</v>
      </c>
      <c r="K2366" s="231" t="str">
        <f t="shared" si="160"/>
        <v>F</v>
      </c>
      <c r="L2366" s="231">
        <f>IF('Pricing + Order Summary'!$O$13&gt;=8000,14,
IF('Pricing + Order Summary'!$O$13&gt;=5500,15,
IF('Pricing + Order Summary'!$O$13&gt;=4000,16,
IF('Pricing + Order Summary'!$O$13&gt;=2000,23,
IF('Pricing + Order Summary'!$O$13&gt;=750,21,
2)))))</f>
        <v>2</v>
      </c>
      <c r="M2366" s="231" t="str">
        <f>"SPS20115"&amp;"-"&amp;D2366&amp;"-"&amp;'Order Form'!$O$3&amp;"-5"</f>
        <v>SPS20115-0-1-5</v>
      </c>
    </row>
    <row r="2367" spans="1:13">
      <c r="A2367" s="234">
        <f>'Order Form'!A254</f>
        <v>108803</v>
      </c>
      <c r="B2367" s="234">
        <f t="shared" si="158"/>
        <v>108803</v>
      </c>
      <c r="C2367" s="235">
        <f t="shared" si="159"/>
        <v>108803</v>
      </c>
      <c r="D2367" s="231">
        <f>'Order Form'!$N$2</f>
        <v>0</v>
      </c>
      <c r="E2367" s="232">
        <f>'Order Form'!$N$11</f>
        <v>0</v>
      </c>
      <c r="F2367" s="232" t="str">
        <f>IF(ISBLANK('Order Form'!$N$12),"",'Order Form'!$N$12)</f>
        <v/>
      </c>
      <c r="G2367" s="232">
        <f t="shared" ca="1" si="157"/>
        <v>41887</v>
      </c>
      <c r="H2367" s="233">
        <f>'Order Form'!$N$13</f>
        <v>0</v>
      </c>
      <c r="I2367" s="236">
        <f>'Order Form'!E254</f>
        <v>7.5</v>
      </c>
      <c r="J2367" s="231">
        <f>'Order Form'!N254</f>
        <v>0</v>
      </c>
      <c r="K2367" s="231" t="str">
        <f t="shared" si="160"/>
        <v>F</v>
      </c>
      <c r="L2367" s="231">
        <f>IF('Pricing + Order Summary'!$O$13&gt;=8000,14,
IF('Pricing + Order Summary'!$O$13&gt;=5500,15,
IF('Pricing + Order Summary'!$O$13&gt;=4000,16,
IF('Pricing + Order Summary'!$O$13&gt;=2000,23,
IF('Pricing + Order Summary'!$O$13&gt;=750,21,
2)))))</f>
        <v>2</v>
      </c>
      <c r="M2367" s="231" t="str">
        <f>"SPS20115"&amp;"-"&amp;D2367&amp;"-"&amp;'Order Form'!$O$3&amp;"-5"</f>
        <v>SPS20115-0-1-5</v>
      </c>
    </row>
    <row r="2368" spans="1:13">
      <c r="A2368" s="234">
        <f>'Order Form'!A255</f>
        <v>108804</v>
      </c>
      <c r="B2368" s="234">
        <f t="shared" si="158"/>
        <v>108804</v>
      </c>
      <c r="C2368" s="235">
        <f t="shared" si="159"/>
        <v>108804</v>
      </c>
      <c r="D2368" s="231">
        <f>'Order Form'!$N$2</f>
        <v>0</v>
      </c>
      <c r="E2368" s="232">
        <f>'Order Form'!$N$11</f>
        <v>0</v>
      </c>
      <c r="F2368" s="232" t="str">
        <f>IF(ISBLANK('Order Form'!$N$12),"",'Order Form'!$N$12)</f>
        <v/>
      </c>
      <c r="G2368" s="232">
        <f t="shared" ca="1" si="157"/>
        <v>41887</v>
      </c>
      <c r="H2368" s="233">
        <f>'Order Form'!$N$13</f>
        <v>0</v>
      </c>
      <c r="I2368" s="236">
        <f>'Order Form'!E255</f>
        <v>7.5</v>
      </c>
      <c r="J2368" s="231">
        <f>'Order Form'!N255</f>
        <v>0</v>
      </c>
      <c r="K2368" s="231" t="str">
        <f t="shared" si="160"/>
        <v>F</v>
      </c>
      <c r="L2368" s="231">
        <f>IF('Pricing + Order Summary'!$O$13&gt;=8000,14,
IF('Pricing + Order Summary'!$O$13&gt;=5500,15,
IF('Pricing + Order Summary'!$O$13&gt;=4000,16,
IF('Pricing + Order Summary'!$O$13&gt;=2000,23,
IF('Pricing + Order Summary'!$O$13&gt;=750,21,
2)))))</f>
        <v>2</v>
      </c>
      <c r="M2368" s="231" t="str">
        <f>"SPS20115"&amp;"-"&amp;D2368&amp;"-"&amp;'Order Form'!$O$3&amp;"-5"</f>
        <v>SPS20115-0-1-5</v>
      </c>
    </row>
    <row r="2369" spans="1:13">
      <c r="A2369" s="234">
        <f>'Order Form'!A256</f>
        <v>100430</v>
      </c>
      <c r="B2369" s="234">
        <f t="shared" si="158"/>
        <v>100430</v>
      </c>
      <c r="C2369" s="235">
        <f t="shared" si="159"/>
        <v>100430</v>
      </c>
      <c r="D2369" s="231">
        <f>'Order Form'!$N$2</f>
        <v>0</v>
      </c>
      <c r="E2369" s="232">
        <f>'Order Form'!$N$11</f>
        <v>0</v>
      </c>
      <c r="F2369" s="232" t="str">
        <f>IF(ISBLANK('Order Form'!$N$12),"",'Order Form'!$N$12)</f>
        <v/>
      </c>
      <c r="G2369" s="232">
        <f t="shared" ref="G2369:G2432" ca="1" si="161">TODAY()</f>
        <v>41887</v>
      </c>
      <c r="H2369" s="233">
        <f>'Order Form'!$N$13</f>
        <v>0</v>
      </c>
      <c r="I2369" s="236">
        <f>'Order Form'!E256</f>
        <v>10</v>
      </c>
      <c r="J2369" s="231">
        <f>'Order Form'!N256</f>
        <v>0</v>
      </c>
      <c r="K2369" s="231" t="str">
        <f t="shared" si="160"/>
        <v>F</v>
      </c>
      <c r="L2369" s="231">
        <f>IF('Pricing + Order Summary'!$O$13&gt;=8000,14,
IF('Pricing + Order Summary'!$O$13&gt;=5500,15,
IF('Pricing + Order Summary'!$O$13&gt;=4000,16,
IF('Pricing + Order Summary'!$O$13&gt;=2000,23,
IF('Pricing + Order Summary'!$O$13&gt;=750,21,
2)))))</f>
        <v>2</v>
      </c>
      <c r="M2369" s="231" t="str">
        <f>"SPS20115"&amp;"-"&amp;D2369&amp;"-"&amp;'Order Form'!$O$3&amp;"-5"</f>
        <v>SPS20115-0-1-5</v>
      </c>
    </row>
    <row r="2370" spans="1:13">
      <c r="A2370" s="234">
        <f>'Order Form'!A257</f>
        <v>100429</v>
      </c>
      <c r="B2370" s="234">
        <f t="shared" si="158"/>
        <v>100429</v>
      </c>
      <c r="C2370" s="235">
        <f t="shared" si="159"/>
        <v>100429</v>
      </c>
      <c r="D2370" s="231">
        <f>'Order Form'!$N$2</f>
        <v>0</v>
      </c>
      <c r="E2370" s="232">
        <f>'Order Form'!$N$11</f>
        <v>0</v>
      </c>
      <c r="F2370" s="232" t="str">
        <f>IF(ISBLANK('Order Form'!$N$12),"",'Order Form'!$N$12)</f>
        <v/>
      </c>
      <c r="G2370" s="232">
        <f t="shared" ca="1" si="161"/>
        <v>41887</v>
      </c>
      <c r="H2370" s="233">
        <f>'Order Form'!$N$13</f>
        <v>0</v>
      </c>
      <c r="I2370" s="236">
        <f>'Order Form'!E257</f>
        <v>10</v>
      </c>
      <c r="J2370" s="231">
        <f>'Order Form'!N257</f>
        <v>0</v>
      </c>
      <c r="K2370" s="231" t="str">
        <f t="shared" si="160"/>
        <v>F</v>
      </c>
      <c r="L2370" s="231">
        <f>IF('Pricing + Order Summary'!$O$13&gt;=8000,14,
IF('Pricing + Order Summary'!$O$13&gt;=5500,15,
IF('Pricing + Order Summary'!$O$13&gt;=4000,16,
IF('Pricing + Order Summary'!$O$13&gt;=2000,23,
IF('Pricing + Order Summary'!$O$13&gt;=750,21,
2)))))</f>
        <v>2</v>
      </c>
      <c r="M2370" s="231" t="str">
        <f>"SPS20115"&amp;"-"&amp;D2370&amp;"-"&amp;'Order Form'!$O$3&amp;"-5"</f>
        <v>SPS20115-0-1-5</v>
      </c>
    </row>
    <row r="2371" spans="1:13">
      <c r="A2371" s="234">
        <f>'Order Form'!A258</f>
        <v>100409</v>
      </c>
      <c r="B2371" s="234">
        <f t="shared" si="158"/>
        <v>100409</v>
      </c>
      <c r="C2371" s="235">
        <f t="shared" si="159"/>
        <v>100409</v>
      </c>
      <c r="D2371" s="231">
        <f>'Order Form'!$N$2</f>
        <v>0</v>
      </c>
      <c r="E2371" s="232">
        <f>'Order Form'!$N$11</f>
        <v>0</v>
      </c>
      <c r="F2371" s="232" t="str">
        <f>IF(ISBLANK('Order Form'!$N$12),"",'Order Form'!$N$12)</f>
        <v/>
      </c>
      <c r="G2371" s="232">
        <f t="shared" ca="1" si="161"/>
        <v>41887</v>
      </c>
      <c r="H2371" s="233">
        <f>'Order Form'!$N$13</f>
        <v>0</v>
      </c>
      <c r="I2371" s="236">
        <f>'Order Form'!E258</f>
        <v>10</v>
      </c>
      <c r="J2371" s="231">
        <f>'Order Form'!N258</f>
        <v>0</v>
      </c>
      <c r="K2371" s="231" t="str">
        <f t="shared" si="160"/>
        <v>F</v>
      </c>
      <c r="L2371" s="231">
        <f>IF('Pricing + Order Summary'!$O$13&gt;=8000,14,
IF('Pricing + Order Summary'!$O$13&gt;=5500,15,
IF('Pricing + Order Summary'!$O$13&gt;=4000,16,
IF('Pricing + Order Summary'!$O$13&gt;=2000,23,
IF('Pricing + Order Summary'!$O$13&gt;=750,21,
2)))))</f>
        <v>2</v>
      </c>
      <c r="M2371" s="231" t="str">
        <f>"SPS20115"&amp;"-"&amp;D2371&amp;"-"&amp;'Order Form'!$O$3&amp;"-5"</f>
        <v>SPS20115-0-1-5</v>
      </c>
    </row>
    <row r="2372" spans="1:13">
      <c r="A2372" s="234">
        <f>'Order Form'!A259</f>
        <v>100408</v>
      </c>
      <c r="B2372" s="234">
        <f t="shared" si="158"/>
        <v>100408</v>
      </c>
      <c r="C2372" s="235">
        <f t="shared" si="159"/>
        <v>100408</v>
      </c>
      <c r="D2372" s="231">
        <f>'Order Form'!$N$2</f>
        <v>0</v>
      </c>
      <c r="E2372" s="232">
        <f>'Order Form'!$N$11</f>
        <v>0</v>
      </c>
      <c r="F2372" s="232" t="str">
        <f>IF(ISBLANK('Order Form'!$N$12),"",'Order Form'!$N$12)</f>
        <v/>
      </c>
      <c r="G2372" s="232">
        <f t="shared" ca="1" si="161"/>
        <v>41887</v>
      </c>
      <c r="H2372" s="233">
        <f>'Order Form'!$N$13</f>
        <v>0</v>
      </c>
      <c r="I2372" s="236">
        <f>'Order Form'!E259</f>
        <v>10</v>
      </c>
      <c r="J2372" s="231">
        <f>'Order Form'!N259</f>
        <v>0</v>
      </c>
      <c r="K2372" s="231" t="str">
        <f t="shared" si="160"/>
        <v>F</v>
      </c>
      <c r="L2372" s="231">
        <f>IF('Pricing + Order Summary'!$O$13&gt;=8000,14,
IF('Pricing + Order Summary'!$O$13&gt;=5500,15,
IF('Pricing + Order Summary'!$O$13&gt;=4000,16,
IF('Pricing + Order Summary'!$O$13&gt;=2000,23,
IF('Pricing + Order Summary'!$O$13&gt;=750,21,
2)))))</f>
        <v>2</v>
      </c>
      <c r="M2372" s="231" t="str">
        <f>"SPS20115"&amp;"-"&amp;D2372&amp;"-"&amp;'Order Form'!$O$3&amp;"-5"</f>
        <v>SPS20115-0-1-5</v>
      </c>
    </row>
    <row r="2373" spans="1:13">
      <c r="A2373" s="234">
        <f>'Order Form'!A260</f>
        <v>100406</v>
      </c>
      <c r="B2373" s="234">
        <f t="shared" si="158"/>
        <v>100406</v>
      </c>
      <c r="C2373" s="235">
        <f t="shared" si="159"/>
        <v>100406</v>
      </c>
      <c r="D2373" s="231">
        <f>'Order Form'!$N$2</f>
        <v>0</v>
      </c>
      <c r="E2373" s="232">
        <f>'Order Form'!$N$11</f>
        <v>0</v>
      </c>
      <c r="F2373" s="232" t="str">
        <f>IF(ISBLANK('Order Form'!$N$12),"",'Order Form'!$N$12)</f>
        <v/>
      </c>
      <c r="G2373" s="232">
        <f t="shared" ca="1" si="161"/>
        <v>41887</v>
      </c>
      <c r="H2373" s="233">
        <f>'Order Form'!$N$13</f>
        <v>0</v>
      </c>
      <c r="I2373" s="236">
        <f>'Order Form'!E260</f>
        <v>10</v>
      </c>
      <c r="J2373" s="231">
        <f>'Order Form'!N260</f>
        <v>0</v>
      </c>
      <c r="K2373" s="231" t="str">
        <f t="shared" si="160"/>
        <v>F</v>
      </c>
      <c r="L2373" s="231">
        <f>IF('Pricing + Order Summary'!$O$13&gt;=8000,14,
IF('Pricing + Order Summary'!$O$13&gt;=5500,15,
IF('Pricing + Order Summary'!$O$13&gt;=4000,16,
IF('Pricing + Order Summary'!$O$13&gt;=2000,23,
IF('Pricing + Order Summary'!$O$13&gt;=750,21,
2)))))</f>
        <v>2</v>
      </c>
      <c r="M2373" s="231" t="str">
        <f>"SPS20115"&amp;"-"&amp;D2373&amp;"-"&amp;'Order Form'!$O$3&amp;"-5"</f>
        <v>SPS20115-0-1-5</v>
      </c>
    </row>
    <row r="2374" spans="1:13">
      <c r="A2374" s="234">
        <f>'Order Form'!A261</f>
        <v>100407</v>
      </c>
      <c r="B2374" s="234">
        <f t="shared" si="158"/>
        <v>100407</v>
      </c>
      <c r="C2374" s="235">
        <f t="shared" si="159"/>
        <v>100407</v>
      </c>
      <c r="D2374" s="231">
        <f>'Order Form'!$N$2</f>
        <v>0</v>
      </c>
      <c r="E2374" s="232">
        <f>'Order Form'!$N$11</f>
        <v>0</v>
      </c>
      <c r="F2374" s="232" t="str">
        <f>IF(ISBLANK('Order Form'!$N$12),"",'Order Form'!$N$12)</f>
        <v/>
      </c>
      <c r="G2374" s="232">
        <f t="shared" ca="1" si="161"/>
        <v>41887</v>
      </c>
      <c r="H2374" s="233">
        <f>'Order Form'!$N$13</f>
        <v>0</v>
      </c>
      <c r="I2374" s="236">
        <f>'Order Form'!E261</f>
        <v>10</v>
      </c>
      <c r="J2374" s="231">
        <f>'Order Form'!N261</f>
        <v>0</v>
      </c>
      <c r="K2374" s="231" t="str">
        <f t="shared" si="160"/>
        <v>F</v>
      </c>
      <c r="L2374" s="231">
        <f>IF('Pricing + Order Summary'!$O$13&gt;=8000,14,
IF('Pricing + Order Summary'!$O$13&gt;=5500,15,
IF('Pricing + Order Summary'!$O$13&gt;=4000,16,
IF('Pricing + Order Summary'!$O$13&gt;=2000,23,
IF('Pricing + Order Summary'!$O$13&gt;=750,21,
2)))))</f>
        <v>2</v>
      </c>
      <c r="M2374" s="231" t="str">
        <f>"SPS20115"&amp;"-"&amp;D2374&amp;"-"&amp;'Order Form'!$O$3&amp;"-5"</f>
        <v>SPS20115-0-1-5</v>
      </c>
    </row>
    <row r="2375" spans="1:13">
      <c r="A2375" s="234">
        <f>'Order Form'!A262</f>
        <v>100400</v>
      </c>
      <c r="B2375" s="234">
        <f t="shared" si="158"/>
        <v>100400</v>
      </c>
      <c r="C2375" s="235">
        <f t="shared" si="159"/>
        <v>100400</v>
      </c>
      <c r="D2375" s="231">
        <f>'Order Form'!$N$2</f>
        <v>0</v>
      </c>
      <c r="E2375" s="232">
        <f>'Order Form'!$N$11</f>
        <v>0</v>
      </c>
      <c r="F2375" s="232" t="str">
        <f>IF(ISBLANK('Order Form'!$N$12),"",'Order Form'!$N$12)</f>
        <v/>
      </c>
      <c r="G2375" s="232">
        <f t="shared" ca="1" si="161"/>
        <v>41887</v>
      </c>
      <c r="H2375" s="233">
        <f>'Order Form'!$N$13</f>
        <v>0</v>
      </c>
      <c r="I2375" s="236">
        <f>'Order Form'!E262</f>
        <v>10</v>
      </c>
      <c r="J2375" s="231">
        <f>'Order Form'!N262</f>
        <v>0</v>
      </c>
      <c r="K2375" s="231" t="str">
        <f t="shared" si="160"/>
        <v>F</v>
      </c>
      <c r="L2375" s="231">
        <f>IF('Pricing + Order Summary'!$O$13&gt;=8000,14,
IF('Pricing + Order Summary'!$O$13&gt;=5500,15,
IF('Pricing + Order Summary'!$O$13&gt;=4000,16,
IF('Pricing + Order Summary'!$O$13&gt;=2000,23,
IF('Pricing + Order Summary'!$O$13&gt;=750,21,
2)))))</f>
        <v>2</v>
      </c>
      <c r="M2375" s="231" t="str">
        <f>"SPS20115"&amp;"-"&amp;D2375&amp;"-"&amp;'Order Form'!$O$3&amp;"-5"</f>
        <v>SPS20115-0-1-5</v>
      </c>
    </row>
    <row r="2376" spans="1:13">
      <c r="A2376" s="234">
        <f>'Order Form'!A263</f>
        <v>102429</v>
      </c>
      <c r="B2376" s="234">
        <f t="shared" si="158"/>
        <v>102429</v>
      </c>
      <c r="C2376" s="235">
        <f t="shared" si="159"/>
        <v>102429</v>
      </c>
      <c r="D2376" s="231">
        <f>'Order Form'!$N$2</f>
        <v>0</v>
      </c>
      <c r="E2376" s="232">
        <f>'Order Form'!$N$11</f>
        <v>0</v>
      </c>
      <c r="F2376" s="232" t="str">
        <f>IF(ISBLANK('Order Form'!$N$12),"",'Order Form'!$N$12)</f>
        <v/>
      </c>
      <c r="G2376" s="232">
        <f t="shared" ca="1" si="161"/>
        <v>41887</v>
      </c>
      <c r="H2376" s="233">
        <f>'Order Form'!$N$13</f>
        <v>0</v>
      </c>
      <c r="I2376" s="236">
        <f>'Order Form'!E263</f>
        <v>10</v>
      </c>
      <c r="J2376" s="231">
        <f>'Order Form'!N263</f>
        <v>0</v>
      </c>
      <c r="K2376" s="231" t="str">
        <f t="shared" si="160"/>
        <v>F</v>
      </c>
      <c r="L2376" s="231">
        <f>IF('Pricing + Order Summary'!$O$13&gt;=8000,14,
IF('Pricing + Order Summary'!$O$13&gt;=5500,15,
IF('Pricing + Order Summary'!$O$13&gt;=4000,16,
IF('Pricing + Order Summary'!$O$13&gt;=2000,23,
IF('Pricing + Order Summary'!$O$13&gt;=750,21,
2)))))</f>
        <v>2</v>
      </c>
      <c r="M2376" s="231" t="str">
        <f>"SPS20115"&amp;"-"&amp;D2376&amp;"-"&amp;'Order Form'!$O$3&amp;"-5"</f>
        <v>SPS20115-0-1-5</v>
      </c>
    </row>
    <row r="2377" spans="1:13">
      <c r="A2377" s="234">
        <f>'Order Form'!A264</f>
        <v>107848</v>
      </c>
      <c r="B2377" s="234">
        <f t="shared" si="158"/>
        <v>107848</v>
      </c>
      <c r="C2377" s="235">
        <f t="shared" si="159"/>
        <v>107848</v>
      </c>
      <c r="D2377" s="231">
        <f>'Order Form'!$N$2</f>
        <v>0</v>
      </c>
      <c r="E2377" s="232">
        <f>'Order Form'!$N$11</f>
        <v>0</v>
      </c>
      <c r="F2377" s="232" t="str">
        <f>IF(ISBLANK('Order Form'!$N$12),"",'Order Form'!$N$12)</f>
        <v/>
      </c>
      <c r="G2377" s="232">
        <f t="shared" ca="1" si="161"/>
        <v>41887</v>
      </c>
      <c r="H2377" s="233">
        <f>'Order Form'!$N$13</f>
        <v>0</v>
      </c>
      <c r="I2377" s="236">
        <f>'Order Form'!E264</f>
        <v>10</v>
      </c>
      <c r="J2377" s="231">
        <f>'Order Form'!N264</f>
        <v>0</v>
      </c>
      <c r="K2377" s="231" t="str">
        <f t="shared" si="160"/>
        <v>F</v>
      </c>
      <c r="L2377" s="231">
        <f>IF('Pricing + Order Summary'!$O$13&gt;=8000,14,
IF('Pricing + Order Summary'!$O$13&gt;=5500,15,
IF('Pricing + Order Summary'!$O$13&gt;=4000,16,
IF('Pricing + Order Summary'!$O$13&gt;=2000,23,
IF('Pricing + Order Summary'!$O$13&gt;=750,21,
2)))))</f>
        <v>2</v>
      </c>
      <c r="M2377" s="231" t="str">
        <f>"SPS20115"&amp;"-"&amp;D2377&amp;"-"&amp;'Order Form'!$O$3&amp;"-5"</f>
        <v>SPS20115-0-1-5</v>
      </c>
    </row>
    <row r="2378" spans="1:13">
      <c r="A2378" s="234">
        <f>'Order Form'!A265</f>
        <v>100403</v>
      </c>
      <c r="B2378" s="234">
        <f t="shared" si="158"/>
        <v>100403</v>
      </c>
      <c r="C2378" s="235">
        <f t="shared" si="159"/>
        <v>100403</v>
      </c>
      <c r="D2378" s="231">
        <f>'Order Form'!$N$2</f>
        <v>0</v>
      </c>
      <c r="E2378" s="232">
        <f>'Order Form'!$N$11</f>
        <v>0</v>
      </c>
      <c r="F2378" s="232" t="str">
        <f>IF(ISBLANK('Order Form'!$N$12),"",'Order Form'!$N$12)</f>
        <v/>
      </c>
      <c r="G2378" s="232">
        <f t="shared" ca="1" si="161"/>
        <v>41887</v>
      </c>
      <c r="H2378" s="233">
        <f>'Order Form'!$N$13</f>
        <v>0</v>
      </c>
      <c r="I2378" s="236">
        <f>'Order Form'!E265</f>
        <v>10</v>
      </c>
      <c r="J2378" s="231">
        <f>'Order Form'!N265</f>
        <v>0</v>
      </c>
      <c r="K2378" s="231" t="str">
        <f t="shared" si="160"/>
        <v>F</v>
      </c>
      <c r="L2378" s="231">
        <f>IF('Pricing + Order Summary'!$O$13&gt;=8000,14,
IF('Pricing + Order Summary'!$O$13&gt;=5500,15,
IF('Pricing + Order Summary'!$O$13&gt;=4000,16,
IF('Pricing + Order Summary'!$O$13&gt;=2000,23,
IF('Pricing + Order Summary'!$O$13&gt;=750,21,
2)))))</f>
        <v>2</v>
      </c>
      <c r="M2378" s="231" t="str">
        <f>"SPS20115"&amp;"-"&amp;D2378&amp;"-"&amp;'Order Form'!$O$3&amp;"-5"</f>
        <v>SPS20115-0-1-5</v>
      </c>
    </row>
    <row r="2379" spans="1:13">
      <c r="A2379" s="234">
        <f>'Order Form'!A266</f>
        <v>100200</v>
      </c>
      <c r="B2379" s="234">
        <f t="shared" si="158"/>
        <v>100200</v>
      </c>
      <c r="C2379" s="235">
        <f t="shared" si="159"/>
        <v>100200</v>
      </c>
      <c r="D2379" s="231">
        <f>'Order Form'!$N$2</f>
        <v>0</v>
      </c>
      <c r="E2379" s="232">
        <f>'Order Form'!$N$11</f>
        <v>0</v>
      </c>
      <c r="F2379" s="232" t="str">
        <f>IF(ISBLANK('Order Form'!$N$12),"",'Order Form'!$N$12)</f>
        <v/>
      </c>
      <c r="G2379" s="232">
        <f t="shared" ca="1" si="161"/>
        <v>41887</v>
      </c>
      <c r="H2379" s="233">
        <f>'Order Form'!$N$13</f>
        <v>0</v>
      </c>
      <c r="I2379" s="236">
        <f>'Order Form'!E266</f>
        <v>10</v>
      </c>
      <c r="J2379" s="231">
        <f>'Order Form'!N266</f>
        <v>0</v>
      </c>
      <c r="K2379" s="231" t="str">
        <f t="shared" si="160"/>
        <v>F</v>
      </c>
      <c r="L2379" s="231">
        <f>IF('Pricing + Order Summary'!$O$13&gt;=8000,14,
IF('Pricing + Order Summary'!$O$13&gt;=5500,15,
IF('Pricing + Order Summary'!$O$13&gt;=4000,16,
IF('Pricing + Order Summary'!$O$13&gt;=2000,23,
IF('Pricing + Order Summary'!$O$13&gt;=750,21,
2)))))</f>
        <v>2</v>
      </c>
      <c r="M2379" s="231" t="str">
        <f>"SPS20115"&amp;"-"&amp;D2379&amp;"-"&amp;'Order Form'!$O$3&amp;"-5"</f>
        <v>SPS20115-0-1-5</v>
      </c>
    </row>
    <row r="2380" spans="1:13">
      <c r="A2380" s="234">
        <f>'Order Form'!A267</f>
        <v>104788</v>
      </c>
      <c r="B2380" s="234">
        <f t="shared" si="158"/>
        <v>104788</v>
      </c>
      <c r="C2380" s="235">
        <f t="shared" si="159"/>
        <v>104788</v>
      </c>
      <c r="D2380" s="231">
        <f>'Order Form'!$N$2</f>
        <v>0</v>
      </c>
      <c r="E2380" s="232">
        <f>'Order Form'!$N$11</f>
        <v>0</v>
      </c>
      <c r="F2380" s="232" t="str">
        <f>IF(ISBLANK('Order Form'!$N$12),"",'Order Form'!$N$12)</f>
        <v/>
      </c>
      <c r="G2380" s="232">
        <f t="shared" ca="1" si="161"/>
        <v>41887</v>
      </c>
      <c r="H2380" s="233">
        <f>'Order Form'!$N$13</f>
        <v>0</v>
      </c>
      <c r="I2380" s="236">
        <f>'Order Form'!E267</f>
        <v>10</v>
      </c>
      <c r="J2380" s="231">
        <f>'Order Form'!N267</f>
        <v>0</v>
      </c>
      <c r="K2380" s="231" t="str">
        <f t="shared" si="160"/>
        <v>F</v>
      </c>
      <c r="L2380" s="231">
        <f>IF('Pricing + Order Summary'!$O$13&gt;=8000,14,
IF('Pricing + Order Summary'!$O$13&gt;=5500,15,
IF('Pricing + Order Summary'!$O$13&gt;=4000,16,
IF('Pricing + Order Summary'!$O$13&gt;=2000,23,
IF('Pricing + Order Summary'!$O$13&gt;=750,21,
2)))))</f>
        <v>2</v>
      </c>
      <c r="M2380" s="231" t="str">
        <f>"SPS20115"&amp;"-"&amp;D2380&amp;"-"&amp;'Order Form'!$O$3&amp;"-5"</f>
        <v>SPS20115-0-1-5</v>
      </c>
    </row>
    <row r="2381" spans="1:13">
      <c r="A2381" s="234">
        <f>'Order Form'!A268</f>
        <v>108395</v>
      </c>
      <c r="B2381" s="234">
        <f t="shared" si="158"/>
        <v>108395</v>
      </c>
      <c r="C2381" s="235">
        <f t="shared" si="159"/>
        <v>108395</v>
      </c>
      <c r="D2381" s="231">
        <f>'Order Form'!$N$2</f>
        <v>0</v>
      </c>
      <c r="E2381" s="232">
        <f>'Order Form'!$N$11</f>
        <v>0</v>
      </c>
      <c r="F2381" s="232" t="str">
        <f>IF(ISBLANK('Order Form'!$N$12),"",'Order Form'!$N$12)</f>
        <v/>
      </c>
      <c r="G2381" s="232">
        <f t="shared" ca="1" si="161"/>
        <v>41887</v>
      </c>
      <c r="H2381" s="233">
        <f>'Order Form'!$N$13</f>
        <v>0</v>
      </c>
      <c r="I2381" s="236">
        <f>'Order Form'!E268</f>
        <v>10</v>
      </c>
      <c r="J2381" s="231">
        <f>'Order Form'!N268</f>
        <v>0</v>
      </c>
      <c r="K2381" s="231" t="str">
        <f t="shared" si="160"/>
        <v>F</v>
      </c>
      <c r="L2381" s="231">
        <f>IF('Pricing + Order Summary'!$O$13&gt;=8000,14,
IF('Pricing + Order Summary'!$O$13&gt;=5500,15,
IF('Pricing + Order Summary'!$O$13&gt;=4000,16,
IF('Pricing + Order Summary'!$O$13&gt;=2000,23,
IF('Pricing + Order Summary'!$O$13&gt;=750,21,
2)))))</f>
        <v>2</v>
      </c>
      <c r="M2381" s="231" t="str">
        <f>"SPS20115"&amp;"-"&amp;D2381&amp;"-"&amp;'Order Form'!$O$3&amp;"-5"</f>
        <v>SPS20115-0-1-5</v>
      </c>
    </row>
    <row r="2382" spans="1:13">
      <c r="A2382" s="234">
        <f>'Order Form'!A269</f>
        <v>100401</v>
      </c>
      <c r="B2382" s="234">
        <f t="shared" si="158"/>
        <v>100401</v>
      </c>
      <c r="C2382" s="235">
        <f t="shared" si="159"/>
        <v>100401</v>
      </c>
      <c r="D2382" s="231">
        <f>'Order Form'!$N$2</f>
        <v>0</v>
      </c>
      <c r="E2382" s="232">
        <f>'Order Form'!$N$11</f>
        <v>0</v>
      </c>
      <c r="F2382" s="232" t="str">
        <f>IF(ISBLANK('Order Form'!$N$12),"",'Order Form'!$N$12)</f>
        <v/>
      </c>
      <c r="G2382" s="232">
        <f t="shared" ca="1" si="161"/>
        <v>41887</v>
      </c>
      <c r="H2382" s="233">
        <f>'Order Form'!$N$13</f>
        <v>0</v>
      </c>
      <c r="I2382" s="236">
        <f>'Order Form'!E269</f>
        <v>10</v>
      </c>
      <c r="J2382" s="231">
        <f>'Order Form'!N269</f>
        <v>0</v>
      </c>
      <c r="K2382" s="231" t="str">
        <f t="shared" si="160"/>
        <v>F</v>
      </c>
      <c r="L2382" s="231">
        <f>IF('Pricing + Order Summary'!$O$13&gt;=8000,14,
IF('Pricing + Order Summary'!$O$13&gt;=5500,15,
IF('Pricing + Order Summary'!$O$13&gt;=4000,16,
IF('Pricing + Order Summary'!$O$13&gt;=2000,23,
IF('Pricing + Order Summary'!$O$13&gt;=750,21,
2)))))</f>
        <v>2</v>
      </c>
      <c r="M2382" s="231" t="str">
        <f>"SPS20115"&amp;"-"&amp;D2382&amp;"-"&amp;'Order Form'!$O$3&amp;"-5"</f>
        <v>SPS20115-0-1-5</v>
      </c>
    </row>
    <row r="2383" spans="1:13">
      <c r="A2383" s="234">
        <f>'Order Form'!A270</f>
        <v>104789</v>
      </c>
      <c r="B2383" s="234">
        <f t="shared" si="158"/>
        <v>104789</v>
      </c>
      <c r="C2383" s="235">
        <f t="shared" si="159"/>
        <v>104789</v>
      </c>
      <c r="D2383" s="231">
        <f>'Order Form'!$N$2</f>
        <v>0</v>
      </c>
      <c r="E2383" s="232">
        <f>'Order Form'!$N$11</f>
        <v>0</v>
      </c>
      <c r="F2383" s="232" t="str">
        <f>IF(ISBLANK('Order Form'!$N$12),"",'Order Form'!$N$12)</f>
        <v/>
      </c>
      <c r="G2383" s="232">
        <f t="shared" ca="1" si="161"/>
        <v>41887</v>
      </c>
      <c r="H2383" s="233">
        <f>'Order Form'!$N$13</f>
        <v>0</v>
      </c>
      <c r="I2383" s="236">
        <f>'Order Form'!E270</f>
        <v>10</v>
      </c>
      <c r="J2383" s="231">
        <f>'Order Form'!N270</f>
        <v>0</v>
      </c>
      <c r="K2383" s="231" t="str">
        <f t="shared" si="160"/>
        <v>F</v>
      </c>
      <c r="L2383" s="231">
        <f>IF('Pricing + Order Summary'!$O$13&gt;=8000,14,
IF('Pricing + Order Summary'!$O$13&gt;=5500,15,
IF('Pricing + Order Summary'!$O$13&gt;=4000,16,
IF('Pricing + Order Summary'!$O$13&gt;=2000,23,
IF('Pricing + Order Summary'!$O$13&gt;=750,21,
2)))))</f>
        <v>2</v>
      </c>
      <c r="M2383" s="231" t="str">
        <f>"SPS20115"&amp;"-"&amp;D2383&amp;"-"&amp;'Order Form'!$O$3&amp;"-5"</f>
        <v>SPS20115-0-1-5</v>
      </c>
    </row>
    <row r="2384" spans="1:13">
      <c r="A2384" s="234">
        <f>'Order Form'!A271</f>
        <v>100404</v>
      </c>
      <c r="B2384" s="234">
        <f t="shared" si="158"/>
        <v>100404</v>
      </c>
      <c r="C2384" s="235">
        <f t="shared" si="159"/>
        <v>100404</v>
      </c>
      <c r="D2384" s="231">
        <f>'Order Form'!$N$2</f>
        <v>0</v>
      </c>
      <c r="E2384" s="232">
        <f>'Order Form'!$N$11</f>
        <v>0</v>
      </c>
      <c r="F2384" s="232" t="str">
        <f>IF(ISBLANK('Order Form'!$N$12),"",'Order Form'!$N$12)</f>
        <v/>
      </c>
      <c r="G2384" s="232">
        <f t="shared" ca="1" si="161"/>
        <v>41887</v>
      </c>
      <c r="H2384" s="233">
        <f>'Order Form'!$N$13</f>
        <v>0</v>
      </c>
      <c r="I2384" s="236">
        <f>'Order Form'!E271</f>
        <v>10</v>
      </c>
      <c r="J2384" s="231">
        <f>'Order Form'!N271</f>
        <v>0</v>
      </c>
      <c r="K2384" s="231" t="str">
        <f t="shared" si="160"/>
        <v>F</v>
      </c>
      <c r="L2384" s="231">
        <f>IF('Pricing + Order Summary'!$O$13&gt;=8000,14,
IF('Pricing + Order Summary'!$O$13&gt;=5500,15,
IF('Pricing + Order Summary'!$O$13&gt;=4000,16,
IF('Pricing + Order Summary'!$O$13&gt;=2000,23,
IF('Pricing + Order Summary'!$O$13&gt;=750,21,
2)))))</f>
        <v>2</v>
      </c>
      <c r="M2384" s="231" t="str">
        <f>"SPS20115"&amp;"-"&amp;D2384&amp;"-"&amp;'Order Form'!$O$3&amp;"-5"</f>
        <v>SPS20115-0-1-5</v>
      </c>
    </row>
    <row r="2385" spans="1:13">
      <c r="A2385" s="234">
        <f>'Order Form'!A272</f>
        <v>108389</v>
      </c>
      <c r="B2385" s="234">
        <f t="shared" si="158"/>
        <v>108389</v>
      </c>
      <c r="C2385" s="235">
        <f t="shared" si="159"/>
        <v>108389</v>
      </c>
      <c r="D2385" s="231">
        <f>'Order Form'!$N$2</f>
        <v>0</v>
      </c>
      <c r="E2385" s="232">
        <f>'Order Form'!$N$11</f>
        <v>0</v>
      </c>
      <c r="F2385" s="232" t="str">
        <f>IF(ISBLANK('Order Form'!$N$12),"",'Order Form'!$N$12)</f>
        <v/>
      </c>
      <c r="G2385" s="232">
        <f t="shared" ca="1" si="161"/>
        <v>41887</v>
      </c>
      <c r="H2385" s="233">
        <f>'Order Form'!$N$13</f>
        <v>0</v>
      </c>
      <c r="I2385" s="236">
        <f>'Order Form'!E272</f>
        <v>10</v>
      </c>
      <c r="J2385" s="231">
        <f>'Order Form'!N272</f>
        <v>0</v>
      </c>
      <c r="K2385" s="231" t="str">
        <f t="shared" si="160"/>
        <v>F</v>
      </c>
      <c r="L2385" s="231">
        <f>IF('Pricing + Order Summary'!$O$13&gt;=8000,14,
IF('Pricing + Order Summary'!$O$13&gt;=5500,15,
IF('Pricing + Order Summary'!$O$13&gt;=4000,16,
IF('Pricing + Order Summary'!$O$13&gt;=2000,23,
IF('Pricing + Order Summary'!$O$13&gt;=750,21,
2)))))</f>
        <v>2</v>
      </c>
      <c r="M2385" s="231" t="str">
        <f>"SPS20115"&amp;"-"&amp;D2385&amp;"-"&amp;'Order Form'!$O$3&amp;"-5"</f>
        <v>SPS20115-0-1-5</v>
      </c>
    </row>
    <row r="2386" spans="1:13">
      <c r="A2386" s="234">
        <f>'Order Form'!A273</f>
        <v>108390</v>
      </c>
      <c r="B2386" s="234">
        <f t="shared" si="158"/>
        <v>108390</v>
      </c>
      <c r="C2386" s="235">
        <f t="shared" si="159"/>
        <v>108390</v>
      </c>
      <c r="D2386" s="231">
        <f>'Order Form'!$N$2</f>
        <v>0</v>
      </c>
      <c r="E2386" s="232">
        <f>'Order Form'!$N$11</f>
        <v>0</v>
      </c>
      <c r="F2386" s="232" t="str">
        <f>IF(ISBLANK('Order Form'!$N$12),"",'Order Form'!$N$12)</f>
        <v/>
      </c>
      <c r="G2386" s="232">
        <f t="shared" ca="1" si="161"/>
        <v>41887</v>
      </c>
      <c r="H2386" s="233">
        <f>'Order Form'!$N$13</f>
        <v>0</v>
      </c>
      <c r="I2386" s="236">
        <f>'Order Form'!E273</f>
        <v>10</v>
      </c>
      <c r="J2386" s="231">
        <f>'Order Form'!N273</f>
        <v>0</v>
      </c>
      <c r="K2386" s="231" t="str">
        <f t="shared" si="160"/>
        <v>F</v>
      </c>
      <c r="L2386" s="231">
        <f>IF('Pricing + Order Summary'!$O$13&gt;=8000,14,
IF('Pricing + Order Summary'!$O$13&gt;=5500,15,
IF('Pricing + Order Summary'!$O$13&gt;=4000,16,
IF('Pricing + Order Summary'!$O$13&gt;=2000,23,
IF('Pricing + Order Summary'!$O$13&gt;=750,21,
2)))))</f>
        <v>2</v>
      </c>
      <c r="M2386" s="231" t="str">
        <f>"SPS20115"&amp;"-"&amp;D2386&amp;"-"&amp;'Order Form'!$O$3&amp;"-5"</f>
        <v>SPS20115-0-1-5</v>
      </c>
    </row>
    <row r="2387" spans="1:13">
      <c r="A2387" s="234">
        <f>'Order Form'!A274</f>
        <v>108391</v>
      </c>
      <c r="B2387" s="234">
        <f t="shared" ref="B2387:B2450" si="162">A2387</f>
        <v>108391</v>
      </c>
      <c r="C2387" s="235">
        <f t="shared" ref="C2387:C2450" si="163">IF(B2387=0,A2387,B2387)</f>
        <v>108391</v>
      </c>
      <c r="D2387" s="231">
        <f>'Order Form'!$N$2</f>
        <v>0</v>
      </c>
      <c r="E2387" s="232">
        <f>'Order Form'!$N$11</f>
        <v>0</v>
      </c>
      <c r="F2387" s="232" t="str">
        <f>IF(ISBLANK('Order Form'!$N$12),"",'Order Form'!$N$12)</f>
        <v/>
      </c>
      <c r="G2387" s="232">
        <f t="shared" ca="1" si="161"/>
        <v>41887</v>
      </c>
      <c r="H2387" s="233">
        <f>'Order Form'!$N$13</f>
        <v>0</v>
      </c>
      <c r="I2387" s="236">
        <f>'Order Form'!E274</f>
        <v>10</v>
      </c>
      <c r="J2387" s="231">
        <f>'Order Form'!N274</f>
        <v>0</v>
      </c>
      <c r="K2387" s="231" t="str">
        <f t="shared" ref="K2387:K2450" si="164">IF(J2387=0,"F","T")</f>
        <v>F</v>
      </c>
      <c r="L2387" s="231">
        <f>IF('Pricing + Order Summary'!$O$13&gt;=8000,14,
IF('Pricing + Order Summary'!$O$13&gt;=5500,15,
IF('Pricing + Order Summary'!$O$13&gt;=4000,16,
IF('Pricing + Order Summary'!$O$13&gt;=2000,23,
IF('Pricing + Order Summary'!$O$13&gt;=750,21,
2)))))</f>
        <v>2</v>
      </c>
      <c r="M2387" s="231" t="str">
        <f>"SPS20115"&amp;"-"&amp;D2387&amp;"-"&amp;'Order Form'!$O$3&amp;"-5"</f>
        <v>SPS20115-0-1-5</v>
      </c>
    </row>
    <row r="2388" spans="1:13">
      <c r="A2388" s="234">
        <f>'Order Form'!A275</f>
        <v>105735</v>
      </c>
      <c r="B2388" s="234">
        <f t="shared" si="162"/>
        <v>105735</v>
      </c>
      <c r="C2388" s="235">
        <f t="shared" si="163"/>
        <v>105735</v>
      </c>
      <c r="D2388" s="231">
        <f>'Order Form'!$N$2</f>
        <v>0</v>
      </c>
      <c r="E2388" s="232">
        <f>'Order Form'!$N$11</f>
        <v>0</v>
      </c>
      <c r="F2388" s="232" t="str">
        <f>IF(ISBLANK('Order Form'!$N$12),"",'Order Form'!$N$12)</f>
        <v/>
      </c>
      <c r="G2388" s="232">
        <f t="shared" ca="1" si="161"/>
        <v>41887</v>
      </c>
      <c r="H2388" s="233">
        <f>'Order Form'!$N$13</f>
        <v>0</v>
      </c>
      <c r="I2388" s="236">
        <f>'Order Form'!E275</f>
        <v>10</v>
      </c>
      <c r="J2388" s="231">
        <f>'Order Form'!N275</f>
        <v>0</v>
      </c>
      <c r="K2388" s="231" t="str">
        <f t="shared" si="164"/>
        <v>F</v>
      </c>
      <c r="L2388" s="231">
        <f>IF('Pricing + Order Summary'!$O$13&gt;=8000,14,
IF('Pricing + Order Summary'!$O$13&gt;=5500,15,
IF('Pricing + Order Summary'!$O$13&gt;=4000,16,
IF('Pricing + Order Summary'!$O$13&gt;=2000,23,
IF('Pricing + Order Summary'!$O$13&gt;=750,21,
2)))))</f>
        <v>2</v>
      </c>
      <c r="M2388" s="231" t="str">
        <f>"SPS20115"&amp;"-"&amp;D2388&amp;"-"&amp;'Order Form'!$O$3&amp;"-5"</f>
        <v>SPS20115-0-1-5</v>
      </c>
    </row>
    <row r="2389" spans="1:13">
      <c r="A2389" s="234">
        <f>'Order Form'!A276</f>
        <v>105736</v>
      </c>
      <c r="B2389" s="234">
        <f t="shared" si="162"/>
        <v>105736</v>
      </c>
      <c r="C2389" s="235">
        <f t="shared" si="163"/>
        <v>105736</v>
      </c>
      <c r="D2389" s="231">
        <f>'Order Form'!$N$2</f>
        <v>0</v>
      </c>
      <c r="E2389" s="232">
        <f>'Order Form'!$N$11</f>
        <v>0</v>
      </c>
      <c r="F2389" s="232" t="str">
        <f>IF(ISBLANK('Order Form'!$N$12),"",'Order Form'!$N$12)</f>
        <v/>
      </c>
      <c r="G2389" s="232">
        <f t="shared" ca="1" si="161"/>
        <v>41887</v>
      </c>
      <c r="H2389" s="233">
        <f>'Order Form'!$N$13</f>
        <v>0</v>
      </c>
      <c r="I2389" s="236">
        <f>'Order Form'!E276</f>
        <v>10</v>
      </c>
      <c r="J2389" s="231">
        <f>'Order Form'!N276</f>
        <v>0</v>
      </c>
      <c r="K2389" s="231" t="str">
        <f t="shared" si="164"/>
        <v>F</v>
      </c>
      <c r="L2389" s="231">
        <f>IF('Pricing + Order Summary'!$O$13&gt;=8000,14,
IF('Pricing + Order Summary'!$O$13&gt;=5500,15,
IF('Pricing + Order Summary'!$O$13&gt;=4000,16,
IF('Pricing + Order Summary'!$O$13&gt;=2000,23,
IF('Pricing + Order Summary'!$O$13&gt;=750,21,
2)))))</f>
        <v>2</v>
      </c>
      <c r="M2389" s="231" t="str">
        <f>"SPS20115"&amp;"-"&amp;D2389&amp;"-"&amp;'Order Form'!$O$3&amp;"-5"</f>
        <v>SPS20115-0-1-5</v>
      </c>
    </row>
    <row r="2390" spans="1:13">
      <c r="A2390" s="234">
        <f>'Order Form'!A277</f>
        <v>108385</v>
      </c>
      <c r="B2390" s="234">
        <f t="shared" si="162"/>
        <v>108385</v>
      </c>
      <c r="C2390" s="235">
        <f t="shared" si="163"/>
        <v>108385</v>
      </c>
      <c r="D2390" s="231">
        <f>'Order Form'!$N$2</f>
        <v>0</v>
      </c>
      <c r="E2390" s="232">
        <f>'Order Form'!$N$11</f>
        <v>0</v>
      </c>
      <c r="F2390" s="232" t="str">
        <f>IF(ISBLANK('Order Form'!$N$12),"",'Order Form'!$N$12)</f>
        <v/>
      </c>
      <c r="G2390" s="232">
        <f t="shared" ca="1" si="161"/>
        <v>41887</v>
      </c>
      <c r="H2390" s="233">
        <f>'Order Form'!$N$13</f>
        <v>0</v>
      </c>
      <c r="I2390" s="236">
        <f>'Order Form'!E277</f>
        <v>10</v>
      </c>
      <c r="J2390" s="231">
        <f>'Order Form'!N277</f>
        <v>0</v>
      </c>
      <c r="K2390" s="231" t="str">
        <f t="shared" si="164"/>
        <v>F</v>
      </c>
      <c r="L2390" s="231">
        <f>IF('Pricing + Order Summary'!$O$13&gt;=8000,14,
IF('Pricing + Order Summary'!$O$13&gt;=5500,15,
IF('Pricing + Order Summary'!$O$13&gt;=4000,16,
IF('Pricing + Order Summary'!$O$13&gt;=2000,23,
IF('Pricing + Order Summary'!$O$13&gt;=750,21,
2)))))</f>
        <v>2</v>
      </c>
      <c r="M2390" s="231" t="str">
        <f>"SPS20115"&amp;"-"&amp;D2390&amp;"-"&amp;'Order Form'!$O$3&amp;"-5"</f>
        <v>SPS20115-0-1-5</v>
      </c>
    </row>
    <row r="2391" spans="1:13">
      <c r="A2391" s="234">
        <f>'Order Form'!A278</f>
        <v>104840</v>
      </c>
      <c r="B2391" s="234">
        <f t="shared" si="162"/>
        <v>104840</v>
      </c>
      <c r="C2391" s="235">
        <f t="shared" si="163"/>
        <v>104840</v>
      </c>
      <c r="D2391" s="231">
        <f>'Order Form'!$N$2</f>
        <v>0</v>
      </c>
      <c r="E2391" s="232">
        <f>'Order Form'!$N$11</f>
        <v>0</v>
      </c>
      <c r="F2391" s="232" t="str">
        <f>IF(ISBLANK('Order Form'!$N$12),"",'Order Form'!$N$12)</f>
        <v/>
      </c>
      <c r="G2391" s="232">
        <f t="shared" ca="1" si="161"/>
        <v>41887</v>
      </c>
      <c r="H2391" s="233">
        <f>'Order Form'!$N$13</f>
        <v>0</v>
      </c>
      <c r="I2391" s="236">
        <f>'Order Form'!E278</f>
        <v>10</v>
      </c>
      <c r="J2391" s="231">
        <f>'Order Form'!N278</f>
        <v>0</v>
      </c>
      <c r="K2391" s="231" t="str">
        <f t="shared" si="164"/>
        <v>F</v>
      </c>
      <c r="L2391" s="231">
        <f>IF('Pricing + Order Summary'!$O$13&gt;=8000,14,
IF('Pricing + Order Summary'!$O$13&gt;=5500,15,
IF('Pricing + Order Summary'!$O$13&gt;=4000,16,
IF('Pricing + Order Summary'!$O$13&gt;=2000,23,
IF('Pricing + Order Summary'!$O$13&gt;=750,21,
2)))))</f>
        <v>2</v>
      </c>
      <c r="M2391" s="231" t="str">
        <f>"SPS20115"&amp;"-"&amp;D2391&amp;"-"&amp;'Order Form'!$O$3&amp;"-5"</f>
        <v>SPS20115-0-1-5</v>
      </c>
    </row>
    <row r="2392" spans="1:13">
      <c r="A2392" s="234">
        <f>'Order Form'!A279</f>
        <v>108401</v>
      </c>
      <c r="B2392" s="234">
        <f t="shared" si="162"/>
        <v>108401</v>
      </c>
      <c r="C2392" s="235">
        <f t="shared" si="163"/>
        <v>108401</v>
      </c>
      <c r="D2392" s="231">
        <f>'Order Form'!$N$2</f>
        <v>0</v>
      </c>
      <c r="E2392" s="232">
        <f>'Order Form'!$N$11</f>
        <v>0</v>
      </c>
      <c r="F2392" s="232" t="str">
        <f>IF(ISBLANK('Order Form'!$N$12),"",'Order Form'!$N$12)</f>
        <v/>
      </c>
      <c r="G2392" s="232">
        <f t="shared" ca="1" si="161"/>
        <v>41887</v>
      </c>
      <c r="H2392" s="233">
        <f>'Order Form'!$N$13</f>
        <v>0</v>
      </c>
      <c r="I2392" s="236">
        <f>'Order Form'!E279</f>
        <v>10</v>
      </c>
      <c r="J2392" s="231">
        <f>'Order Form'!N279</f>
        <v>0</v>
      </c>
      <c r="K2392" s="231" t="str">
        <f t="shared" si="164"/>
        <v>F</v>
      </c>
      <c r="L2392" s="231">
        <f>IF('Pricing + Order Summary'!$O$13&gt;=8000,14,
IF('Pricing + Order Summary'!$O$13&gt;=5500,15,
IF('Pricing + Order Summary'!$O$13&gt;=4000,16,
IF('Pricing + Order Summary'!$O$13&gt;=2000,23,
IF('Pricing + Order Summary'!$O$13&gt;=750,21,
2)))))</f>
        <v>2</v>
      </c>
      <c r="M2392" s="231" t="str">
        <f>"SPS20115"&amp;"-"&amp;D2392&amp;"-"&amp;'Order Form'!$O$3&amp;"-5"</f>
        <v>SPS20115-0-1-5</v>
      </c>
    </row>
    <row r="2393" spans="1:13">
      <c r="A2393" s="234">
        <f>'Order Form'!A280</f>
        <v>108399</v>
      </c>
      <c r="B2393" s="234">
        <f t="shared" si="162"/>
        <v>108399</v>
      </c>
      <c r="C2393" s="235">
        <f t="shared" si="163"/>
        <v>108399</v>
      </c>
      <c r="D2393" s="231">
        <f>'Order Form'!$N$2</f>
        <v>0</v>
      </c>
      <c r="E2393" s="232">
        <f>'Order Form'!$N$11</f>
        <v>0</v>
      </c>
      <c r="F2393" s="232" t="str">
        <f>IF(ISBLANK('Order Form'!$N$12),"",'Order Form'!$N$12)</f>
        <v/>
      </c>
      <c r="G2393" s="232">
        <f t="shared" ca="1" si="161"/>
        <v>41887</v>
      </c>
      <c r="H2393" s="233">
        <f>'Order Form'!$N$13</f>
        <v>0</v>
      </c>
      <c r="I2393" s="236">
        <f>'Order Form'!E280</f>
        <v>10</v>
      </c>
      <c r="J2393" s="231">
        <f>'Order Form'!N280</f>
        <v>0</v>
      </c>
      <c r="K2393" s="231" t="str">
        <f t="shared" si="164"/>
        <v>F</v>
      </c>
      <c r="L2393" s="231">
        <f>IF('Pricing + Order Summary'!$O$13&gt;=8000,14,
IF('Pricing + Order Summary'!$O$13&gt;=5500,15,
IF('Pricing + Order Summary'!$O$13&gt;=4000,16,
IF('Pricing + Order Summary'!$O$13&gt;=2000,23,
IF('Pricing + Order Summary'!$O$13&gt;=750,21,
2)))))</f>
        <v>2</v>
      </c>
      <c r="M2393" s="231" t="str">
        <f>"SPS20115"&amp;"-"&amp;D2393&amp;"-"&amp;'Order Form'!$O$3&amp;"-5"</f>
        <v>SPS20115-0-1-5</v>
      </c>
    </row>
    <row r="2394" spans="1:13">
      <c r="A2394" s="234">
        <f>'Order Form'!A281</f>
        <v>105753</v>
      </c>
      <c r="B2394" s="234">
        <f t="shared" si="162"/>
        <v>105753</v>
      </c>
      <c r="C2394" s="235">
        <f t="shared" si="163"/>
        <v>105753</v>
      </c>
      <c r="D2394" s="231">
        <f>'Order Form'!$N$2</f>
        <v>0</v>
      </c>
      <c r="E2394" s="232">
        <f>'Order Form'!$N$11</f>
        <v>0</v>
      </c>
      <c r="F2394" s="232" t="str">
        <f>IF(ISBLANK('Order Form'!$N$12),"",'Order Form'!$N$12)</f>
        <v/>
      </c>
      <c r="G2394" s="232">
        <f t="shared" ca="1" si="161"/>
        <v>41887</v>
      </c>
      <c r="H2394" s="233">
        <f>'Order Form'!$N$13</f>
        <v>0</v>
      </c>
      <c r="I2394" s="236">
        <f>'Order Form'!E281</f>
        <v>10</v>
      </c>
      <c r="J2394" s="231">
        <f>'Order Form'!N281</f>
        <v>0</v>
      </c>
      <c r="K2394" s="231" t="str">
        <f t="shared" si="164"/>
        <v>F</v>
      </c>
      <c r="L2394" s="231">
        <f>IF('Pricing + Order Summary'!$O$13&gt;=8000,14,
IF('Pricing + Order Summary'!$O$13&gt;=5500,15,
IF('Pricing + Order Summary'!$O$13&gt;=4000,16,
IF('Pricing + Order Summary'!$O$13&gt;=2000,23,
IF('Pricing + Order Summary'!$O$13&gt;=750,21,
2)))))</f>
        <v>2</v>
      </c>
      <c r="M2394" s="231" t="str">
        <f>"SPS20115"&amp;"-"&amp;D2394&amp;"-"&amp;'Order Form'!$O$3&amp;"-5"</f>
        <v>SPS20115-0-1-5</v>
      </c>
    </row>
    <row r="2395" spans="1:13">
      <c r="A2395" s="234">
        <f>'Order Form'!A282</f>
        <v>108380</v>
      </c>
      <c r="B2395" s="234">
        <f t="shared" si="162"/>
        <v>108380</v>
      </c>
      <c r="C2395" s="235">
        <f t="shared" si="163"/>
        <v>108380</v>
      </c>
      <c r="D2395" s="231">
        <f>'Order Form'!$N$2</f>
        <v>0</v>
      </c>
      <c r="E2395" s="232">
        <f>'Order Form'!$N$11</f>
        <v>0</v>
      </c>
      <c r="F2395" s="232" t="str">
        <f>IF(ISBLANK('Order Form'!$N$12),"",'Order Form'!$N$12)</f>
        <v/>
      </c>
      <c r="G2395" s="232">
        <f t="shared" ca="1" si="161"/>
        <v>41887</v>
      </c>
      <c r="H2395" s="233">
        <f>'Order Form'!$N$13</f>
        <v>0</v>
      </c>
      <c r="I2395" s="236">
        <f>'Order Form'!E282</f>
        <v>10</v>
      </c>
      <c r="J2395" s="231">
        <f>'Order Form'!N282</f>
        <v>0</v>
      </c>
      <c r="K2395" s="231" t="str">
        <f t="shared" si="164"/>
        <v>F</v>
      </c>
      <c r="L2395" s="231">
        <f>IF('Pricing + Order Summary'!$O$13&gt;=8000,14,
IF('Pricing + Order Summary'!$O$13&gt;=5500,15,
IF('Pricing + Order Summary'!$O$13&gt;=4000,16,
IF('Pricing + Order Summary'!$O$13&gt;=2000,23,
IF('Pricing + Order Summary'!$O$13&gt;=750,21,
2)))))</f>
        <v>2</v>
      </c>
      <c r="M2395" s="231" t="str">
        <f>"SPS20115"&amp;"-"&amp;D2395&amp;"-"&amp;'Order Form'!$O$3&amp;"-5"</f>
        <v>SPS20115-0-1-5</v>
      </c>
    </row>
    <row r="2396" spans="1:13">
      <c r="A2396" s="234">
        <f>'Order Form'!A283</f>
        <v>108415</v>
      </c>
      <c r="B2396" s="234">
        <f t="shared" si="162"/>
        <v>108415</v>
      </c>
      <c r="C2396" s="235">
        <f t="shared" si="163"/>
        <v>108415</v>
      </c>
      <c r="D2396" s="231">
        <f>'Order Form'!$N$2</f>
        <v>0</v>
      </c>
      <c r="E2396" s="232">
        <f>'Order Form'!$N$11</f>
        <v>0</v>
      </c>
      <c r="F2396" s="232" t="str">
        <f>IF(ISBLANK('Order Form'!$N$12),"",'Order Form'!$N$12)</f>
        <v/>
      </c>
      <c r="G2396" s="232">
        <f t="shared" ca="1" si="161"/>
        <v>41887</v>
      </c>
      <c r="H2396" s="233">
        <f>'Order Form'!$N$13</f>
        <v>0</v>
      </c>
      <c r="I2396" s="236">
        <f>'Order Form'!E283</f>
        <v>10</v>
      </c>
      <c r="J2396" s="231">
        <f>'Order Form'!N283</f>
        <v>0</v>
      </c>
      <c r="K2396" s="231" t="str">
        <f t="shared" si="164"/>
        <v>F</v>
      </c>
      <c r="L2396" s="231">
        <f>IF('Pricing + Order Summary'!$O$13&gt;=8000,14,
IF('Pricing + Order Summary'!$O$13&gt;=5500,15,
IF('Pricing + Order Summary'!$O$13&gt;=4000,16,
IF('Pricing + Order Summary'!$O$13&gt;=2000,23,
IF('Pricing + Order Summary'!$O$13&gt;=750,21,
2)))))</f>
        <v>2</v>
      </c>
      <c r="M2396" s="231" t="str">
        <f>"SPS20115"&amp;"-"&amp;D2396&amp;"-"&amp;'Order Form'!$O$3&amp;"-5"</f>
        <v>SPS20115-0-1-5</v>
      </c>
    </row>
    <row r="2397" spans="1:13">
      <c r="A2397" s="234">
        <f>'Order Form'!A284</f>
        <v>108416</v>
      </c>
      <c r="B2397" s="234">
        <f t="shared" si="162"/>
        <v>108416</v>
      </c>
      <c r="C2397" s="235">
        <f t="shared" si="163"/>
        <v>108416</v>
      </c>
      <c r="D2397" s="231">
        <f>'Order Form'!$N$2</f>
        <v>0</v>
      </c>
      <c r="E2397" s="232">
        <f>'Order Form'!$N$11</f>
        <v>0</v>
      </c>
      <c r="F2397" s="232" t="str">
        <f>IF(ISBLANK('Order Form'!$N$12),"",'Order Form'!$N$12)</f>
        <v/>
      </c>
      <c r="G2397" s="232">
        <f t="shared" ca="1" si="161"/>
        <v>41887</v>
      </c>
      <c r="H2397" s="233">
        <f>'Order Form'!$N$13</f>
        <v>0</v>
      </c>
      <c r="I2397" s="236">
        <f>'Order Form'!E284</f>
        <v>10</v>
      </c>
      <c r="J2397" s="231">
        <f>'Order Form'!N284</f>
        <v>0</v>
      </c>
      <c r="K2397" s="231" t="str">
        <f t="shared" si="164"/>
        <v>F</v>
      </c>
      <c r="L2397" s="231">
        <f>IF('Pricing + Order Summary'!$O$13&gt;=8000,14,
IF('Pricing + Order Summary'!$O$13&gt;=5500,15,
IF('Pricing + Order Summary'!$O$13&gt;=4000,16,
IF('Pricing + Order Summary'!$O$13&gt;=2000,23,
IF('Pricing + Order Summary'!$O$13&gt;=750,21,
2)))))</f>
        <v>2</v>
      </c>
      <c r="M2397" s="231" t="str">
        <f>"SPS20115"&amp;"-"&amp;D2397&amp;"-"&amp;'Order Form'!$O$3&amp;"-5"</f>
        <v>SPS20115-0-1-5</v>
      </c>
    </row>
    <row r="2398" spans="1:13">
      <c r="A2398" s="234">
        <f>'Order Form'!A285</f>
        <v>108381</v>
      </c>
      <c r="B2398" s="234">
        <f t="shared" si="162"/>
        <v>108381</v>
      </c>
      <c r="C2398" s="235">
        <f t="shared" si="163"/>
        <v>108381</v>
      </c>
      <c r="D2398" s="231">
        <f>'Order Form'!$N$2</f>
        <v>0</v>
      </c>
      <c r="E2398" s="232">
        <f>'Order Form'!$N$11</f>
        <v>0</v>
      </c>
      <c r="F2398" s="232" t="str">
        <f>IF(ISBLANK('Order Form'!$N$12),"",'Order Form'!$N$12)</f>
        <v/>
      </c>
      <c r="G2398" s="232">
        <f t="shared" ca="1" si="161"/>
        <v>41887</v>
      </c>
      <c r="H2398" s="233">
        <f>'Order Form'!$N$13</f>
        <v>0</v>
      </c>
      <c r="I2398" s="236">
        <f>'Order Form'!E285</f>
        <v>10</v>
      </c>
      <c r="J2398" s="231">
        <f>'Order Form'!N285</f>
        <v>0</v>
      </c>
      <c r="K2398" s="231" t="str">
        <f t="shared" si="164"/>
        <v>F</v>
      </c>
      <c r="L2398" s="231">
        <f>IF('Pricing + Order Summary'!$O$13&gt;=8000,14,
IF('Pricing + Order Summary'!$O$13&gt;=5500,15,
IF('Pricing + Order Summary'!$O$13&gt;=4000,16,
IF('Pricing + Order Summary'!$O$13&gt;=2000,23,
IF('Pricing + Order Summary'!$O$13&gt;=750,21,
2)))))</f>
        <v>2</v>
      </c>
      <c r="M2398" s="231" t="str">
        <f>"SPS20115"&amp;"-"&amp;D2398&amp;"-"&amp;'Order Form'!$O$3&amp;"-5"</f>
        <v>SPS20115-0-1-5</v>
      </c>
    </row>
    <row r="2399" spans="1:13">
      <c r="A2399" s="234">
        <f>'Order Form'!A286</f>
        <v>108384</v>
      </c>
      <c r="B2399" s="234">
        <f t="shared" si="162"/>
        <v>108384</v>
      </c>
      <c r="C2399" s="235">
        <f t="shared" si="163"/>
        <v>108384</v>
      </c>
      <c r="D2399" s="231">
        <f>'Order Form'!$N$2</f>
        <v>0</v>
      </c>
      <c r="E2399" s="232">
        <f>'Order Form'!$N$11</f>
        <v>0</v>
      </c>
      <c r="F2399" s="232" t="str">
        <f>IF(ISBLANK('Order Form'!$N$12),"",'Order Form'!$N$12)</f>
        <v/>
      </c>
      <c r="G2399" s="232">
        <f t="shared" ca="1" si="161"/>
        <v>41887</v>
      </c>
      <c r="H2399" s="233">
        <f>'Order Form'!$N$13</f>
        <v>0</v>
      </c>
      <c r="I2399" s="236">
        <f>'Order Form'!E286</f>
        <v>10</v>
      </c>
      <c r="J2399" s="231">
        <f>'Order Form'!N286</f>
        <v>0</v>
      </c>
      <c r="K2399" s="231" t="str">
        <f t="shared" si="164"/>
        <v>F</v>
      </c>
      <c r="L2399" s="231">
        <f>IF('Pricing + Order Summary'!$O$13&gt;=8000,14,
IF('Pricing + Order Summary'!$O$13&gt;=5500,15,
IF('Pricing + Order Summary'!$O$13&gt;=4000,16,
IF('Pricing + Order Summary'!$O$13&gt;=2000,23,
IF('Pricing + Order Summary'!$O$13&gt;=750,21,
2)))))</f>
        <v>2</v>
      </c>
      <c r="M2399" s="231" t="str">
        <f>"SPS20115"&amp;"-"&amp;D2399&amp;"-"&amp;'Order Form'!$O$3&amp;"-5"</f>
        <v>SPS20115-0-1-5</v>
      </c>
    </row>
    <row r="2400" spans="1:13">
      <c r="A2400" s="234">
        <f>'Order Form'!A287</f>
        <v>100418</v>
      </c>
      <c r="B2400" s="234">
        <f t="shared" si="162"/>
        <v>100418</v>
      </c>
      <c r="C2400" s="235">
        <f t="shared" si="163"/>
        <v>100418</v>
      </c>
      <c r="D2400" s="231">
        <f>'Order Form'!$N$2</f>
        <v>0</v>
      </c>
      <c r="E2400" s="232">
        <f>'Order Form'!$N$11</f>
        <v>0</v>
      </c>
      <c r="F2400" s="232" t="str">
        <f>IF(ISBLANK('Order Form'!$N$12),"",'Order Form'!$N$12)</f>
        <v/>
      </c>
      <c r="G2400" s="232">
        <f t="shared" ca="1" si="161"/>
        <v>41887</v>
      </c>
      <c r="H2400" s="233">
        <f>'Order Form'!$N$13</f>
        <v>0</v>
      </c>
      <c r="I2400" s="236">
        <f>'Order Form'!E287</f>
        <v>10</v>
      </c>
      <c r="J2400" s="231">
        <f>'Order Form'!N287</f>
        <v>0</v>
      </c>
      <c r="K2400" s="231" t="str">
        <f t="shared" si="164"/>
        <v>F</v>
      </c>
      <c r="L2400" s="231">
        <f>IF('Pricing + Order Summary'!$O$13&gt;=8000,14,
IF('Pricing + Order Summary'!$O$13&gt;=5500,15,
IF('Pricing + Order Summary'!$O$13&gt;=4000,16,
IF('Pricing + Order Summary'!$O$13&gt;=2000,23,
IF('Pricing + Order Summary'!$O$13&gt;=750,21,
2)))))</f>
        <v>2</v>
      </c>
      <c r="M2400" s="231" t="str">
        <f>"SPS20115"&amp;"-"&amp;D2400&amp;"-"&amp;'Order Form'!$O$3&amp;"-5"</f>
        <v>SPS20115-0-1-5</v>
      </c>
    </row>
    <row r="2401" spans="1:13">
      <c r="A2401" s="234">
        <f>'Order Form'!A288</f>
        <v>108393</v>
      </c>
      <c r="B2401" s="234">
        <f t="shared" si="162"/>
        <v>108393</v>
      </c>
      <c r="C2401" s="235">
        <f t="shared" si="163"/>
        <v>108393</v>
      </c>
      <c r="D2401" s="231">
        <f>'Order Form'!$N$2</f>
        <v>0</v>
      </c>
      <c r="E2401" s="232">
        <f>'Order Form'!$N$11</f>
        <v>0</v>
      </c>
      <c r="F2401" s="232" t="str">
        <f>IF(ISBLANK('Order Form'!$N$12),"",'Order Form'!$N$12)</f>
        <v/>
      </c>
      <c r="G2401" s="232">
        <f t="shared" ca="1" si="161"/>
        <v>41887</v>
      </c>
      <c r="H2401" s="233">
        <f>'Order Form'!$N$13</f>
        <v>0</v>
      </c>
      <c r="I2401" s="236">
        <f>'Order Form'!E288</f>
        <v>10</v>
      </c>
      <c r="J2401" s="231">
        <f>'Order Form'!N288</f>
        <v>0</v>
      </c>
      <c r="K2401" s="231" t="str">
        <f t="shared" si="164"/>
        <v>F</v>
      </c>
      <c r="L2401" s="231">
        <f>IF('Pricing + Order Summary'!$O$13&gt;=8000,14,
IF('Pricing + Order Summary'!$O$13&gt;=5500,15,
IF('Pricing + Order Summary'!$O$13&gt;=4000,16,
IF('Pricing + Order Summary'!$O$13&gt;=2000,23,
IF('Pricing + Order Summary'!$O$13&gt;=750,21,
2)))))</f>
        <v>2</v>
      </c>
      <c r="M2401" s="231" t="str">
        <f>"SPS20115"&amp;"-"&amp;D2401&amp;"-"&amp;'Order Form'!$O$3&amp;"-5"</f>
        <v>SPS20115-0-1-5</v>
      </c>
    </row>
    <row r="2402" spans="1:13">
      <c r="A2402" s="234">
        <f>'Order Form'!A289</f>
        <v>100821</v>
      </c>
      <c r="B2402" s="234">
        <f t="shared" si="162"/>
        <v>100821</v>
      </c>
      <c r="C2402" s="235">
        <f t="shared" si="163"/>
        <v>100821</v>
      </c>
      <c r="D2402" s="231">
        <f>'Order Form'!$N$2</f>
        <v>0</v>
      </c>
      <c r="E2402" s="232">
        <f>'Order Form'!$N$11</f>
        <v>0</v>
      </c>
      <c r="F2402" s="232" t="str">
        <f>IF(ISBLANK('Order Form'!$N$12),"",'Order Form'!$N$12)</f>
        <v/>
      </c>
      <c r="G2402" s="232">
        <f t="shared" ca="1" si="161"/>
        <v>41887</v>
      </c>
      <c r="H2402" s="233">
        <f>'Order Form'!$N$13</f>
        <v>0</v>
      </c>
      <c r="I2402" s="236">
        <f>'Order Form'!E289</f>
        <v>10</v>
      </c>
      <c r="J2402" s="231">
        <f>'Order Form'!N289</f>
        <v>0</v>
      </c>
      <c r="K2402" s="231" t="str">
        <f t="shared" si="164"/>
        <v>F</v>
      </c>
      <c r="L2402" s="231">
        <f>IF('Pricing + Order Summary'!$O$13&gt;=8000,14,
IF('Pricing + Order Summary'!$O$13&gt;=5500,15,
IF('Pricing + Order Summary'!$O$13&gt;=4000,16,
IF('Pricing + Order Summary'!$O$13&gt;=2000,23,
IF('Pricing + Order Summary'!$O$13&gt;=750,21,
2)))))</f>
        <v>2</v>
      </c>
      <c r="M2402" s="231" t="str">
        <f>"SPS20115"&amp;"-"&amp;D2402&amp;"-"&amp;'Order Form'!$O$3&amp;"-5"</f>
        <v>SPS20115-0-1-5</v>
      </c>
    </row>
    <row r="2403" spans="1:13">
      <c r="A2403" s="234">
        <f>'Order Form'!A290</f>
        <v>100438</v>
      </c>
      <c r="B2403" s="234">
        <f t="shared" si="162"/>
        <v>100438</v>
      </c>
      <c r="C2403" s="235">
        <f t="shared" si="163"/>
        <v>100438</v>
      </c>
      <c r="D2403" s="231">
        <f>'Order Form'!$N$2</f>
        <v>0</v>
      </c>
      <c r="E2403" s="232">
        <f>'Order Form'!$N$11</f>
        <v>0</v>
      </c>
      <c r="F2403" s="232" t="str">
        <f>IF(ISBLANK('Order Form'!$N$12),"",'Order Form'!$N$12)</f>
        <v/>
      </c>
      <c r="G2403" s="232">
        <f t="shared" ca="1" si="161"/>
        <v>41887</v>
      </c>
      <c r="H2403" s="233">
        <f>'Order Form'!$N$13</f>
        <v>0</v>
      </c>
      <c r="I2403" s="236">
        <f>'Order Form'!E290</f>
        <v>10</v>
      </c>
      <c r="J2403" s="231">
        <f>'Order Form'!N290</f>
        <v>0</v>
      </c>
      <c r="K2403" s="231" t="str">
        <f t="shared" si="164"/>
        <v>F</v>
      </c>
      <c r="L2403" s="231">
        <f>IF('Pricing + Order Summary'!$O$13&gt;=8000,14,
IF('Pricing + Order Summary'!$O$13&gt;=5500,15,
IF('Pricing + Order Summary'!$O$13&gt;=4000,16,
IF('Pricing + Order Summary'!$O$13&gt;=2000,23,
IF('Pricing + Order Summary'!$O$13&gt;=750,21,
2)))))</f>
        <v>2</v>
      </c>
      <c r="M2403" s="231" t="str">
        <f>"SPS20115"&amp;"-"&amp;D2403&amp;"-"&amp;'Order Form'!$O$3&amp;"-5"</f>
        <v>SPS20115-0-1-5</v>
      </c>
    </row>
    <row r="2404" spans="1:13">
      <c r="A2404" s="234">
        <f>'Order Form'!A291</f>
        <v>108378</v>
      </c>
      <c r="B2404" s="234">
        <f t="shared" si="162"/>
        <v>108378</v>
      </c>
      <c r="C2404" s="235">
        <f t="shared" si="163"/>
        <v>108378</v>
      </c>
      <c r="D2404" s="231">
        <f>'Order Form'!$N$2</f>
        <v>0</v>
      </c>
      <c r="E2404" s="232">
        <f>'Order Form'!$N$11</f>
        <v>0</v>
      </c>
      <c r="F2404" s="232" t="str">
        <f>IF(ISBLANK('Order Form'!$N$12),"",'Order Form'!$N$12)</f>
        <v/>
      </c>
      <c r="G2404" s="232">
        <f t="shared" ca="1" si="161"/>
        <v>41887</v>
      </c>
      <c r="H2404" s="233">
        <f>'Order Form'!$N$13</f>
        <v>0</v>
      </c>
      <c r="I2404" s="236">
        <f>'Order Form'!E291</f>
        <v>10</v>
      </c>
      <c r="J2404" s="231">
        <f>'Order Form'!N291</f>
        <v>0</v>
      </c>
      <c r="K2404" s="231" t="str">
        <f t="shared" si="164"/>
        <v>F</v>
      </c>
      <c r="L2404" s="231">
        <f>IF('Pricing + Order Summary'!$O$13&gt;=8000,14,
IF('Pricing + Order Summary'!$O$13&gt;=5500,15,
IF('Pricing + Order Summary'!$O$13&gt;=4000,16,
IF('Pricing + Order Summary'!$O$13&gt;=2000,23,
IF('Pricing + Order Summary'!$O$13&gt;=750,21,
2)))))</f>
        <v>2</v>
      </c>
      <c r="M2404" s="231" t="str">
        <f>"SPS20115"&amp;"-"&amp;D2404&amp;"-"&amp;'Order Form'!$O$3&amp;"-5"</f>
        <v>SPS20115-0-1-5</v>
      </c>
    </row>
    <row r="2405" spans="1:13">
      <c r="A2405" s="234">
        <f>'Order Form'!A292</f>
        <v>108408</v>
      </c>
      <c r="B2405" s="234">
        <f t="shared" si="162"/>
        <v>108408</v>
      </c>
      <c r="C2405" s="235">
        <f t="shared" si="163"/>
        <v>108408</v>
      </c>
      <c r="D2405" s="231">
        <f>'Order Form'!$N$2</f>
        <v>0</v>
      </c>
      <c r="E2405" s="232">
        <f>'Order Form'!$N$11</f>
        <v>0</v>
      </c>
      <c r="F2405" s="232" t="str">
        <f>IF(ISBLANK('Order Form'!$N$12),"",'Order Form'!$N$12)</f>
        <v/>
      </c>
      <c r="G2405" s="232">
        <f t="shared" ca="1" si="161"/>
        <v>41887</v>
      </c>
      <c r="H2405" s="233">
        <f>'Order Form'!$N$13</f>
        <v>0</v>
      </c>
      <c r="I2405" s="236">
        <f>'Order Form'!E292</f>
        <v>10</v>
      </c>
      <c r="J2405" s="231">
        <f>'Order Form'!N292</f>
        <v>0</v>
      </c>
      <c r="K2405" s="231" t="str">
        <f t="shared" si="164"/>
        <v>F</v>
      </c>
      <c r="L2405" s="231">
        <f>IF('Pricing + Order Summary'!$O$13&gt;=8000,14,
IF('Pricing + Order Summary'!$O$13&gt;=5500,15,
IF('Pricing + Order Summary'!$O$13&gt;=4000,16,
IF('Pricing + Order Summary'!$O$13&gt;=2000,23,
IF('Pricing + Order Summary'!$O$13&gt;=750,21,
2)))))</f>
        <v>2</v>
      </c>
      <c r="M2405" s="231" t="str">
        <f>"SPS20115"&amp;"-"&amp;D2405&amp;"-"&amp;'Order Form'!$O$3&amp;"-5"</f>
        <v>SPS20115-0-1-5</v>
      </c>
    </row>
    <row r="2406" spans="1:13">
      <c r="A2406" s="234">
        <f>'Order Form'!A293</f>
        <v>100416</v>
      </c>
      <c r="B2406" s="234">
        <f t="shared" si="162"/>
        <v>100416</v>
      </c>
      <c r="C2406" s="235">
        <f t="shared" si="163"/>
        <v>100416</v>
      </c>
      <c r="D2406" s="231">
        <f>'Order Form'!$N$2</f>
        <v>0</v>
      </c>
      <c r="E2406" s="232">
        <f>'Order Form'!$N$11</f>
        <v>0</v>
      </c>
      <c r="F2406" s="232" t="str">
        <f>IF(ISBLANK('Order Form'!$N$12),"",'Order Form'!$N$12)</f>
        <v/>
      </c>
      <c r="G2406" s="232">
        <f t="shared" ca="1" si="161"/>
        <v>41887</v>
      </c>
      <c r="H2406" s="233">
        <f>'Order Form'!$N$13</f>
        <v>0</v>
      </c>
      <c r="I2406" s="236">
        <f>'Order Form'!E293</f>
        <v>10</v>
      </c>
      <c r="J2406" s="231">
        <f>'Order Form'!N293</f>
        <v>0</v>
      </c>
      <c r="K2406" s="231" t="str">
        <f t="shared" si="164"/>
        <v>F</v>
      </c>
      <c r="L2406" s="231">
        <f>IF('Pricing + Order Summary'!$O$13&gt;=8000,14,
IF('Pricing + Order Summary'!$O$13&gt;=5500,15,
IF('Pricing + Order Summary'!$O$13&gt;=4000,16,
IF('Pricing + Order Summary'!$O$13&gt;=2000,23,
IF('Pricing + Order Summary'!$O$13&gt;=750,21,
2)))))</f>
        <v>2</v>
      </c>
      <c r="M2406" s="231" t="str">
        <f>"SPS20115"&amp;"-"&amp;D2406&amp;"-"&amp;'Order Form'!$O$3&amp;"-5"</f>
        <v>SPS20115-0-1-5</v>
      </c>
    </row>
    <row r="2407" spans="1:13">
      <c r="A2407" s="234">
        <f>'Order Form'!A294</f>
        <v>100736</v>
      </c>
      <c r="B2407" s="234">
        <f t="shared" si="162"/>
        <v>100736</v>
      </c>
      <c r="C2407" s="235">
        <f t="shared" si="163"/>
        <v>100736</v>
      </c>
      <c r="D2407" s="231">
        <f>'Order Form'!$N$2</f>
        <v>0</v>
      </c>
      <c r="E2407" s="232">
        <f>'Order Form'!$N$11</f>
        <v>0</v>
      </c>
      <c r="F2407" s="232" t="str">
        <f>IF(ISBLANK('Order Form'!$N$12),"",'Order Form'!$N$12)</f>
        <v/>
      </c>
      <c r="G2407" s="232">
        <f t="shared" ca="1" si="161"/>
        <v>41887</v>
      </c>
      <c r="H2407" s="233">
        <f>'Order Form'!$N$13</f>
        <v>0</v>
      </c>
      <c r="I2407" s="236">
        <f>'Order Form'!E294</f>
        <v>10</v>
      </c>
      <c r="J2407" s="231">
        <f>'Order Form'!N294</f>
        <v>0</v>
      </c>
      <c r="K2407" s="231" t="str">
        <f t="shared" si="164"/>
        <v>F</v>
      </c>
      <c r="L2407" s="231">
        <f>IF('Pricing + Order Summary'!$O$13&gt;=8000,14,
IF('Pricing + Order Summary'!$O$13&gt;=5500,15,
IF('Pricing + Order Summary'!$O$13&gt;=4000,16,
IF('Pricing + Order Summary'!$O$13&gt;=2000,23,
IF('Pricing + Order Summary'!$O$13&gt;=750,21,
2)))))</f>
        <v>2</v>
      </c>
      <c r="M2407" s="231" t="str">
        <f>"SPS20115"&amp;"-"&amp;D2407&amp;"-"&amp;'Order Form'!$O$3&amp;"-5"</f>
        <v>SPS20115-0-1-5</v>
      </c>
    </row>
    <row r="2408" spans="1:13">
      <c r="A2408" s="234">
        <f>'Order Form'!A295</f>
        <v>100743</v>
      </c>
      <c r="B2408" s="234">
        <f t="shared" si="162"/>
        <v>100743</v>
      </c>
      <c r="C2408" s="235">
        <f t="shared" si="163"/>
        <v>100743</v>
      </c>
      <c r="D2408" s="231">
        <f>'Order Form'!$N$2</f>
        <v>0</v>
      </c>
      <c r="E2408" s="232">
        <f>'Order Form'!$N$11</f>
        <v>0</v>
      </c>
      <c r="F2408" s="232" t="str">
        <f>IF(ISBLANK('Order Form'!$N$12),"",'Order Form'!$N$12)</f>
        <v/>
      </c>
      <c r="G2408" s="232">
        <f t="shared" ca="1" si="161"/>
        <v>41887</v>
      </c>
      <c r="H2408" s="233">
        <f>'Order Form'!$N$13</f>
        <v>0</v>
      </c>
      <c r="I2408" s="236">
        <f>'Order Form'!E295</f>
        <v>10</v>
      </c>
      <c r="J2408" s="231">
        <f>'Order Form'!N295</f>
        <v>0</v>
      </c>
      <c r="K2408" s="231" t="str">
        <f t="shared" si="164"/>
        <v>F</v>
      </c>
      <c r="L2408" s="231">
        <f>IF('Pricing + Order Summary'!$O$13&gt;=8000,14,
IF('Pricing + Order Summary'!$O$13&gt;=5500,15,
IF('Pricing + Order Summary'!$O$13&gt;=4000,16,
IF('Pricing + Order Summary'!$O$13&gt;=2000,23,
IF('Pricing + Order Summary'!$O$13&gt;=750,21,
2)))))</f>
        <v>2</v>
      </c>
      <c r="M2408" s="231" t="str">
        <f>"SPS20115"&amp;"-"&amp;D2408&amp;"-"&amp;'Order Form'!$O$3&amp;"-5"</f>
        <v>SPS20115-0-1-5</v>
      </c>
    </row>
    <row r="2409" spans="1:13">
      <c r="A2409" s="234">
        <f>'Order Form'!A296</f>
        <v>105752</v>
      </c>
      <c r="B2409" s="234">
        <f t="shared" si="162"/>
        <v>105752</v>
      </c>
      <c r="C2409" s="235">
        <f t="shared" si="163"/>
        <v>105752</v>
      </c>
      <c r="D2409" s="231">
        <f>'Order Form'!$N$2</f>
        <v>0</v>
      </c>
      <c r="E2409" s="232">
        <f>'Order Form'!$N$11</f>
        <v>0</v>
      </c>
      <c r="F2409" s="232" t="str">
        <f>IF(ISBLANK('Order Form'!$N$12),"",'Order Form'!$N$12)</f>
        <v/>
      </c>
      <c r="G2409" s="232">
        <f t="shared" ca="1" si="161"/>
        <v>41887</v>
      </c>
      <c r="H2409" s="233">
        <f>'Order Form'!$N$13</f>
        <v>0</v>
      </c>
      <c r="I2409" s="236">
        <f>'Order Form'!E296</f>
        <v>10</v>
      </c>
      <c r="J2409" s="231">
        <f>'Order Form'!N296</f>
        <v>0</v>
      </c>
      <c r="K2409" s="231" t="str">
        <f t="shared" si="164"/>
        <v>F</v>
      </c>
      <c r="L2409" s="231">
        <f>IF('Pricing + Order Summary'!$O$13&gt;=8000,14,
IF('Pricing + Order Summary'!$O$13&gt;=5500,15,
IF('Pricing + Order Summary'!$O$13&gt;=4000,16,
IF('Pricing + Order Summary'!$O$13&gt;=2000,23,
IF('Pricing + Order Summary'!$O$13&gt;=750,21,
2)))))</f>
        <v>2</v>
      </c>
      <c r="M2409" s="231" t="str">
        <f>"SPS20115"&amp;"-"&amp;D2409&amp;"-"&amp;'Order Form'!$O$3&amp;"-5"</f>
        <v>SPS20115-0-1-5</v>
      </c>
    </row>
    <row r="2410" spans="1:13">
      <c r="A2410" s="234">
        <f>'Order Form'!A297</f>
        <v>105734</v>
      </c>
      <c r="B2410" s="234">
        <f t="shared" si="162"/>
        <v>105734</v>
      </c>
      <c r="C2410" s="235">
        <f t="shared" si="163"/>
        <v>105734</v>
      </c>
      <c r="D2410" s="231">
        <f>'Order Form'!$N$2</f>
        <v>0</v>
      </c>
      <c r="E2410" s="232">
        <f>'Order Form'!$N$11</f>
        <v>0</v>
      </c>
      <c r="F2410" s="232" t="str">
        <f>IF(ISBLANK('Order Form'!$N$12),"",'Order Form'!$N$12)</f>
        <v/>
      </c>
      <c r="G2410" s="232">
        <f t="shared" ca="1" si="161"/>
        <v>41887</v>
      </c>
      <c r="H2410" s="233">
        <f>'Order Form'!$N$13</f>
        <v>0</v>
      </c>
      <c r="I2410" s="236">
        <f>'Order Form'!E297</f>
        <v>10</v>
      </c>
      <c r="J2410" s="231">
        <f>'Order Form'!N297</f>
        <v>0</v>
      </c>
      <c r="K2410" s="231" t="str">
        <f t="shared" si="164"/>
        <v>F</v>
      </c>
      <c r="L2410" s="231">
        <f>IF('Pricing + Order Summary'!$O$13&gt;=8000,14,
IF('Pricing + Order Summary'!$O$13&gt;=5500,15,
IF('Pricing + Order Summary'!$O$13&gt;=4000,16,
IF('Pricing + Order Summary'!$O$13&gt;=2000,23,
IF('Pricing + Order Summary'!$O$13&gt;=750,21,
2)))))</f>
        <v>2</v>
      </c>
      <c r="M2410" s="231" t="str">
        <f>"SPS20115"&amp;"-"&amp;D2410&amp;"-"&amp;'Order Form'!$O$3&amp;"-5"</f>
        <v>SPS20115-0-1-5</v>
      </c>
    </row>
    <row r="2411" spans="1:13">
      <c r="A2411" s="234">
        <f>'Order Form'!A298</f>
        <v>105750</v>
      </c>
      <c r="B2411" s="234">
        <f t="shared" si="162"/>
        <v>105750</v>
      </c>
      <c r="C2411" s="235">
        <f t="shared" si="163"/>
        <v>105750</v>
      </c>
      <c r="D2411" s="231">
        <f>'Order Form'!$N$2</f>
        <v>0</v>
      </c>
      <c r="E2411" s="232">
        <f>'Order Form'!$N$11</f>
        <v>0</v>
      </c>
      <c r="F2411" s="232" t="str">
        <f>IF(ISBLANK('Order Form'!$N$12),"",'Order Form'!$N$12)</f>
        <v/>
      </c>
      <c r="G2411" s="232">
        <f t="shared" ca="1" si="161"/>
        <v>41887</v>
      </c>
      <c r="H2411" s="233">
        <f>'Order Form'!$N$13</f>
        <v>0</v>
      </c>
      <c r="I2411" s="236">
        <f>'Order Form'!E298</f>
        <v>10</v>
      </c>
      <c r="J2411" s="231">
        <f>'Order Form'!N298</f>
        <v>0</v>
      </c>
      <c r="K2411" s="231" t="str">
        <f t="shared" si="164"/>
        <v>F</v>
      </c>
      <c r="L2411" s="231">
        <f>IF('Pricing + Order Summary'!$O$13&gt;=8000,14,
IF('Pricing + Order Summary'!$O$13&gt;=5500,15,
IF('Pricing + Order Summary'!$O$13&gt;=4000,16,
IF('Pricing + Order Summary'!$O$13&gt;=2000,23,
IF('Pricing + Order Summary'!$O$13&gt;=750,21,
2)))))</f>
        <v>2</v>
      </c>
      <c r="M2411" s="231" t="str">
        <f>"SPS20115"&amp;"-"&amp;D2411&amp;"-"&amp;'Order Form'!$O$3&amp;"-5"</f>
        <v>SPS20115-0-1-5</v>
      </c>
    </row>
    <row r="2412" spans="1:13">
      <c r="A2412" s="234">
        <f>'Order Form'!A299</f>
        <v>100405</v>
      </c>
      <c r="B2412" s="234">
        <f t="shared" si="162"/>
        <v>100405</v>
      </c>
      <c r="C2412" s="235">
        <f t="shared" si="163"/>
        <v>100405</v>
      </c>
      <c r="D2412" s="231">
        <f>'Order Form'!$N$2</f>
        <v>0</v>
      </c>
      <c r="E2412" s="232">
        <f>'Order Form'!$N$11</f>
        <v>0</v>
      </c>
      <c r="F2412" s="232" t="str">
        <f>IF(ISBLANK('Order Form'!$N$12),"",'Order Form'!$N$12)</f>
        <v/>
      </c>
      <c r="G2412" s="232">
        <f t="shared" ca="1" si="161"/>
        <v>41887</v>
      </c>
      <c r="H2412" s="233">
        <f>'Order Form'!$N$13</f>
        <v>0</v>
      </c>
      <c r="I2412" s="236">
        <f>'Order Form'!E299</f>
        <v>10</v>
      </c>
      <c r="J2412" s="231">
        <f>'Order Form'!N299</f>
        <v>0</v>
      </c>
      <c r="K2412" s="231" t="str">
        <f t="shared" si="164"/>
        <v>F</v>
      </c>
      <c r="L2412" s="231">
        <f>IF('Pricing + Order Summary'!$O$13&gt;=8000,14,
IF('Pricing + Order Summary'!$O$13&gt;=5500,15,
IF('Pricing + Order Summary'!$O$13&gt;=4000,16,
IF('Pricing + Order Summary'!$O$13&gt;=2000,23,
IF('Pricing + Order Summary'!$O$13&gt;=750,21,
2)))))</f>
        <v>2</v>
      </c>
      <c r="M2412" s="231" t="str">
        <f>"SPS20115"&amp;"-"&amp;D2412&amp;"-"&amp;'Order Form'!$O$3&amp;"-5"</f>
        <v>SPS20115-0-1-5</v>
      </c>
    </row>
    <row r="2413" spans="1:13">
      <c r="A2413" s="234">
        <f>'Order Form'!A300</f>
        <v>102479</v>
      </c>
      <c r="B2413" s="234">
        <f t="shared" si="162"/>
        <v>102479</v>
      </c>
      <c r="C2413" s="235">
        <f t="shared" si="163"/>
        <v>102479</v>
      </c>
      <c r="D2413" s="231">
        <f>'Order Form'!$N$2</f>
        <v>0</v>
      </c>
      <c r="E2413" s="232">
        <f>'Order Form'!$N$11</f>
        <v>0</v>
      </c>
      <c r="F2413" s="232" t="str">
        <f>IF(ISBLANK('Order Form'!$N$12),"",'Order Form'!$N$12)</f>
        <v/>
      </c>
      <c r="G2413" s="232">
        <f t="shared" ca="1" si="161"/>
        <v>41887</v>
      </c>
      <c r="H2413" s="233">
        <f>'Order Form'!$N$13</f>
        <v>0</v>
      </c>
      <c r="I2413" s="236">
        <f>'Order Form'!E300</f>
        <v>10</v>
      </c>
      <c r="J2413" s="231">
        <f>'Order Form'!N300</f>
        <v>0</v>
      </c>
      <c r="K2413" s="231" t="str">
        <f t="shared" si="164"/>
        <v>F</v>
      </c>
      <c r="L2413" s="231">
        <f>IF('Pricing + Order Summary'!$O$13&gt;=8000,14,
IF('Pricing + Order Summary'!$O$13&gt;=5500,15,
IF('Pricing + Order Summary'!$O$13&gt;=4000,16,
IF('Pricing + Order Summary'!$O$13&gt;=2000,23,
IF('Pricing + Order Summary'!$O$13&gt;=750,21,
2)))))</f>
        <v>2</v>
      </c>
      <c r="M2413" s="231" t="str">
        <f>"SPS20115"&amp;"-"&amp;D2413&amp;"-"&amp;'Order Form'!$O$3&amp;"-5"</f>
        <v>SPS20115-0-1-5</v>
      </c>
    </row>
    <row r="2414" spans="1:13">
      <c r="A2414" s="234">
        <f>'Order Form'!A301</f>
        <v>105589</v>
      </c>
      <c r="B2414" s="234">
        <f t="shared" si="162"/>
        <v>105589</v>
      </c>
      <c r="C2414" s="235">
        <f t="shared" si="163"/>
        <v>105589</v>
      </c>
      <c r="D2414" s="231">
        <f>'Order Form'!$N$2</f>
        <v>0</v>
      </c>
      <c r="E2414" s="232">
        <f>'Order Form'!$N$11</f>
        <v>0</v>
      </c>
      <c r="F2414" s="232" t="str">
        <f>IF(ISBLANK('Order Form'!$N$12),"",'Order Form'!$N$12)</f>
        <v/>
      </c>
      <c r="G2414" s="232">
        <f t="shared" ca="1" si="161"/>
        <v>41887</v>
      </c>
      <c r="H2414" s="233">
        <f>'Order Form'!$N$13</f>
        <v>0</v>
      </c>
      <c r="I2414" s="236">
        <f>'Order Form'!E301</f>
        <v>10</v>
      </c>
      <c r="J2414" s="231">
        <f>'Order Form'!N301</f>
        <v>0</v>
      </c>
      <c r="K2414" s="231" t="str">
        <f t="shared" si="164"/>
        <v>F</v>
      </c>
      <c r="L2414" s="231">
        <f>IF('Pricing + Order Summary'!$O$13&gt;=8000,14,
IF('Pricing + Order Summary'!$O$13&gt;=5500,15,
IF('Pricing + Order Summary'!$O$13&gt;=4000,16,
IF('Pricing + Order Summary'!$O$13&gt;=2000,23,
IF('Pricing + Order Summary'!$O$13&gt;=750,21,
2)))))</f>
        <v>2</v>
      </c>
      <c r="M2414" s="231" t="str">
        <f>"SPS20115"&amp;"-"&amp;D2414&amp;"-"&amp;'Order Form'!$O$3&amp;"-5"</f>
        <v>SPS20115-0-1-5</v>
      </c>
    </row>
    <row r="2415" spans="1:13">
      <c r="A2415" s="234">
        <f>'Order Form'!A302</f>
        <v>108382</v>
      </c>
      <c r="B2415" s="234">
        <f t="shared" si="162"/>
        <v>108382</v>
      </c>
      <c r="C2415" s="235">
        <f t="shared" si="163"/>
        <v>108382</v>
      </c>
      <c r="D2415" s="231">
        <f>'Order Form'!$N$2</f>
        <v>0</v>
      </c>
      <c r="E2415" s="232">
        <f>'Order Form'!$N$11</f>
        <v>0</v>
      </c>
      <c r="F2415" s="232" t="str">
        <f>IF(ISBLANK('Order Form'!$N$12),"",'Order Form'!$N$12)</f>
        <v/>
      </c>
      <c r="G2415" s="232">
        <f t="shared" ca="1" si="161"/>
        <v>41887</v>
      </c>
      <c r="H2415" s="233">
        <f>'Order Form'!$N$13</f>
        <v>0</v>
      </c>
      <c r="I2415" s="236">
        <f>'Order Form'!E302</f>
        <v>10</v>
      </c>
      <c r="J2415" s="231">
        <f>'Order Form'!N302</f>
        <v>0</v>
      </c>
      <c r="K2415" s="231" t="str">
        <f t="shared" si="164"/>
        <v>F</v>
      </c>
      <c r="L2415" s="231">
        <f>IF('Pricing + Order Summary'!$O$13&gt;=8000,14,
IF('Pricing + Order Summary'!$O$13&gt;=5500,15,
IF('Pricing + Order Summary'!$O$13&gt;=4000,16,
IF('Pricing + Order Summary'!$O$13&gt;=2000,23,
IF('Pricing + Order Summary'!$O$13&gt;=750,21,
2)))))</f>
        <v>2</v>
      </c>
      <c r="M2415" s="231" t="str">
        <f>"SPS20115"&amp;"-"&amp;D2415&amp;"-"&amp;'Order Form'!$O$3&amp;"-5"</f>
        <v>SPS20115-0-1-5</v>
      </c>
    </row>
    <row r="2416" spans="1:13">
      <c r="A2416" s="234">
        <f>'Order Form'!A303</f>
        <v>108376</v>
      </c>
      <c r="B2416" s="234">
        <f t="shared" si="162"/>
        <v>108376</v>
      </c>
      <c r="C2416" s="235">
        <f t="shared" si="163"/>
        <v>108376</v>
      </c>
      <c r="D2416" s="231">
        <f>'Order Form'!$N$2</f>
        <v>0</v>
      </c>
      <c r="E2416" s="232">
        <f>'Order Form'!$N$11</f>
        <v>0</v>
      </c>
      <c r="F2416" s="232" t="str">
        <f>IF(ISBLANK('Order Form'!$N$12),"",'Order Form'!$N$12)</f>
        <v/>
      </c>
      <c r="G2416" s="232">
        <f t="shared" ca="1" si="161"/>
        <v>41887</v>
      </c>
      <c r="H2416" s="233">
        <f>'Order Form'!$N$13</f>
        <v>0</v>
      </c>
      <c r="I2416" s="236">
        <f>'Order Form'!E303</f>
        <v>10</v>
      </c>
      <c r="J2416" s="231">
        <f>'Order Form'!N303</f>
        <v>0</v>
      </c>
      <c r="K2416" s="231" t="str">
        <f t="shared" si="164"/>
        <v>F</v>
      </c>
      <c r="L2416" s="231">
        <f>IF('Pricing + Order Summary'!$O$13&gt;=8000,14,
IF('Pricing + Order Summary'!$O$13&gt;=5500,15,
IF('Pricing + Order Summary'!$O$13&gt;=4000,16,
IF('Pricing + Order Summary'!$O$13&gt;=2000,23,
IF('Pricing + Order Summary'!$O$13&gt;=750,21,
2)))))</f>
        <v>2</v>
      </c>
      <c r="M2416" s="231" t="str">
        <f>"SPS20115"&amp;"-"&amp;D2416&amp;"-"&amp;'Order Form'!$O$3&amp;"-5"</f>
        <v>SPS20115-0-1-5</v>
      </c>
    </row>
    <row r="2417" spans="1:13">
      <c r="A2417" s="234">
        <f>'Order Form'!A304</f>
        <v>100423</v>
      </c>
      <c r="B2417" s="234">
        <f t="shared" si="162"/>
        <v>100423</v>
      </c>
      <c r="C2417" s="235">
        <f t="shared" si="163"/>
        <v>100423</v>
      </c>
      <c r="D2417" s="231">
        <f>'Order Form'!$N$2</f>
        <v>0</v>
      </c>
      <c r="E2417" s="232">
        <f>'Order Form'!$N$11</f>
        <v>0</v>
      </c>
      <c r="F2417" s="232" t="str">
        <f>IF(ISBLANK('Order Form'!$N$12),"",'Order Form'!$N$12)</f>
        <v/>
      </c>
      <c r="G2417" s="232">
        <f t="shared" ca="1" si="161"/>
        <v>41887</v>
      </c>
      <c r="H2417" s="233">
        <f>'Order Form'!$N$13</f>
        <v>0</v>
      </c>
      <c r="I2417" s="236">
        <f>'Order Form'!E304</f>
        <v>10</v>
      </c>
      <c r="J2417" s="231">
        <f>'Order Form'!N304</f>
        <v>0</v>
      </c>
      <c r="K2417" s="231" t="str">
        <f t="shared" si="164"/>
        <v>F</v>
      </c>
      <c r="L2417" s="231">
        <f>IF('Pricing + Order Summary'!$O$13&gt;=8000,14,
IF('Pricing + Order Summary'!$O$13&gt;=5500,15,
IF('Pricing + Order Summary'!$O$13&gt;=4000,16,
IF('Pricing + Order Summary'!$O$13&gt;=2000,23,
IF('Pricing + Order Summary'!$O$13&gt;=750,21,
2)))))</f>
        <v>2</v>
      </c>
      <c r="M2417" s="231" t="str">
        <f>"SPS20115"&amp;"-"&amp;D2417&amp;"-"&amp;'Order Form'!$O$3&amp;"-5"</f>
        <v>SPS20115-0-1-5</v>
      </c>
    </row>
    <row r="2418" spans="1:13">
      <c r="A2418" s="234">
        <f>'Order Form'!A305</f>
        <v>100427</v>
      </c>
      <c r="B2418" s="234">
        <f t="shared" si="162"/>
        <v>100427</v>
      </c>
      <c r="C2418" s="235">
        <f t="shared" si="163"/>
        <v>100427</v>
      </c>
      <c r="D2418" s="231">
        <f>'Order Form'!$N$2</f>
        <v>0</v>
      </c>
      <c r="E2418" s="232">
        <f>'Order Form'!$N$11</f>
        <v>0</v>
      </c>
      <c r="F2418" s="232" t="str">
        <f>IF(ISBLANK('Order Form'!$N$12),"",'Order Form'!$N$12)</f>
        <v/>
      </c>
      <c r="G2418" s="232">
        <f t="shared" ca="1" si="161"/>
        <v>41887</v>
      </c>
      <c r="H2418" s="233">
        <f>'Order Form'!$N$13</f>
        <v>0</v>
      </c>
      <c r="I2418" s="236">
        <f>'Order Form'!E305</f>
        <v>10</v>
      </c>
      <c r="J2418" s="231">
        <f>'Order Form'!N305</f>
        <v>0</v>
      </c>
      <c r="K2418" s="231" t="str">
        <f t="shared" si="164"/>
        <v>F</v>
      </c>
      <c r="L2418" s="231">
        <f>IF('Pricing + Order Summary'!$O$13&gt;=8000,14,
IF('Pricing + Order Summary'!$O$13&gt;=5500,15,
IF('Pricing + Order Summary'!$O$13&gt;=4000,16,
IF('Pricing + Order Summary'!$O$13&gt;=2000,23,
IF('Pricing + Order Summary'!$O$13&gt;=750,21,
2)))))</f>
        <v>2</v>
      </c>
      <c r="M2418" s="231" t="str">
        <f>"SPS20115"&amp;"-"&amp;D2418&amp;"-"&amp;'Order Form'!$O$3&amp;"-5"</f>
        <v>SPS20115-0-1-5</v>
      </c>
    </row>
    <row r="2419" spans="1:13">
      <c r="A2419" s="234">
        <f>'Order Form'!A306</f>
        <v>100431</v>
      </c>
      <c r="B2419" s="234">
        <f t="shared" si="162"/>
        <v>100431</v>
      </c>
      <c r="C2419" s="235">
        <f t="shared" si="163"/>
        <v>100431</v>
      </c>
      <c r="D2419" s="231">
        <f>'Order Form'!$N$2</f>
        <v>0</v>
      </c>
      <c r="E2419" s="232">
        <f>'Order Form'!$N$11</f>
        <v>0</v>
      </c>
      <c r="F2419" s="232" t="str">
        <f>IF(ISBLANK('Order Form'!$N$12),"",'Order Form'!$N$12)</f>
        <v/>
      </c>
      <c r="G2419" s="232">
        <f t="shared" ca="1" si="161"/>
        <v>41887</v>
      </c>
      <c r="H2419" s="233">
        <f>'Order Form'!$N$13</f>
        <v>0</v>
      </c>
      <c r="I2419" s="236">
        <f>'Order Form'!E306</f>
        <v>10</v>
      </c>
      <c r="J2419" s="231">
        <f>'Order Form'!N306</f>
        <v>0</v>
      </c>
      <c r="K2419" s="231" t="str">
        <f t="shared" si="164"/>
        <v>F</v>
      </c>
      <c r="L2419" s="231">
        <f>IF('Pricing + Order Summary'!$O$13&gt;=8000,14,
IF('Pricing + Order Summary'!$O$13&gt;=5500,15,
IF('Pricing + Order Summary'!$O$13&gt;=4000,16,
IF('Pricing + Order Summary'!$O$13&gt;=2000,23,
IF('Pricing + Order Summary'!$O$13&gt;=750,21,
2)))))</f>
        <v>2</v>
      </c>
      <c r="M2419" s="231" t="str">
        <f>"SPS20115"&amp;"-"&amp;D2419&amp;"-"&amp;'Order Form'!$O$3&amp;"-5"</f>
        <v>SPS20115-0-1-5</v>
      </c>
    </row>
    <row r="2420" spans="1:13">
      <c r="A2420" s="234">
        <f>'Order Form'!A307</f>
        <v>100456</v>
      </c>
      <c r="B2420" s="234">
        <f t="shared" si="162"/>
        <v>100456</v>
      </c>
      <c r="C2420" s="235">
        <f t="shared" si="163"/>
        <v>100456</v>
      </c>
      <c r="D2420" s="231">
        <f>'Order Form'!$N$2</f>
        <v>0</v>
      </c>
      <c r="E2420" s="232">
        <f>'Order Form'!$N$11</f>
        <v>0</v>
      </c>
      <c r="F2420" s="232" t="str">
        <f>IF(ISBLANK('Order Form'!$N$12),"",'Order Form'!$N$12)</f>
        <v/>
      </c>
      <c r="G2420" s="232">
        <f t="shared" ca="1" si="161"/>
        <v>41887</v>
      </c>
      <c r="H2420" s="233">
        <f>'Order Form'!$N$13</f>
        <v>0</v>
      </c>
      <c r="I2420" s="236">
        <f>'Order Form'!E307</f>
        <v>10</v>
      </c>
      <c r="J2420" s="231">
        <f>'Order Form'!N307</f>
        <v>0</v>
      </c>
      <c r="K2420" s="231" t="str">
        <f t="shared" si="164"/>
        <v>F</v>
      </c>
      <c r="L2420" s="231">
        <f>IF('Pricing + Order Summary'!$O$13&gt;=8000,14,
IF('Pricing + Order Summary'!$O$13&gt;=5500,15,
IF('Pricing + Order Summary'!$O$13&gt;=4000,16,
IF('Pricing + Order Summary'!$O$13&gt;=2000,23,
IF('Pricing + Order Summary'!$O$13&gt;=750,21,
2)))))</f>
        <v>2</v>
      </c>
      <c r="M2420" s="231" t="str">
        <f>"SPS20115"&amp;"-"&amp;D2420&amp;"-"&amp;'Order Form'!$O$3&amp;"-5"</f>
        <v>SPS20115-0-1-5</v>
      </c>
    </row>
    <row r="2421" spans="1:13">
      <c r="A2421" s="234">
        <f>'Order Form'!A308</f>
        <v>105751</v>
      </c>
      <c r="B2421" s="234">
        <f t="shared" si="162"/>
        <v>105751</v>
      </c>
      <c r="C2421" s="235">
        <f t="shared" si="163"/>
        <v>105751</v>
      </c>
      <c r="D2421" s="231">
        <f>'Order Form'!$N$2</f>
        <v>0</v>
      </c>
      <c r="E2421" s="232">
        <f>'Order Form'!$N$11</f>
        <v>0</v>
      </c>
      <c r="F2421" s="232" t="str">
        <f>IF(ISBLANK('Order Form'!$N$12),"",'Order Form'!$N$12)</f>
        <v/>
      </c>
      <c r="G2421" s="232">
        <f t="shared" ca="1" si="161"/>
        <v>41887</v>
      </c>
      <c r="H2421" s="233">
        <f>'Order Form'!$N$13</f>
        <v>0</v>
      </c>
      <c r="I2421" s="236">
        <f>'Order Form'!E308</f>
        <v>10</v>
      </c>
      <c r="J2421" s="231">
        <f>'Order Form'!N308</f>
        <v>0</v>
      </c>
      <c r="K2421" s="231" t="str">
        <f t="shared" si="164"/>
        <v>F</v>
      </c>
      <c r="L2421" s="231">
        <f>IF('Pricing + Order Summary'!$O$13&gt;=8000,14,
IF('Pricing + Order Summary'!$O$13&gt;=5500,15,
IF('Pricing + Order Summary'!$O$13&gt;=4000,16,
IF('Pricing + Order Summary'!$O$13&gt;=2000,23,
IF('Pricing + Order Summary'!$O$13&gt;=750,21,
2)))))</f>
        <v>2</v>
      </c>
      <c r="M2421" s="231" t="str">
        <f>"SPS20115"&amp;"-"&amp;D2421&amp;"-"&amp;'Order Form'!$O$3&amp;"-5"</f>
        <v>SPS20115-0-1-5</v>
      </c>
    </row>
    <row r="2422" spans="1:13">
      <c r="A2422" s="234">
        <f>'Order Form'!A309</f>
        <v>108418</v>
      </c>
      <c r="B2422" s="234">
        <f t="shared" si="162"/>
        <v>108418</v>
      </c>
      <c r="C2422" s="235">
        <f t="shared" si="163"/>
        <v>108418</v>
      </c>
      <c r="D2422" s="231">
        <f>'Order Form'!$N$2</f>
        <v>0</v>
      </c>
      <c r="E2422" s="232">
        <f>'Order Form'!$N$11</f>
        <v>0</v>
      </c>
      <c r="F2422" s="232" t="str">
        <f>IF(ISBLANK('Order Form'!$N$12),"",'Order Form'!$N$12)</f>
        <v/>
      </c>
      <c r="G2422" s="232">
        <f t="shared" ca="1" si="161"/>
        <v>41887</v>
      </c>
      <c r="H2422" s="233">
        <f>'Order Form'!$N$13</f>
        <v>0</v>
      </c>
      <c r="I2422" s="236">
        <f>'Order Form'!E309</f>
        <v>10</v>
      </c>
      <c r="J2422" s="231">
        <f>'Order Form'!N309</f>
        <v>0</v>
      </c>
      <c r="K2422" s="231" t="str">
        <f t="shared" si="164"/>
        <v>F</v>
      </c>
      <c r="L2422" s="231">
        <f>IF('Pricing + Order Summary'!$O$13&gt;=8000,14,
IF('Pricing + Order Summary'!$O$13&gt;=5500,15,
IF('Pricing + Order Summary'!$O$13&gt;=4000,16,
IF('Pricing + Order Summary'!$O$13&gt;=2000,23,
IF('Pricing + Order Summary'!$O$13&gt;=750,21,
2)))))</f>
        <v>2</v>
      </c>
      <c r="M2422" s="231" t="str">
        <f>"SPS20115"&amp;"-"&amp;D2422&amp;"-"&amp;'Order Form'!$O$3&amp;"-5"</f>
        <v>SPS20115-0-1-5</v>
      </c>
    </row>
    <row r="2423" spans="1:13">
      <c r="A2423" s="234">
        <f>'Order Form'!A310</f>
        <v>100426</v>
      </c>
      <c r="B2423" s="234">
        <f t="shared" si="162"/>
        <v>100426</v>
      </c>
      <c r="C2423" s="235">
        <f t="shared" si="163"/>
        <v>100426</v>
      </c>
      <c r="D2423" s="231">
        <f>'Order Form'!$N$2</f>
        <v>0</v>
      </c>
      <c r="E2423" s="232">
        <f>'Order Form'!$N$11</f>
        <v>0</v>
      </c>
      <c r="F2423" s="232" t="str">
        <f>IF(ISBLANK('Order Form'!$N$12),"",'Order Form'!$N$12)</f>
        <v/>
      </c>
      <c r="G2423" s="232">
        <f t="shared" ca="1" si="161"/>
        <v>41887</v>
      </c>
      <c r="H2423" s="233">
        <f>'Order Form'!$N$13</f>
        <v>0</v>
      </c>
      <c r="I2423" s="236">
        <f>'Order Form'!E310</f>
        <v>10</v>
      </c>
      <c r="J2423" s="231">
        <f>'Order Form'!N310</f>
        <v>0</v>
      </c>
      <c r="K2423" s="231" t="str">
        <f t="shared" si="164"/>
        <v>F</v>
      </c>
      <c r="L2423" s="231">
        <f>IF('Pricing + Order Summary'!$O$13&gt;=8000,14,
IF('Pricing + Order Summary'!$O$13&gt;=5500,15,
IF('Pricing + Order Summary'!$O$13&gt;=4000,16,
IF('Pricing + Order Summary'!$O$13&gt;=2000,23,
IF('Pricing + Order Summary'!$O$13&gt;=750,21,
2)))))</f>
        <v>2</v>
      </c>
      <c r="M2423" s="231" t="str">
        <f>"SPS20115"&amp;"-"&amp;D2423&amp;"-"&amp;'Order Form'!$O$3&amp;"-5"</f>
        <v>SPS20115-0-1-5</v>
      </c>
    </row>
    <row r="2424" spans="1:13">
      <c r="A2424" s="234">
        <f>'Order Form'!A311</f>
        <v>108413</v>
      </c>
      <c r="B2424" s="234">
        <f t="shared" si="162"/>
        <v>108413</v>
      </c>
      <c r="C2424" s="235">
        <f t="shared" si="163"/>
        <v>108413</v>
      </c>
      <c r="D2424" s="231">
        <f>'Order Form'!$N$2</f>
        <v>0</v>
      </c>
      <c r="E2424" s="232">
        <f>'Order Form'!$N$11</f>
        <v>0</v>
      </c>
      <c r="F2424" s="232" t="str">
        <f>IF(ISBLANK('Order Form'!$N$12),"",'Order Form'!$N$12)</f>
        <v/>
      </c>
      <c r="G2424" s="232">
        <f t="shared" ca="1" si="161"/>
        <v>41887</v>
      </c>
      <c r="H2424" s="233">
        <f>'Order Form'!$N$13</f>
        <v>0</v>
      </c>
      <c r="I2424" s="236">
        <f>'Order Form'!E311</f>
        <v>10</v>
      </c>
      <c r="J2424" s="231">
        <f>'Order Form'!N311</f>
        <v>0</v>
      </c>
      <c r="K2424" s="231" t="str">
        <f t="shared" si="164"/>
        <v>F</v>
      </c>
      <c r="L2424" s="231">
        <f>IF('Pricing + Order Summary'!$O$13&gt;=8000,14,
IF('Pricing + Order Summary'!$O$13&gt;=5500,15,
IF('Pricing + Order Summary'!$O$13&gt;=4000,16,
IF('Pricing + Order Summary'!$O$13&gt;=2000,23,
IF('Pricing + Order Summary'!$O$13&gt;=750,21,
2)))))</f>
        <v>2</v>
      </c>
      <c r="M2424" s="231" t="str">
        <f>"SPS20115"&amp;"-"&amp;D2424&amp;"-"&amp;'Order Form'!$O$3&amp;"-5"</f>
        <v>SPS20115-0-1-5</v>
      </c>
    </row>
    <row r="2425" spans="1:13">
      <c r="A2425" s="234">
        <f>'Order Form'!A312</f>
        <v>100450</v>
      </c>
      <c r="B2425" s="234">
        <f t="shared" si="162"/>
        <v>100450</v>
      </c>
      <c r="C2425" s="235">
        <f t="shared" si="163"/>
        <v>100450</v>
      </c>
      <c r="D2425" s="231">
        <f>'Order Form'!$N$2</f>
        <v>0</v>
      </c>
      <c r="E2425" s="232">
        <f>'Order Form'!$N$11</f>
        <v>0</v>
      </c>
      <c r="F2425" s="232" t="str">
        <f>IF(ISBLANK('Order Form'!$N$12),"",'Order Form'!$N$12)</f>
        <v/>
      </c>
      <c r="G2425" s="232">
        <f t="shared" ca="1" si="161"/>
        <v>41887</v>
      </c>
      <c r="H2425" s="233">
        <f>'Order Form'!$N$13</f>
        <v>0</v>
      </c>
      <c r="I2425" s="236">
        <f>'Order Form'!E312</f>
        <v>10</v>
      </c>
      <c r="J2425" s="231">
        <f>'Order Form'!N312</f>
        <v>0</v>
      </c>
      <c r="K2425" s="231" t="str">
        <f t="shared" si="164"/>
        <v>F</v>
      </c>
      <c r="L2425" s="231">
        <f>IF('Pricing + Order Summary'!$O$13&gt;=8000,14,
IF('Pricing + Order Summary'!$O$13&gt;=5500,15,
IF('Pricing + Order Summary'!$O$13&gt;=4000,16,
IF('Pricing + Order Summary'!$O$13&gt;=2000,23,
IF('Pricing + Order Summary'!$O$13&gt;=750,21,
2)))))</f>
        <v>2</v>
      </c>
      <c r="M2425" s="231" t="str">
        <f>"SPS20115"&amp;"-"&amp;D2425&amp;"-"&amp;'Order Form'!$O$3&amp;"-5"</f>
        <v>SPS20115-0-1-5</v>
      </c>
    </row>
    <row r="2426" spans="1:13">
      <c r="A2426" s="234">
        <f>'Order Form'!A313</f>
        <v>100272</v>
      </c>
      <c r="B2426" s="234">
        <f t="shared" si="162"/>
        <v>100272</v>
      </c>
      <c r="C2426" s="235">
        <f t="shared" si="163"/>
        <v>100272</v>
      </c>
      <c r="D2426" s="231">
        <f>'Order Form'!$N$2</f>
        <v>0</v>
      </c>
      <c r="E2426" s="232">
        <f>'Order Form'!$N$11</f>
        <v>0</v>
      </c>
      <c r="F2426" s="232" t="str">
        <f>IF(ISBLANK('Order Form'!$N$12),"",'Order Form'!$N$12)</f>
        <v/>
      </c>
      <c r="G2426" s="232">
        <f t="shared" ca="1" si="161"/>
        <v>41887</v>
      </c>
      <c r="H2426" s="233">
        <f>'Order Form'!$N$13</f>
        <v>0</v>
      </c>
      <c r="I2426" s="236">
        <f>'Order Form'!E313</f>
        <v>10</v>
      </c>
      <c r="J2426" s="231">
        <f>'Order Form'!N313</f>
        <v>0</v>
      </c>
      <c r="K2426" s="231" t="str">
        <f t="shared" si="164"/>
        <v>F</v>
      </c>
      <c r="L2426" s="231">
        <f>IF('Pricing + Order Summary'!$O$13&gt;=8000,14,
IF('Pricing + Order Summary'!$O$13&gt;=5500,15,
IF('Pricing + Order Summary'!$O$13&gt;=4000,16,
IF('Pricing + Order Summary'!$O$13&gt;=2000,23,
IF('Pricing + Order Summary'!$O$13&gt;=750,21,
2)))))</f>
        <v>2</v>
      </c>
      <c r="M2426" s="231" t="str">
        <f>"SPS20115"&amp;"-"&amp;D2426&amp;"-"&amp;'Order Form'!$O$3&amp;"-5"</f>
        <v>SPS20115-0-1-5</v>
      </c>
    </row>
    <row r="2427" spans="1:13">
      <c r="A2427" s="234">
        <f>'Order Form'!A314</f>
        <v>108417</v>
      </c>
      <c r="B2427" s="234">
        <f t="shared" si="162"/>
        <v>108417</v>
      </c>
      <c r="C2427" s="235">
        <f t="shared" si="163"/>
        <v>108417</v>
      </c>
      <c r="D2427" s="231">
        <f>'Order Form'!$N$2</f>
        <v>0</v>
      </c>
      <c r="E2427" s="232">
        <f>'Order Form'!$N$11</f>
        <v>0</v>
      </c>
      <c r="F2427" s="232" t="str">
        <f>IF(ISBLANK('Order Form'!$N$12),"",'Order Form'!$N$12)</f>
        <v/>
      </c>
      <c r="G2427" s="232">
        <f t="shared" ca="1" si="161"/>
        <v>41887</v>
      </c>
      <c r="H2427" s="233">
        <f>'Order Form'!$N$13</f>
        <v>0</v>
      </c>
      <c r="I2427" s="236">
        <f>'Order Form'!E314</f>
        <v>10</v>
      </c>
      <c r="J2427" s="231">
        <f>'Order Form'!N314</f>
        <v>0</v>
      </c>
      <c r="K2427" s="231" t="str">
        <f t="shared" si="164"/>
        <v>F</v>
      </c>
      <c r="L2427" s="231">
        <f>IF('Pricing + Order Summary'!$O$13&gt;=8000,14,
IF('Pricing + Order Summary'!$O$13&gt;=5500,15,
IF('Pricing + Order Summary'!$O$13&gt;=4000,16,
IF('Pricing + Order Summary'!$O$13&gt;=2000,23,
IF('Pricing + Order Summary'!$O$13&gt;=750,21,
2)))))</f>
        <v>2</v>
      </c>
      <c r="M2427" s="231" t="str">
        <f>"SPS20115"&amp;"-"&amp;D2427&amp;"-"&amp;'Order Form'!$O$3&amp;"-5"</f>
        <v>SPS20115-0-1-5</v>
      </c>
    </row>
    <row r="2428" spans="1:13">
      <c r="A2428" s="234">
        <f>'Order Form'!A315</f>
        <v>108394</v>
      </c>
      <c r="B2428" s="234">
        <f t="shared" si="162"/>
        <v>108394</v>
      </c>
      <c r="C2428" s="235">
        <f t="shared" si="163"/>
        <v>108394</v>
      </c>
      <c r="D2428" s="231">
        <f>'Order Form'!$N$2</f>
        <v>0</v>
      </c>
      <c r="E2428" s="232">
        <f>'Order Form'!$N$11</f>
        <v>0</v>
      </c>
      <c r="F2428" s="232" t="str">
        <f>IF(ISBLANK('Order Form'!$N$12),"",'Order Form'!$N$12)</f>
        <v/>
      </c>
      <c r="G2428" s="232">
        <f t="shared" ca="1" si="161"/>
        <v>41887</v>
      </c>
      <c r="H2428" s="233">
        <f>'Order Form'!$N$13</f>
        <v>0</v>
      </c>
      <c r="I2428" s="236">
        <f>'Order Form'!E315</f>
        <v>10</v>
      </c>
      <c r="J2428" s="231">
        <f>'Order Form'!N315</f>
        <v>0</v>
      </c>
      <c r="K2428" s="231" t="str">
        <f t="shared" si="164"/>
        <v>F</v>
      </c>
      <c r="L2428" s="231">
        <f>IF('Pricing + Order Summary'!$O$13&gt;=8000,14,
IF('Pricing + Order Summary'!$O$13&gt;=5500,15,
IF('Pricing + Order Summary'!$O$13&gt;=4000,16,
IF('Pricing + Order Summary'!$O$13&gt;=2000,23,
IF('Pricing + Order Summary'!$O$13&gt;=750,21,
2)))))</f>
        <v>2</v>
      </c>
      <c r="M2428" s="231" t="str">
        <f>"SPS20115"&amp;"-"&amp;D2428&amp;"-"&amp;'Order Form'!$O$3&amp;"-5"</f>
        <v>SPS20115-0-1-5</v>
      </c>
    </row>
    <row r="2429" spans="1:13">
      <c r="A2429" s="234">
        <f>'Order Form'!A316</f>
        <v>108409</v>
      </c>
      <c r="B2429" s="234">
        <f t="shared" si="162"/>
        <v>108409</v>
      </c>
      <c r="C2429" s="235">
        <f t="shared" si="163"/>
        <v>108409</v>
      </c>
      <c r="D2429" s="231">
        <f>'Order Form'!$N$2</f>
        <v>0</v>
      </c>
      <c r="E2429" s="232">
        <f>'Order Form'!$N$11</f>
        <v>0</v>
      </c>
      <c r="F2429" s="232" t="str">
        <f>IF(ISBLANK('Order Form'!$N$12),"",'Order Form'!$N$12)</f>
        <v/>
      </c>
      <c r="G2429" s="232">
        <f t="shared" ca="1" si="161"/>
        <v>41887</v>
      </c>
      <c r="H2429" s="233">
        <f>'Order Form'!$N$13</f>
        <v>0</v>
      </c>
      <c r="I2429" s="236">
        <f>'Order Form'!E316</f>
        <v>10</v>
      </c>
      <c r="J2429" s="231">
        <f>'Order Form'!N316</f>
        <v>0</v>
      </c>
      <c r="K2429" s="231" t="str">
        <f t="shared" si="164"/>
        <v>F</v>
      </c>
      <c r="L2429" s="231">
        <f>IF('Pricing + Order Summary'!$O$13&gt;=8000,14,
IF('Pricing + Order Summary'!$O$13&gt;=5500,15,
IF('Pricing + Order Summary'!$O$13&gt;=4000,16,
IF('Pricing + Order Summary'!$O$13&gt;=2000,23,
IF('Pricing + Order Summary'!$O$13&gt;=750,21,
2)))))</f>
        <v>2</v>
      </c>
      <c r="M2429" s="231" t="str">
        <f>"SPS20115"&amp;"-"&amp;D2429&amp;"-"&amp;'Order Form'!$O$3&amp;"-5"</f>
        <v>SPS20115-0-1-5</v>
      </c>
    </row>
    <row r="2430" spans="1:13">
      <c r="A2430" s="234">
        <f>'Order Form'!A317</f>
        <v>108396</v>
      </c>
      <c r="B2430" s="234">
        <f t="shared" si="162"/>
        <v>108396</v>
      </c>
      <c r="C2430" s="235">
        <f t="shared" si="163"/>
        <v>108396</v>
      </c>
      <c r="D2430" s="231">
        <f>'Order Form'!$N$2</f>
        <v>0</v>
      </c>
      <c r="E2430" s="232">
        <f>'Order Form'!$N$11</f>
        <v>0</v>
      </c>
      <c r="F2430" s="232" t="str">
        <f>IF(ISBLANK('Order Form'!$N$12),"",'Order Form'!$N$12)</f>
        <v/>
      </c>
      <c r="G2430" s="232">
        <f t="shared" ca="1" si="161"/>
        <v>41887</v>
      </c>
      <c r="H2430" s="233">
        <f>'Order Form'!$N$13</f>
        <v>0</v>
      </c>
      <c r="I2430" s="236">
        <f>'Order Form'!E317</f>
        <v>10</v>
      </c>
      <c r="J2430" s="231">
        <f>'Order Form'!N317</f>
        <v>0</v>
      </c>
      <c r="K2430" s="231" t="str">
        <f t="shared" si="164"/>
        <v>F</v>
      </c>
      <c r="L2430" s="231">
        <f>IF('Pricing + Order Summary'!$O$13&gt;=8000,14,
IF('Pricing + Order Summary'!$O$13&gt;=5500,15,
IF('Pricing + Order Summary'!$O$13&gt;=4000,16,
IF('Pricing + Order Summary'!$O$13&gt;=2000,23,
IF('Pricing + Order Summary'!$O$13&gt;=750,21,
2)))))</f>
        <v>2</v>
      </c>
      <c r="M2430" s="231" t="str">
        <f>"SPS20115"&amp;"-"&amp;D2430&amp;"-"&amp;'Order Form'!$O$3&amp;"-5"</f>
        <v>SPS20115-0-1-5</v>
      </c>
    </row>
    <row r="2431" spans="1:13">
      <c r="A2431" s="234">
        <f>'Order Form'!A318</f>
        <v>108400</v>
      </c>
      <c r="B2431" s="234">
        <f t="shared" si="162"/>
        <v>108400</v>
      </c>
      <c r="C2431" s="235">
        <f t="shared" si="163"/>
        <v>108400</v>
      </c>
      <c r="D2431" s="231">
        <f>'Order Form'!$N$2</f>
        <v>0</v>
      </c>
      <c r="E2431" s="232">
        <f>'Order Form'!$N$11</f>
        <v>0</v>
      </c>
      <c r="F2431" s="232" t="str">
        <f>IF(ISBLANK('Order Form'!$N$12),"",'Order Form'!$N$12)</f>
        <v/>
      </c>
      <c r="G2431" s="232">
        <f t="shared" ca="1" si="161"/>
        <v>41887</v>
      </c>
      <c r="H2431" s="233">
        <f>'Order Form'!$N$13</f>
        <v>0</v>
      </c>
      <c r="I2431" s="236">
        <f>'Order Form'!E318</f>
        <v>10</v>
      </c>
      <c r="J2431" s="231">
        <f>'Order Form'!N318</f>
        <v>0</v>
      </c>
      <c r="K2431" s="231" t="str">
        <f t="shared" si="164"/>
        <v>F</v>
      </c>
      <c r="L2431" s="231">
        <f>IF('Pricing + Order Summary'!$O$13&gt;=8000,14,
IF('Pricing + Order Summary'!$O$13&gt;=5500,15,
IF('Pricing + Order Summary'!$O$13&gt;=4000,16,
IF('Pricing + Order Summary'!$O$13&gt;=2000,23,
IF('Pricing + Order Summary'!$O$13&gt;=750,21,
2)))))</f>
        <v>2</v>
      </c>
      <c r="M2431" s="231" t="str">
        <f>"SPS20115"&amp;"-"&amp;D2431&amp;"-"&amp;'Order Form'!$O$3&amp;"-5"</f>
        <v>SPS20115-0-1-5</v>
      </c>
    </row>
    <row r="2432" spans="1:13">
      <c r="A2432" s="234">
        <f>'Order Form'!A319</f>
        <v>100420</v>
      </c>
      <c r="B2432" s="234">
        <f t="shared" si="162"/>
        <v>100420</v>
      </c>
      <c r="C2432" s="235">
        <f t="shared" si="163"/>
        <v>100420</v>
      </c>
      <c r="D2432" s="231">
        <f>'Order Form'!$N$2</f>
        <v>0</v>
      </c>
      <c r="E2432" s="232">
        <f>'Order Form'!$N$11</f>
        <v>0</v>
      </c>
      <c r="F2432" s="232" t="str">
        <f>IF(ISBLANK('Order Form'!$N$12),"",'Order Form'!$N$12)</f>
        <v/>
      </c>
      <c r="G2432" s="232">
        <f t="shared" ca="1" si="161"/>
        <v>41887</v>
      </c>
      <c r="H2432" s="233">
        <f>'Order Form'!$N$13</f>
        <v>0</v>
      </c>
      <c r="I2432" s="236">
        <f>'Order Form'!E319</f>
        <v>10</v>
      </c>
      <c r="J2432" s="231">
        <f>'Order Form'!N319</f>
        <v>0</v>
      </c>
      <c r="K2432" s="231" t="str">
        <f t="shared" si="164"/>
        <v>F</v>
      </c>
      <c r="L2432" s="231">
        <f>IF('Pricing + Order Summary'!$O$13&gt;=8000,14,
IF('Pricing + Order Summary'!$O$13&gt;=5500,15,
IF('Pricing + Order Summary'!$O$13&gt;=4000,16,
IF('Pricing + Order Summary'!$O$13&gt;=2000,23,
IF('Pricing + Order Summary'!$O$13&gt;=750,21,
2)))))</f>
        <v>2</v>
      </c>
      <c r="M2432" s="231" t="str">
        <f>"SPS20115"&amp;"-"&amp;D2432&amp;"-"&amp;'Order Form'!$O$3&amp;"-5"</f>
        <v>SPS20115-0-1-5</v>
      </c>
    </row>
    <row r="2433" spans="1:13">
      <c r="A2433" s="234">
        <f>'Order Form'!A320</f>
        <v>100411</v>
      </c>
      <c r="B2433" s="234">
        <f t="shared" si="162"/>
        <v>100411</v>
      </c>
      <c r="C2433" s="235">
        <f t="shared" si="163"/>
        <v>100411</v>
      </c>
      <c r="D2433" s="231">
        <f>'Order Form'!$N$2</f>
        <v>0</v>
      </c>
      <c r="E2433" s="232">
        <f>'Order Form'!$N$11</f>
        <v>0</v>
      </c>
      <c r="F2433" s="232" t="str">
        <f>IF(ISBLANK('Order Form'!$N$12),"",'Order Form'!$N$12)</f>
        <v/>
      </c>
      <c r="G2433" s="232">
        <f t="shared" ref="G2433:G2496" ca="1" si="165">TODAY()</f>
        <v>41887</v>
      </c>
      <c r="H2433" s="233">
        <f>'Order Form'!$N$13</f>
        <v>0</v>
      </c>
      <c r="I2433" s="236">
        <f>'Order Form'!E320</f>
        <v>10</v>
      </c>
      <c r="J2433" s="231">
        <f>'Order Form'!N320</f>
        <v>0</v>
      </c>
      <c r="K2433" s="231" t="str">
        <f t="shared" si="164"/>
        <v>F</v>
      </c>
      <c r="L2433" s="231">
        <f>IF('Pricing + Order Summary'!$O$13&gt;=8000,14,
IF('Pricing + Order Summary'!$O$13&gt;=5500,15,
IF('Pricing + Order Summary'!$O$13&gt;=4000,16,
IF('Pricing + Order Summary'!$O$13&gt;=2000,23,
IF('Pricing + Order Summary'!$O$13&gt;=750,21,
2)))))</f>
        <v>2</v>
      </c>
      <c r="M2433" s="231" t="str">
        <f>"SPS20115"&amp;"-"&amp;D2433&amp;"-"&amp;'Order Form'!$O$3&amp;"-5"</f>
        <v>SPS20115-0-1-5</v>
      </c>
    </row>
    <row r="2434" spans="1:13">
      <c r="A2434" s="234">
        <f>'Order Form'!A321</f>
        <v>100670</v>
      </c>
      <c r="B2434" s="234">
        <f t="shared" si="162"/>
        <v>100670</v>
      </c>
      <c r="C2434" s="235">
        <f t="shared" si="163"/>
        <v>100670</v>
      </c>
      <c r="D2434" s="231">
        <f>'Order Form'!$N$2</f>
        <v>0</v>
      </c>
      <c r="E2434" s="232">
        <f>'Order Form'!$N$11</f>
        <v>0</v>
      </c>
      <c r="F2434" s="232" t="str">
        <f>IF(ISBLANK('Order Form'!$N$12),"",'Order Form'!$N$12)</f>
        <v/>
      </c>
      <c r="G2434" s="232">
        <f t="shared" ca="1" si="165"/>
        <v>41887</v>
      </c>
      <c r="H2434" s="233">
        <f>'Order Form'!$N$13</f>
        <v>0</v>
      </c>
      <c r="I2434" s="236">
        <f>'Order Form'!E321</f>
        <v>10</v>
      </c>
      <c r="J2434" s="231">
        <f>'Order Form'!N321</f>
        <v>0</v>
      </c>
      <c r="K2434" s="231" t="str">
        <f t="shared" si="164"/>
        <v>F</v>
      </c>
      <c r="L2434" s="231">
        <f>IF('Pricing + Order Summary'!$O$13&gt;=8000,14,
IF('Pricing + Order Summary'!$O$13&gt;=5500,15,
IF('Pricing + Order Summary'!$O$13&gt;=4000,16,
IF('Pricing + Order Summary'!$O$13&gt;=2000,23,
IF('Pricing + Order Summary'!$O$13&gt;=750,21,
2)))))</f>
        <v>2</v>
      </c>
      <c r="M2434" s="231" t="str">
        <f>"SPS20115"&amp;"-"&amp;D2434&amp;"-"&amp;'Order Form'!$O$3&amp;"-5"</f>
        <v>SPS20115-0-1-5</v>
      </c>
    </row>
    <row r="2435" spans="1:13">
      <c r="A2435" s="234">
        <f>'Order Form'!A322</f>
        <v>100679</v>
      </c>
      <c r="B2435" s="234">
        <f t="shared" si="162"/>
        <v>100679</v>
      </c>
      <c r="C2435" s="235">
        <f t="shared" si="163"/>
        <v>100679</v>
      </c>
      <c r="D2435" s="231">
        <f>'Order Form'!$N$2</f>
        <v>0</v>
      </c>
      <c r="E2435" s="232">
        <f>'Order Form'!$N$11</f>
        <v>0</v>
      </c>
      <c r="F2435" s="232" t="str">
        <f>IF(ISBLANK('Order Form'!$N$12),"",'Order Form'!$N$12)</f>
        <v/>
      </c>
      <c r="G2435" s="232">
        <f t="shared" ca="1" si="165"/>
        <v>41887</v>
      </c>
      <c r="H2435" s="233">
        <f>'Order Form'!$N$13</f>
        <v>0</v>
      </c>
      <c r="I2435" s="236">
        <f>'Order Form'!E322</f>
        <v>10</v>
      </c>
      <c r="J2435" s="231">
        <f>'Order Form'!N322</f>
        <v>0</v>
      </c>
      <c r="K2435" s="231" t="str">
        <f t="shared" si="164"/>
        <v>F</v>
      </c>
      <c r="L2435" s="231">
        <f>IF('Pricing + Order Summary'!$O$13&gt;=8000,14,
IF('Pricing + Order Summary'!$O$13&gt;=5500,15,
IF('Pricing + Order Summary'!$O$13&gt;=4000,16,
IF('Pricing + Order Summary'!$O$13&gt;=2000,23,
IF('Pricing + Order Summary'!$O$13&gt;=750,21,
2)))))</f>
        <v>2</v>
      </c>
      <c r="M2435" s="231" t="str">
        <f>"SPS20115"&amp;"-"&amp;D2435&amp;"-"&amp;'Order Form'!$O$3&amp;"-5"</f>
        <v>SPS20115-0-1-5</v>
      </c>
    </row>
    <row r="2436" spans="1:13">
      <c r="A2436" s="234">
        <f>'Order Form'!A323</f>
        <v>107798</v>
      </c>
      <c r="B2436" s="234">
        <f t="shared" si="162"/>
        <v>107798</v>
      </c>
      <c r="C2436" s="235">
        <f t="shared" si="163"/>
        <v>107798</v>
      </c>
      <c r="D2436" s="231">
        <f>'Order Form'!$N$2</f>
        <v>0</v>
      </c>
      <c r="E2436" s="232">
        <f>'Order Form'!$N$11</f>
        <v>0</v>
      </c>
      <c r="F2436" s="232" t="str">
        <f>IF(ISBLANK('Order Form'!$N$12),"",'Order Form'!$N$12)</f>
        <v/>
      </c>
      <c r="G2436" s="232">
        <f t="shared" ca="1" si="165"/>
        <v>41887</v>
      </c>
      <c r="H2436" s="233">
        <f>'Order Form'!$N$13</f>
        <v>0</v>
      </c>
      <c r="I2436" s="236">
        <f>'Order Form'!E323</f>
        <v>10</v>
      </c>
      <c r="J2436" s="231">
        <f>'Order Form'!N323</f>
        <v>0</v>
      </c>
      <c r="K2436" s="231" t="str">
        <f t="shared" si="164"/>
        <v>F</v>
      </c>
      <c r="L2436" s="231">
        <f>IF('Pricing + Order Summary'!$O$13&gt;=8000,14,
IF('Pricing + Order Summary'!$O$13&gt;=5500,15,
IF('Pricing + Order Summary'!$O$13&gt;=4000,16,
IF('Pricing + Order Summary'!$O$13&gt;=2000,23,
IF('Pricing + Order Summary'!$O$13&gt;=750,21,
2)))))</f>
        <v>2</v>
      </c>
      <c r="M2436" s="231" t="str">
        <f>"SPS20115"&amp;"-"&amp;D2436&amp;"-"&amp;'Order Form'!$O$3&amp;"-5"</f>
        <v>SPS20115-0-1-5</v>
      </c>
    </row>
    <row r="2437" spans="1:13">
      <c r="A2437" s="234">
        <f>'Order Form'!A324</f>
        <v>108303</v>
      </c>
      <c r="B2437" s="234">
        <f t="shared" si="162"/>
        <v>108303</v>
      </c>
      <c r="C2437" s="235">
        <f t="shared" si="163"/>
        <v>108303</v>
      </c>
      <c r="D2437" s="231">
        <f>'Order Form'!$N$2</f>
        <v>0</v>
      </c>
      <c r="E2437" s="232">
        <f>'Order Form'!$N$11</f>
        <v>0</v>
      </c>
      <c r="F2437" s="232" t="str">
        <f>IF(ISBLANK('Order Form'!$N$12),"",'Order Form'!$N$12)</f>
        <v/>
      </c>
      <c r="G2437" s="232">
        <f t="shared" ca="1" si="165"/>
        <v>41887</v>
      </c>
      <c r="H2437" s="233">
        <f>'Order Form'!$N$13</f>
        <v>0</v>
      </c>
      <c r="I2437" s="236">
        <f>'Order Form'!E324</f>
        <v>11</v>
      </c>
      <c r="J2437" s="231">
        <f>'Order Form'!N324</f>
        <v>0</v>
      </c>
      <c r="K2437" s="231" t="str">
        <f t="shared" si="164"/>
        <v>F</v>
      </c>
      <c r="L2437" s="231">
        <f>IF('Pricing + Order Summary'!$O$13&gt;=8000,14,
IF('Pricing + Order Summary'!$O$13&gt;=5500,15,
IF('Pricing + Order Summary'!$O$13&gt;=4000,16,
IF('Pricing + Order Summary'!$O$13&gt;=2000,23,
IF('Pricing + Order Summary'!$O$13&gt;=750,21,
2)))))</f>
        <v>2</v>
      </c>
      <c r="M2437" s="231" t="str">
        <f>"SPS20115"&amp;"-"&amp;D2437&amp;"-"&amp;'Order Form'!$O$3&amp;"-5"</f>
        <v>SPS20115-0-1-5</v>
      </c>
    </row>
    <row r="2438" spans="1:13">
      <c r="A2438" s="234">
        <f>'Order Form'!A325</f>
        <v>108304</v>
      </c>
      <c r="B2438" s="234">
        <f t="shared" si="162"/>
        <v>108304</v>
      </c>
      <c r="C2438" s="235">
        <f t="shared" si="163"/>
        <v>108304</v>
      </c>
      <c r="D2438" s="231">
        <f>'Order Form'!$N$2</f>
        <v>0</v>
      </c>
      <c r="E2438" s="232">
        <f>'Order Form'!$N$11</f>
        <v>0</v>
      </c>
      <c r="F2438" s="232" t="str">
        <f>IF(ISBLANK('Order Form'!$N$12),"",'Order Form'!$N$12)</f>
        <v/>
      </c>
      <c r="G2438" s="232">
        <f t="shared" ca="1" si="165"/>
        <v>41887</v>
      </c>
      <c r="H2438" s="233">
        <f>'Order Form'!$N$13</f>
        <v>0</v>
      </c>
      <c r="I2438" s="236">
        <f>'Order Form'!E325</f>
        <v>11</v>
      </c>
      <c r="J2438" s="231">
        <f>'Order Form'!N325</f>
        <v>0</v>
      </c>
      <c r="K2438" s="231" t="str">
        <f t="shared" si="164"/>
        <v>F</v>
      </c>
      <c r="L2438" s="231">
        <f>IF('Pricing + Order Summary'!$O$13&gt;=8000,14,
IF('Pricing + Order Summary'!$O$13&gt;=5500,15,
IF('Pricing + Order Summary'!$O$13&gt;=4000,16,
IF('Pricing + Order Summary'!$O$13&gt;=2000,23,
IF('Pricing + Order Summary'!$O$13&gt;=750,21,
2)))))</f>
        <v>2</v>
      </c>
      <c r="M2438" s="231" t="str">
        <f>"SPS20115"&amp;"-"&amp;D2438&amp;"-"&amp;'Order Form'!$O$3&amp;"-5"</f>
        <v>SPS20115-0-1-5</v>
      </c>
    </row>
    <row r="2439" spans="1:13">
      <c r="A2439" s="234">
        <f>'Order Form'!A326</f>
        <v>108305</v>
      </c>
      <c r="B2439" s="234">
        <f t="shared" si="162"/>
        <v>108305</v>
      </c>
      <c r="C2439" s="235">
        <f t="shared" si="163"/>
        <v>108305</v>
      </c>
      <c r="D2439" s="231">
        <f>'Order Form'!$N$2</f>
        <v>0</v>
      </c>
      <c r="E2439" s="232">
        <f>'Order Form'!$N$11</f>
        <v>0</v>
      </c>
      <c r="F2439" s="232" t="str">
        <f>IF(ISBLANK('Order Form'!$N$12),"",'Order Form'!$N$12)</f>
        <v/>
      </c>
      <c r="G2439" s="232">
        <f t="shared" ca="1" si="165"/>
        <v>41887</v>
      </c>
      <c r="H2439" s="233">
        <f>'Order Form'!$N$13</f>
        <v>0</v>
      </c>
      <c r="I2439" s="236">
        <f>'Order Form'!E326</f>
        <v>11</v>
      </c>
      <c r="J2439" s="231">
        <f>'Order Form'!N326</f>
        <v>0</v>
      </c>
      <c r="K2439" s="231" t="str">
        <f t="shared" si="164"/>
        <v>F</v>
      </c>
      <c r="L2439" s="231">
        <f>IF('Pricing + Order Summary'!$O$13&gt;=8000,14,
IF('Pricing + Order Summary'!$O$13&gt;=5500,15,
IF('Pricing + Order Summary'!$O$13&gt;=4000,16,
IF('Pricing + Order Summary'!$O$13&gt;=2000,23,
IF('Pricing + Order Summary'!$O$13&gt;=750,21,
2)))))</f>
        <v>2</v>
      </c>
      <c r="M2439" s="231" t="str">
        <f>"SPS20115"&amp;"-"&amp;D2439&amp;"-"&amp;'Order Form'!$O$3&amp;"-5"</f>
        <v>SPS20115-0-1-5</v>
      </c>
    </row>
    <row r="2440" spans="1:13">
      <c r="A2440" s="234">
        <f>'Order Form'!A327</f>
        <v>108388</v>
      </c>
      <c r="B2440" s="234">
        <f t="shared" si="162"/>
        <v>108388</v>
      </c>
      <c r="C2440" s="235">
        <f t="shared" si="163"/>
        <v>108388</v>
      </c>
      <c r="D2440" s="231">
        <f>'Order Form'!$N$2</f>
        <v>0</v>
      </c>
      <c r="E2440" s="232">
        <f>'Order Form'!$N$11</f>
        <v>0</v>
      </c>
      <c r="F2440" s="232" t="str">
        <f>IF(ISBLANK('Order Form'!$N$12),"",'Order Form'!$N$12)</f>
        <v/>
      </c>
      <c r="G2440" s="232">
        <f t="shared" ca="1" si="165"/>
        <v>41887</v>
      </c>
      <c r="H2440" s="233">
        <f>'Order Form'!$N$13</f>
        <v>0</v>
      </c>
      <c r="I2440" s="236">
        <f>'Order Form'!E327</f>
        <v>10</v>
      </c>
      <c r="J2440" s="231">
        <f>'Order Form'!N327</f>
        <v>0</v>
      </c>
      <c r="K2440" s="231" t="str">
        <f t="shared" si="164"/>
        <v>F</v>
      </c>
      <c r="L2440" s="231">
        <f>IF('Pricing + Order Summary'!$O$13&gt;=8000,14,
IF('Pricing + Order Summary'!$O$13&gt;=5500,15,
IF('Pricing + Order Summary'!$O$13&gt;=4000,16,
IF('Pricing + Order Summary'!$O$13&gt;=2000,23,
IF('Pricing + Order Summary'!$O$13&gt;=750,21,
2)))))</f>
        <v>2</v>
      </c>
      <c r="M2440" s="231" t="str">
        <f>"SPS20115"&amp;"-"&amp;D2440&amp;"-"&amp;'Order Form'!$O$3&amp;"-5"</f>
        <v>SPS20115-0-1-5</v>
      </c>
    </row>
    <row r="2441" spans="1:13">
      <c r="A2441" s="234">
        <f>'Order Form'!A328</f>
        <v>100684</v>
      </c>
      <c r="B2441" s="234">
        <f t="shared" si="162"/>
        <v>100684</v>
      </c>
      <c r="C2441" s="235">
        <f t="shared" si="163"/>
        <v>100684</v>
      </c>
      <c r="D2441" s="231">
        <f>'Order Form'!$N$2</f>
        <v>0</v>
      </c>
      <c r="E2441" s="232">
        <f>'Order Form'!$N$11</f>
        <v>0</v>
      </c>
      <c r="F2441" s="232" t="str">
        <f>IF(ISBLANK('Order Form'!$N$12),"",'Order Form'!$N$12)</f>
        <v/>
      </c>
      <c r="G2441" s="232">
        <f t="shared" ca="1" si="165"/>
        <v>41887</v>
      </c>
      <c r="H2441" s="233">
        <f>'Order Form'!$N$13</f>
        <v>0</v>
      </c>
      <c r="I2441" s="236">
        <f>'Order Form'!E328</f>
        <v>10</v>
      </c>
      <c r="J2441" s="231">
        <f>'Order Form'!N328</f>
        <v>0</v>
      </c>
      <c r="K2441" s="231" t="str">
        <f t="shared" si="164"/>
        <v>F</v>
      </c>
      <c r="L2441" s="231">
        <f>IF('Pricing + Order Summary'!$O$13&gt;=8000,14,
IF('Pricing + Order Summary'!$O$13&gt;=5500,15,
IF('Pricing + Order Summary'!$O$13&gt;=4000,16,
IF('Pricing + Order Summary'!$O$13&gt;=2000,23,
IF('Pricing + Order Summary'!$O$13&gt;=750,21,
2)))))</f>
        <v>2</v>
      </c>
      <c r="M2441" s="231" t="str">
        <f>"SPS20115"&amp;"-"&amp;D2441&amp;"-"&amp;'Order Form'!$O$3&amp;"-5"</f>
        <v>SPS20115-0-1-5</v>
      </c>
    </row>
    <row r="2442" spans="1:13">
      <c r="A2442" s="234">
        <f>'Order Form'!A329</f>
        <v>108387</v>
      </c>
      <c r="B2442" s="234">
        <f t="shared" si="162"/>
        <v>108387</v>
      </c>
      <c r="C2442" s="235">
        <f t="shared" si="163"/>
        <v>108387</v>
      </c>
      <c r="D2442" s="231">
        <f>'Order Form'!$N$2</f>
        <v>0</v>
      </c>
      <c r="E2442" s="232">
        <f>'Order Form'!$N$11</f>
        <v>0</v>
      </c>
      <c r="F2442" s="232" t="str">
        <f>IF(ISBLANK('Order Form'!$N$12),"",'Order Form'!$N$12)</f>
        <v/>
      </c>
      <c r="G2442" s="232">
        <f t="shared" ca="1" si="165"/>
        <v>41887</v>
      </c>
      <c r="H2442" s="233">
        <f>'Order Form'!$N$13</f>
        <v>0</v>
      </c>
      <c r="I2442" s="236">
        <f>'Order Form'!E329</f>
        <v>10</v>
      </c>
      <c r="J2442" s="231">
        <f>'Order Form'!N329</f>
        <v>0</v>
      </c>
      <c r="K2442" s="231" t="str">
        <f t="shared" si="164"/>
        <v>F</v>
      </c>
      <c r="L2442" s="231">
        <f>IF('Pricing + Order Summary'!$O$13&gt;=8000,14,
IF('Pricing + Order Summary'!$O$13&gt;=5500,15,
IF('Pricing + Order Summary'!$O$13&gt;=4000,16,
IF('Pricing + Order Summary'!$O$13&gt;=2000,23,
IF('Pricing + Order Summary'!$O$13&gt;=750,21,
2)))))</f>
        <v>2</v>
      </c>
      <c r="M2442" s="231" t="str">
        <f>"SPS20115"&amp;"-"&amp;D2442&amp;"-"&amp;'Order Form'!$O$3&amp;"-5"</f>
        <v>SPS20115-0-1-5</v>
      </c>
    </row>
    <row r="2443" spans="1:13">
      <c r="A2443" s="234">
        <f>'Order Form'!A330</f>
        <v>108397</v>
      </c>
      <c r="B2443" s="234">
        <f t="shared" si="162"/>
        <v>108397</v>
      </c>
      <c r="C2443" s="235">
        <f t="shared" si="163"/>
        <v>108397</v>
      </c>
      <c r="D2443" s="231">
        <f>'Order Form'!$N$2</f>
        <v>0</v>
      </c>
      <c r="E2443" s="232">
        <f>'Order Form'!$N$11</f>
        <v>0</v>
      </c>
      <c r="F2443" s="232" t="str">
        <f>IF(ISBLANK('Order Form'!$N$12),"",'Order Form'!$N$12)</f>
        <v/>
      </c>
      <c r="G2443" s="232">
        <f t="shared" ca="1" si="165"/>
        <v>41887</v>
      </c>
      <c r="H2443" s="233">
        <f>'Order Form'!$N$13</f>
        <v>0</v>
      </c>
      <c r="I2443" s="236">
        <f>'Order Form'!E330</f>
        <v>10</v>
      </c>
      <c r="J2443" s="231">
        <f>'Order Form'!N330</f>
        <v>0</v>
      </c>
      <c r="K2443" s="231" t="str">
        <f t="shared" si="164"/>
        <v>F</v>
      </c>
      <c r="L2443" s="231">
        <f>IF('Pricing + Order Summary'!$O$13&gt;=8000,14,
IF('Pricing + Order Summary'!$O$13&gt;=5500,15,
IF('Pricing + Order Summary'!$O$13&gt;=4000,16,
IF('Pricing + Order Summary'!$O$13&gt;=2000,23,
IF('Pricing + Order Summary'!$O$13&gt;=750,21,
2)))))</f>
        <v>2</v>
      </c>
      <c r="M2443" s="231" t="str">
        <f>"SPS20115"&amp;"-"&amp;D2443&amp;"-"&amp;'Order Form'!$O$3&amp;"-5"</f>
        <v>SPS20115-0-1-5</v>
      </c>
    </row>
    <row r="2444" spans="1:13">
      <c r="A2444" s="234">
        <f>'Order Form'!A331</f>
        <v>100410</v>
      </c>
      <c r="B2444" s="234">
        <f t="shared" si="162"/>
        <v>100410</v>
      </c>
      <c r="C2444" s="235">
        <f t="shared" si="163"/>
        <v>100410</v>
      </c>
      <c r="D2444" s="231">
        <f>'Order Form'!$N$2</f>
        <v>0</v>
      </c>
      <c r="E2444" s="232">
        <f>'Order Form'!$N$11</f>
        <v>0</v>
      </c>
      <c r="F2444" s="232" t="str">
        <f>IF(ISBLANK('Order Form'!$N$12),"",'Order Form'!$N$12)</f>
        <v/>
      </c>
      <c r="G2444" s="232">
        <f t="shared" ca="1" si="165"/>
        <v>41887</v>
      </c>
      <c r="H2444" s="233">
        <f>'Order Form'!$N$13</f>
        <v>0</v>
      </c>
      <c r="I2444" s="236">
        <f>'Order Form'!E331</f>
        <v>10</v>
      </c>
      <c r="J2444" s="231">
        <f>'Order Form'!N331</f>
        <v>0</v>
      </c>
      <c r="K2444" s="231" t="str">
        <f t="shared" si="164"/>
        <v>F</v>
      </c>
      <c r="L2444" s="231">
        <f>IF('Pricing + Order Summary'!$O$13&gt;=8000,14,
IF('Pricing + Order Summary'!$O$13&gt;=5500,15,
IF('Pricing + Order Summary'!$O$13&gt;=4000,16,
IF('Pricing + Order Summary'!$O$13&gt;=2000,23,
IF('Pricing + Order Summary'!$O$13&gt;=750,21,
2)))))</f>
        <v>2</v>
      </c>
      <c r="M2444" s="231" t="str">
        <f>"SPS20115"&amp;"-"&amp;D2444&amp;"-"&amp;'Order Form'!$O$3&amp;"-5"</f>
        <v>SPS20115-0-1-5</v>
      </c>
    </row>
    <row r="2445" spans="1:13">
      <c r="A2445" s="234">
        <f>'Order Form'!A332</f>
        <v>108407</v>
      </c>
      <c r="B2445" s="234">
        <f t="shared" si="162"/>
        <v>108407</v>
      </c>
      <c r="C2445" s="235">
        <f t="shared" si="163"/>
        <v>108407</v>
      </c>
      <c r="D2445" s="231">
        <f>'Order Form'!$N$2</f>
        <v>0</v>
      </c>
      <c r="E2445" s="232">
        <f>'Order Form'!$N$11</f>
        <v>0</v>
      </c>
      <c r="F2445" s="232" t="str">
        <f>IF(ISBLANK('Order Form'!$N$12),"",'Order Form'!$N$12)</f>
        <v/>
      </c>
      <c r="G2445" s="232">
        <f t="shared" ca="1" si="165"/>
        <v>41887</v>
      </c>
      <c r="H2445" s="233">
        <f>'Order Form'!$N$13</f>
        <v>0</v>
      </c>
      <c r="I2445" s="236">
        <f>'Order Form'!E332</f>
        <v>10</v>
      </c>
      <c r="J2445" s="231">
        <f>'Order Form'!N332</f>
        <v>0</v>
      </c>
      <c r="K2445" s="231" t="str">
        <f t="shared" si="164"/>
        <v>F</v>
      </c>
      <c r="L2445" s="231">
        <f>IF('Pricing + Order Summary'!$O$13&gt;=8000,14,
IF('Pricing + Order Summary'!$O$13&gt;=5500,15,
IF('Pricing + Order Summary'!$O$13&gt;=4000,16,
IF('Pricing + Order Summary'!$O$13&gt;=2000,23,
IF('Pricing + Order Summary'!$O$13&gt;=750,21,
2)))))</f>
        <v>2</v>
      </c>
      <c r="M2445" s="231" t="str">
        <f>"SPS20115"&amp;"-"&amp;D2445&amp;"-"&amp;'Order Form'!$O$3&amp;"-5"</f>
        <v>SPS20115-0-1-5</v>
      </c>
    </row>
    <row r="2446" spans="1:13">
      <c r="A2446" s="234">
        <f>'Order Form'!A333</f>
        <v>107792</v>
      </c>
      <c r="B2446" s="234">
        <f t="shared" si="162"/>
        <v>107792</v>
      </c>
      <c r="C2446" s="235">
        <f t="shared" si="163"/>
        <v>107792</v>
      </c>
      <c r="D2446" s="231">
        <f>'Order Form'!$N$2</f>
        <v>0</v>
      </c>
      <c r="E2446" s="232">
        <f>'Order Form'!$N$11</f>
        <v>0</v>
      </c>
      <c r="F2446" s="232" t="str">
        <f>IF(ISBLANK('Order Form'!$N$12),"",'Order Form'!$N$12)</f>
        <v/>
      </c>
      <c r="G2446" s="232">
        <f t="shared" ca="1" si="165"/>
        <v>41887</v>
      </c>
      <c r="H2446" s="233">
        <f>'Order Form'!$N$13</f>
        <v>0</v>
      </c>
      <c r="I2446" s="236">
        <f>'Order Form'!E333</f>
        <v>10</v>
      </c>
      <c r="J2446" s="231">
        <f>'Order Form'!N333</f>
        <v>0</v>
      </c>
      <c r="K2446" s="231" t="str">
        <f t="shared" si="164"/>
        <v>F</v>
      </c>
      <c r="L2446" s="231">
        <f>IF('Pricing + Order Summary'!$O$13&gt;=8000,14,
IF('Pricing + Order Summary'!$O$13&gt;=5500,15,
IF('Pricing + Order Summary'!$O$13&gt;=4000,16,
IF('Pricing + Order Summary'!$O$13&gt;=2000,23,
IF('Pricing + Order Summary'!$O$13&gt;=750,21,
2)))))</f>
        <v>2</v>
      </c>
      <c r="M2446" s="231" t="str">
        <f>"SPS20115"&amp;"-"&amp;D2446&amp;"-"&amp;'Order Form'!$O$3&amp;"-5"</f>
        <v>SPS20115-0-1-5</v>
      </c>
    </row>
    <row r="2447" spans="1:13">
      <c r="A2447" s="234">
        <f>'Order Form'!A334</f>
        <v>105743</v>
      </c>
      <c r="B2447" s="234">
        <f t="shared" si="162"/>
        <v>105743</v>
      </c>
      <c r="C2447" s="235">
        <f t="shared" si="163"/>
        <v>105743</v>
      </c>
      <c r="D2447" s="231">
        <f>'Order Form'!$N$2</f>
        <v>0</v>
      </c>
      <c r="E2447" s="232">
        <f>'Order Form'!$N$11</f>
        <v>0</v>
      </c>
      <c r="F2447" s="232" t="str">
        <f>IF(ISBLANK('Order Form'!$N$12),"",'Order Form'!$N$12)</f>
        <v/>
      </c>
      <c r="G2447" s="232">
        <f t="shared" ca="1" si="165"/>
        <v>41887</v>
      </c>
      <c r="H2447" s="233">
        <f>'Order Form'!$N$13</f>
        <v>0</v>
      </c>
      <c r="I2447" s="236">
        <f>'Order Form'!E334</f>
        <v>10</v>
      </c>
      <c r="J2447" s="231">
        <f>'Order Form'!N334</f>
        <v>0</v>
      </c>
      <c r="K2447" s="231" t="str">
        <f t="shared" si="164"/>
        <v>F</v>
      </c>
      <c r="L2447" s="231">
        <f>IF('Pricing + Order Summary'!$O$13&gt;=8000,14,
IF('Pricing + Order Summary'!$O$13&gt;=5500,15,
IF('Pricing + Order Summary'!$O$13&gt;=4000,16,
IF('Pricing + Order Summary'!$O$13&gt;=2000,23,
IF('Pricing + Order Summary'!$O$13&gt;=750,21,
2)))))</f>
        <v>2</v>
      </c>
      <c r="M2447" s="231" t="str">
        <f>"SPS20115"&amp;"-"&amp;D2447&amp;"-"&amp;'Order Form'!$O$3&amp;"-5"</f>
        <v>SPS20115-0-1-5</v>
      </c>
    </row>
    <row r="2448" spans="1:13">
      <c r="A2448" s="234">
        <f>'Order Form'!A335</f>
        <v>108403</v>
      </c>
      <c r="B2448" s="234">
        <f t="shared" si="162"/>
        <v>108403</v>
      </c>
      <c r="C2448" s="235">
        <f t="shared" si="163"/>
        <v>108403</v>
      </c>
      <c r="D2448" s="231">
        <f>'Order Form'!$N$2</f>
        <v>0</v>
      </c>
      <c r="E2448" s="232">
        <f>'Order Form'!$N$11</f>
        <v>0</v>
      </c>
      <c r="F2448" s="232" t="str">
        <f>IF(ISBLANK('Order Form'!$N$12),"",'Order Form'!$N$12)</f>
        <v/>
      </c>
      <c r="G2448" s="232">
        <f t="shared" ca="1" si="165"/>
        <v>41887</v>
      </c>
      <c r="H2448" s="233">
        <f>'Order Form'!$N$13</f>
        <v>0</v>
      </c>
      <c r="I2448" s="236">
        <f>'Order Form'!E335</f>
        <v>10</v>
      </c>
      <c r="J2448" s="231">
        <f>'Order Form'!N335</f>
        <v>0</v>
      </c>
      <c r="K2448" s="231" t="str">
        <f t="shared" si="164"/>
        <v>F</v>
      </c>
      <c r="L2448" s="231">
        <f>IF('Pricing + Order Summary'!$O$13&gt;=8000,14,
IF('Pricing + Order Summary'!$O$13&gt;=5500,15,
IF('Pricing + Order Summary'!$O$13&gt;=4000,16,
IF('Pricing + Order Summary'!$O$13&gt;=2000,23,
IF('Pricing + Order Summary'!$O$13&gt;=750,21,
2)))))</f>
        <v>2</v>
      </c>
      <c r="M2448" s="231" t="str">
        <f>"SPS20115"&amp;"-"&amp;D2448&amp;"-"&amp;'Order Form'!$O$3&amp;"-5"</f>
        <v>SPS20115-0-1-5</v>
      </c>
    </row>
    <row r="2449" spans="1:13">
      <c r="A2449" s="234">
        <f>'Order Form'!A336</f>
        <v>100460</v>
      </c>
      <c r="B2449" s="234">
        <f t="shared" si="162"/>
        <v>100460</v>
      </c>
      <c r="C2449" s="235">
        <f t="shared" si="163"/>
        <v>100460</v>
      </c>
      <c r="D2449" s="231">
        <f>'Order Form'!$N$2</f>
        <v>0</v>
      </c>
      <c r="E2449" s="232">
        <f>'Order Form'!$N$11</f>
        <v>0</v>
      </c>
      <c r="F2449" s="232" t="str">
        <f>IF(ISBLANK('Order Form'!$N$12),"",'Order Form'!$N$12)</f>
        <v/>
      </c>
      <c r="G2449" s="232">
        <f t="shared" ca="1" si="165"/>
        <v>41887</v>
      </c>
      <c r="H2449" s="233">
        <f>'Order Form'!$N$13</f>
        <v>0</v>
      </c>
      <c r="I2449" s="236">
        <f>'Order Form'!E336</f>
        <v>10</v>
      </c>
      <c r="J2449" s="231">
        <f>'Order Form'!N336</f>
        <v>0</v>
      </c>
      <c r="K2449" s="231" t="str">
        <f t="shared" si="164"/>
        <v>F</v>
      </c>
      <c r="L2449" s="231">
        <f>IF('Pricing + Order Summary'!$O$13&gt;=8000,14,
IF('Pricing + Order Summary'!$O$13&gt;=5500,15,
IF('Pricing + Order Summary'!$O$13&gt;=4000,16,
IF('Pricing + Order Summary'!$O$13&gt;=2000,23,
IF('Pricing + Order Summary'!$O$13&gt;=750,21,
2)))))</f>
        <v>2</v>
      </c>
      <c r="M2449" s="231" t="str">
        <f>"SPS20115"&amp;"-"&amp;D2449&amp;"-"&amp;'Order Form'!$O$3&amp;"-5"</f>
        <v>SPS20115-0-1-5</v>
      </c>
    </row>
    <row r="2450" spans="1:13">
      <c r="A2450" s="234">
        <f>'Order Form'!A337</f>
        <v>108377</v>
      </c>
      <c r="B2450" s="234">
        <f t="shared" si="162"/>
        <v>108377</v>
      </c>
      <c r="C2450" s="235">
        <f t="shared" si="163"/>
        <v>108377</v>
      </c>
      <c r="D2450" s="231">
        <f>'Order Form'!$N$2</f>
        <v>0</v>
      </c>
      <c r="E2450" s="232">
        <f>'Order Form'!$N$11</f>
        <v>0</v>
      </c>
      <c r="F2450" s="232" t="str">
        <f>IF(ISBLANK('Order Form'!$N$12),"",'Order Form'!$N$12)</f>
        <v/>
      </c>
      <c r="G2450" s="232">
        <f t="shared" ca="1" si="165"/>
        <v>41887</v>
      </c>
      <c r="H2450" s="233">
        <f>'Order Form'!$N$13</f>
        <v>0</v>
      </c>
      <c r="I2450" s="236">
        <f>'Order Form'!E337</f>
        <v>10</v>
      </c>
      <c r="J2450" s="231">
        <f>'Order Form'!N337</f>
        <v>0</v>
      </c>
      <c r="K2450" s="231" t="str">
        <f t="shared" si="164"/>
        <v>F</v>
      </c>
      <c r="L2450" s="231">
        <f>IF('Pricing + Order Summary'!$O$13&gt;=8000,14,
IF('Pricing + Order Summary'!$O$13&gt;=5500,15,
IF('Pricing + Order Summary'!$O$13&gt;=4000,16,
IF('Pricing + Order Summary'!$O$13&gt;=2000,23,
IF('Pricing + Order Summary'!$O$13&gt;=750,21,
2)))))</f>
        <v>2</v>
      </c>
      <c r="M2450" s="231" t="str">
        <f>"SPS20115"&amp;"-"&amp;D2450&amp;"-"&amp;'Order Form'!$O$3&amp;"-5"</f>
        <v>SPS20115-0-1-5</v>
      </c>
    </row>
    <row r="2451" spans="1:13">
      <c r="A2451" s="234">
        <f>'Order Form'!A338</f>
        <v>100433</v>
      </c>
      <c r="B2451" s="234">
        <f t="shared" ref="B2451:B2514" si="166">A2451</f>
        <v>100433</v>
      </c>
      <c r="C2451" s="235">
        <f t="shared" ref="C2451:C2514" si="167">IF(B2451=0,A2451,B2451)</f>
        <v>100433</v>
      </c>
      <c r="D2451" s="231">
        <f>'Order Form'!$N$2</f>
        <v>0</v>
      </c>
      <c r="E2451" s="232">
        <f>'Order Form'!$N$11</f>
        <v>0</v>
      </c>
      <c r="F2451" s="232" t="str">
        <f>IF(ISBLANK('Order Form'!$N$12),"",'Order Form'!$N$12)</f>
        <v/>
      </c>
      <c r="G2451" s="232">
        <f t="shared" ca="1" si="165"/>
        <v>41887</v>
      </c>
      <c r="H2451" s="233">
        <f>'Order Form'!$N$13</f>
        <v>0</v>
      </c>
      <c r="I2451" s="236">
        <f>'Order Form'!E338</f>
        <v>10</v>
      </c>
      <c r="J2451" s="231">
        <f>'Order Form'!N338</f>
        <v>0</v>
      </c>
      <c r="K2451" s="231" t="str">
        <f t="shared" ref="K2451:K2514" si="168">IF(J2451=0,"F","T")</f>
        <v>F</v>
      </c>
      <c r="L2451" s="231">
        <f>IF('Pricing + Order Summary'!$O$13&gt;=8000,14,
IF('Pricing + Order Summary'!$O$13&gt;=5500,15,
IF('Pricing + Order Summary'!$O$13&gt;=4000,16,
IF('Pricing + Order Summary'!$O$13&gt;=2000,23,
IF('Pricing + Order Summary'!$O$13&gt;=750,21,
2)))))</f>
        <v>2</v>
      </c>
      <c r="M2451" s="231" t="str">
        <f>"SPS20115"&amp;"-"&amp;D2451&amp;"-"&amp;'Order Form'!$O$3&amp;"-5"</f>
        <v>SPS20115-0-1-5</v>
      </c>
    </row>
    <row r="2452" spans="1:13">
      <c r="A2452" s="234">
        <f>'Order Form'!A339</f>
        <v>108383</v>
      </c>
      <c r="B2452" s="234">
        <f t="shared" si="166"/>
        <v>108383</v>
      </c>
      <c r="C2452" s="235">
        <f t="shared" si="167"/>
        <v>108383</v>
      </c>
      <c r="D2452" s="231">
        <f>'Order Form'!$N$2</f>
        <v>0</v>
      </c>
      <c r="E2452" s="232">
        <f>'Order Form'!$N$11</f>
        <v>0</v>
      </c>
      <c r="F2452" s="232" t="str">
        <f>IF(ISBLANK('Order Form'!$N$12),"",'Order Form'!$N$12)</f>
        <v/>
      </c>
      <c r="G2452" s="232">
        <f t="shared" ca="1" si="165"/>
        <v>41887</v>
      </c>
      <c r="H2452" s="233">
        <f>'Order Form'!$N$13</f>
        <v>0</v>
      </c>
      <c r="I2452" s="236">
        <f>'Order Form'!E339</f>
        <v>10</v>
      </c>
      <c r="J2452" s="231">
        <f>'Order Form'!N339</f>
        <v>0</v>
      </c>
      <c r="K2452" s="231" t="str">
        <f t="shared" si="168"/>
        <v>F</v>
      </c>
      <c r="L2452" s="231">
        <f>IF('Pricing + Order Summary'!$O$13&gt;=8000,14,
IF('Pricing + Order Summary'!$O$13&gt;=5500,15,
IF('Pricing + Order Summary'!$O$13&gt;=4000,16,
IF('Pricing + Order Summary'!$O$13&gt;=2000,23,
IF('Pricing + Order Summary'!$O$13&gt;=750,21,
2)))))</f>
        <v>2</v>
      </c>
      <c r="M2452" s="231" t="str">
        <f>"SPS20115"&amp;"-"&amp;D2452&amp;"-"&amp;'Order Form'!$O$3&amp;"-5"</f>
        <v>SPS20115-0-1-5</v>
      </c>
    </row>
    <row r="2453" spans="1:13">
      <c r="A2453" s="234">
        <f>'Order Form'!A340</f>
        <v>104834</v>
      </c>
      <c r="B2453" s="234">
        <f t="shared" si="166"/>
        <v>104834</v>
      </c>
      <c r="C2453" s="235">
        <f t="shared" si="167"/>
        <v>104834</v>
      </c>
      <c r="D2453" s="231">
        <f>'Order Form'!$N$2</f>
        <v>0</v>
      </c>
      <c r="E2453" s="232">
        <f>'Order Form'!$N$11</f>
        <v>0</v>
      </c>
      <c r="F2453" s="232" t="str">
        <f>IF(ISBLANK('Order Form'!$N$12),"",'Order Form'!$N$12)</f>
        <v/>
      </c>
      <c r="G2453" s="232">
        <f t="shared" ca="1" si="165"/>
        <v>41887</v>
      </c>
      <c r="H2453" s="233">
        <f>'Order Form'!$N$13</f>
        <v>0</v>
      </c>
      <c r="I2453" s="236">
        <f>'Order Form'!E340</f>
        <v>10</v>
      </c>
      <c r="J2453" s="231">
        <f>'Order Form'!N340</f>
        <v>0</v>
      </c>
      <c r="K2453" s="231" t="str">
        <f t="shared" si="168"/>
        <v>F</v>
      </c>
      <c r="L2453" s="231">
        <f>IF('Pricing + Order Summary'!$O$13&gt;=8000,14,
IF('Pricing + Order Summary'!$O$13&gt;=5500,15,
IF('Pricing + Order Summary'!$O$13&gt;=4000,16,
IF('Pricing + Order Summary'!$O$13&gt;=2000,23,
IF('Pricing + Order Summary'!$O$13&gt;=750,21,
2)))))</f>
        <v>2</v>
      </c>
      <c r="M2453" s="231" t="str">
        <f>"SPS20115"&amp;"-"&amp;D2453&amp;"-"&amp;'Order Form'!$O$3&amp;"-5"</f>
        <v>SPS20115-0-1-5</v>
      </c>
    </row>
    <row r="2454" spans="1:13">
      <c r="A2454" s="234">
        <f>'Order Form'!A341</f>
        <v>100441</v>
      </c>
      <c r="B2454" s="234">
        <f t="shared" si="166"/>
        <v>100441</v>
      </c>
      <c r="C2454" s="235">
        <f t="shared" si="167"/>
        <v>100441</v>
      </c>
      <c r="D2454" s="231">
        <f>'Order Form'!$N$2</f>
        <v>0</v>
      </c>
      <c r="E2454" s="232">
        <f>'Order Form'!$N$11</f>
        <v>0</v>
      </c>
      <c r="F2454" s="232" t="str">
        <f>IF(ISBLANK('Order Form'!$N$12),"",'Order Form'!$N$12)</f>
        <v/>
      </c>
      <c r="G2454" s="232">
        <f t="shared" ca="1" si="165"/>
        <v>41887</v>
      </c>
      <c r="H2454" s="233">
        <f>'Order Form'!$N$13</f>
        <v>0</v>
      </c>
      <c r="I2454" s="236">
        <f>'Order Form'!E341</f>
        <v>10</v>
      </c>
      <c r="J2454" s="231">
        <f>'Order Form'!N341</f>
        <v>0</v>
      </c>
      <c r="K2454" s="231" t="str">
        <f t="shared" si="168"/>
        <v>F</v>
      </c>
      <c r="L2454" s="231">
        <f>IF('Pricing + Order Summary'!$O$13&gt;=8000,14,
IF('Pricing + Order Summary'!$O$13&gt;=5500,15,
IF('Pricing + Order Summary'!$O$13&gt;=4000,16,
IF('Pricing + Order Summary'!$O$13&gt;=2000,23,
IF('Pricing + Order Summary'!$O$13&gt;=750,21,
2)))))</f>
        <v>2</v>
      </c>
      <c r="M2454" s="231" t="str">
        <f>"SPS20115"&amp;"-"&amp;D2454&amp;"-"&amp;'Order Form'!$O$3&amp;"-5"</f>
        <v>SPS20115-0-1-5</v>
      </c>
    </row>
    <row r="2455" spans="1:13">
      <c r="A2455" s="234">
        <f>'Order Form'!A342</f>
        <v>108414</v>
      </c>
      <c r="B2455" s="234">
        <f t="shared" si="166"/>
        <v>108414</v>
      </c>
      <c r="C2455" s="235">
        <f t="shared" si="167"/>
        <v>108414</v>
      </c>
      <c r="D2455" s="231">
        <f>'Order Form'!$N$2</f>
        <v>0</v>
      </c>
      <c r="E2455" s="232">
        <f>'Order Form'!$N$11</f>
        <v>0</v>
      </c>
      <c r="F2455" s="232" t="str">
        <f>IF(ISBLANK('Order Form'!$N$12),"",'Order Form'!$N$12)</f>
        <v/>
      </c>
      <c r="G2455" s="232">
        <f t="shared" ca="1" si="165"/>
        <v>41887</v>
      </c>
      <c r="H2455" s="233">
        <f>'Order Form'!$N$13</f>
        <v>0</v>
      </c>
      <c r="I2455" s="236">
        <f>'Order Form'!E342</f>
        <v>10</v>
      </c>
      <c r="J2455" s="231">
        <f>'Order Form'!N342</f>
        <v>0</v>
      </c>
      <c r="K2455" s="231" t="str">
        <f t="shared" si="168"/>
        <v>F</v>
      </c>
      <c r="L2455" s="231">
        <f>IF('Pricing + Order Summary'!$O$13&gt;=8000,14,
IF('Pricing + Order Summary'!$O$13&gt;=5500,15,
IF('Pricing + Order Summary'!$O$13&gt;=4000,16,
IF('Pricing + Order Summary'!$O$13&gt;=2000,23,
IF('Pricing + Order Summary'!$O$13&gt;=750,21,
2)))))</f>
        <v>2</v>
      </c>
      <c r="M2455" s="231" t="str">
        <f>"SPS20115"&amp;"-"&amp;D2455&amp;"-"&amp;'Order Form'!$O$3&amp;"-5"</f>
        <v>SPS20115-0-1-5</v>
      </c>
    </row>
    <row r="2456" spans="1:13">
      <c r="A2456" s="234">
        <f>'Order Form'!A343</f>
        <v>104825</v>
      </c>
      <c r="B2456" s="234">
        <f t="shared" si="166"/>
        <v>104825</v>
      </c>
      <c r="C2456" s="235">
        <f t="shared" si="167"/>
        <v>104825</v>
      </c>
      <c r="D2456" s="231">
        <f>'Order Form'!$N$2</f>
        <v>0</v>
      </c>
      <c r="E2456" s="232">
        <f>'Order Form'!$N$11</f>
        <v>0</v>
      </c>
      <c r="F2456" s="232" t="str">
        <f>IF(ISBLANK('Order Form'!$N$12),"",'Order Form'!$N$12)</f>
        <v/>
      </c>
      <c r="G2456" s="232">
        <f t="shared" ca="1" si="165"/>
        <v>41887</v>
      </c>
      <c r="H2456" s="233">
        <f>'Order Form'!$N$13</f>
        <v>0</v>
      </c>
      <c r="I2456" s="236">
        <f>'Order Form'!E343</f>
        <v>10</v>
      </c>
      <c r="J2456" s="231">
        <f>'Order Form'!N343</f>
        <v>0</v>
      </c>
      <c r="K2456" s="231" t="str">
        <f t="shared" si="168"/>
        <v>F</v>
      </c>
      <c r="L2456" s="231">
        <f>IF('Pricing + Order Summary'!$O$13&gt;=8000,14,
IF('Pricing + Order Summary'!$O$13&gt;=5500,15,
IF('Pricing + Order Summary'!$O$13&gt;=4000,16,
IF('Pricing + Order Summary'!$O$13&gt;=2000,23,
IF('Pricing + Order Summary'!$O$13&gt;=750,21,
2)))))</f>
        <v>2</v>
      </c>
      <c r="M2456" s="231" t="str">
        <f>"SPS20115"&amp;"-"&amp;D2456&amp;"-"&amp;'Order Form'!$O$3&amp;"-5"</f>
        <v>SPS20115-0-1-5</v>
      </c>
    </row>
    <row r="2457" spans="1:13">
      <c r="A2457" s="234">
        <f>'Order Form'!A344</f>
        <v>108392</v>
      </c>
      <c r="B2457" s="234">
        <f t="shared" si="166"/>
        <v>108392</v>
      </c>
      <c r="C2457" s="235">
        <f t="shared" si="167"/>
        <v>108392</v>
      </c>
      <c r="D2457" s="231">
        <f>'Order Form'!$N$2</f>
        <v>0</v>
      </c>
      <c r="E2457" s="232">
        <f>'Order Form'!$N$11</f>
        <v>0</v>
      </c>
      <c r="F2457" s="232" t="str">
        <f>IF(ISBLANK('Order Form'!$N$12),"",'Order Form'!$N$12)</f>
        <v/>
      </c>
      <c r="G2457" s="232">
        <f t="shared" ca="1" si="165"/>
        <v>41887</v>
      </c>
      <c r="H2457" s="233">
        <f>'Order Form'!$N$13</f>
        <v>0</v>
      </c>
      <c r="I2457" s="236">
        <f>'Order Form'!E344</f>
        <v>10</v>
      </c>
      <c r="J2457" s="231">
        <f>'Order Form'!N344</f>
        <v>0</v>
      </c>
      <c r="K2457" s="231" t="str">
        <f t="shared" si="168"/>
        <v>F</v>
      </c>
      <c r="L2457" s="231">
        <f>IF('Pricing + Order Summary'!$O$13&gt;=8000,14,
IF('Pricing + Order Summary'!$O$13&gt;=5500,15,
IF('Pricing + Order Summary'!$O$13&gt;=4000,16,
IF('Pricing + Order Summary'!$O$13&gt;=2000,23,
IF('Pricing + Order Summary'!$O$13&gt;=750,21,
2)))))</f>
        <v>2</v>
      </c>
      <c r="M2457" s="231" t="str">
        <f>"SPS20115"&amp;"-"&amp;D2457&amp;"-"&amp;'Order Form'!$O$3&amp;"-5"</f>
        <v>SPS20115-0-1-5</v>
      </c>
    </row>
    <row r="2458" spans="1:13">
      <c r="A2458" s="234">
        <f>'Order Form'!A345</f>
        <v>100419</v>
      </c>
      <c r="B2458" s="234">
        <f t="shared" si="166"/>
        <v>100419</v>
      </c>
      <c r="C2458" s="235">
        <f t="shared" si="167"/>
        <v>100419</v>
      </c>
      <c r="D2458" s="231">
        <f>'Order Form'!$N$2</f>
        <v>0</v>
      </c>
      <c r="E2458" s="232">
        <f>'Order Form'!$N$11</f>
        <v>0</v>
      </c>
      <c r="F2458" s="232" t="str">
        <f>IF(ISBLANK('Order Form'!$N$12),"",'Order Form'!$N$12)</f>
        <v/>
      </c>
      <c r="G2458" s="232">
        <f t="shared" ca="1" si="165"/>
        <v>41887</v>
      </c>
      <c r="H2458" s="233">
        <f>'Order Form'!$N$13</f>
        <v>0</v>
      </c>
      <c r="I2458" s="236">
        <f>'Order Form'!E345</f>
        <v>10</v>
      </c>
      <c r="J2458" s="231">
        <f>'Order Form'!N345</f>
        <v>0</v>
      </c>
      <c r="K2458" s="231" t="str">
        <f t="shared" si="168"/>
        <v>F</v>
      </c>
      <c r="L2458" s="231">
        <f>IF('Pricing + Order Summary'!$O$13&gt;=8000,14,
IF('Pricing + Order Summary'!$O$13&gt;=5500,15,
IF('Pricing + Order Summary'!$O$13&gt;=4000,16,
IF('Pricing + Order Summary'!$O$13&gt;=2000,23,
IF('Pricing + Order Summary'!$O$13&gt;=750,21,
2)))))</f>
        <v>2</v>
      </c>
      <c r="M2458" s="231" t="str">
        <f>"SPS20115"&amp;"-"&amp;D2458&amp;"-"&amp;'Order Form'!$O$3&amp;"-5"</f>
        <v>SPS20115-0-1-5</v>
      </c>
    </row>
    <row r="2459" spans="1:13">
      <c r="A2459" s="234">
        <f>'Order Form'!A346</f>
        <v>108410</v>
      </c>
      <c r="B2459" s="234">
        <f t="shared" si="166"/>
        <v>108410</v>
      </c>
      <c r="C2459" s="235">
        <f t="shared" si="167"/>
        <v>108410</v>
      </c>
      <c r="D2459" s="231">
        <f>'Order Form'!$N$2</f>
        <v>0</v>
      </c>
      <c r="E2459" s="232">
        <f>'Order Form'!$N$11</f>
        <v>0</v>
      </c>
      <c r="F2459" s="232" t="str">
        <f>IF(ISBLANK('Order Form'!$N$12),"",'Order Form'!$N$12)</f>
        <v/>
      </c>
      <c r="G2459" s="232">
        <f t="shared" ca="1" si="165"/>
        <v>41887</v>
      </c>
      <c r="H2459" s="233">
        <f>'Order Form'!$N$13</f>
        <v>0</v>
      </c>
      <c r="I2459" s="236">
        <f>'Order Form'!E346</f>
        <v>10</v>
      </c>
      <c r="J2459" s="231">
        <f>'Order Form'!N346</f>
        <v>0</v>
      </c>
      <c r="K2459" s="231" t="str">
        <f t="shared" si="168"/>
        <v>F</v>
      </c>
      <c r="L2459" s="231">
        <f>IF('Pricing + Order Summary'!$O$13&gt;=8000,14,
IF('Pricing + Order Summary'!$O$13&gt;=5500,15,
IF('Pricing + Order Summary'!$O$13&gt;=4000,16,
IF('Pricing + Order Summary'!$O$13&gt;=2000,23,
IF('Pricing + Order Summary'!$O$13&gt;=750,21,
2)))))</f>
        <v>2</v>
      </c>
      <c r="M2459" s="231" t="str">
        <f>"SPS20115"&amp;"-"&amp;D2459&amp;"-"&amp;'Order Form'!$O$3&amp;"-5"</f>
        <v>SPS20115-0-1-5</v>
      </c>
    </row>
    <row r="2460" spans="1:13">
      <c r="A2460" s="234">
        <f>'Order Form'!A347</f>
        <v>108379</v>
      </c>
      <c r="B2460" s="234">
        <f t="shared" si="166"/>
        <v>108379</v>
      </c>
      <c r="C2460" s="235">
        <f t="shared" si="167"/>
        <v>108379</v>
      </c>
      <c r="D2460" s="231">
        <f>'Order Form'!$N$2</f>
        <v>0</v>
      </c>
      <c r="E2460" s="232">
        <f>'Order Form'!$N$11</f>
        <v>0</v>
      </c>
      <c r="F2460" s="232" t="str">
        <f>IF(ISBLANK('Order Form'!$N$12),"",'Order Form'!$N$12)</f>
        <v/>
      </c>
      <c r="G2460" s="232">
        <f t="shared" ca="1" si="165"/>
        <v>41887</v>
      </c>
      <c r="H2460" s="233">
        <f>'Order Form'!$N$13</f>
        <v>0</v>
      </c>
      <c r="I2460" s="236">
        <f>'Order Form'!E347</f>
        <v>10</v>
      </c>
      <c r="J2460" s="231">
        <f>'Order Form'!N347</f>
        <v>0</v>
      </c>
      <c r="K2460" s="231" t="str">
        <f t="shared" si="168"/>
        <v>F</v>
      </c>
      <c r="L2460" s="231">
        <f>IF('Pricing + Order Summary'!$O$13&gt;=8000,14,
IF('Pricing + Order Summary'!$O$13&gt;=5500,15,
IF('Pricing + Order Summary'!$O$13&gt;=4000,16,
IF('Pricing + Order Summary'!$O$13&gt;=2000,23,
IF('Pricing + Order Summary'!$O$13&gt;=750,21,
2)))))</f>
        <v>2</v>
      </c>
      <c r="M2460" s="231" t="str">
        <f>"SPS20115"&amp;"-"&amp;D2460&amp;"-"&amp;'Order Form'!$O$3&amp;"-5"</f>
        <v>SPS20115-0-1-5</v>
      </c>
    </row>
    <row r="2461" spans="1:13">
      <c r="A2461" s="234">
        <f>'Order Form'!A348</f>
        <v>100432</v>
      </c>
      <c r="B2461" s="234">
        <f t="shared" si="166"/>
        <v>100432</v>
      </c>
      <c r="C2461" s="235">
        <f t="shared" si="167"/>
        <v>100432</v>
      </c>
      <c r="D2461" s="231">
        <f>'Order Form'!$N$2</f>
        <v>0</v>
      </c>
      <c r="E2461" s="232">
        <f>'Order Form'!$N$11</f>
        <v>0</v>
      </c>
      <c r="F2461" s="232" t="str">
        <f>IF(ISBLANK('Order Form'!$N$12),"",'Order Form'!$N$12)</f>
        <v/>
      </c>
      <c r="G2461" s="232">
        <f t="shared" ca="1" si="165"/>
        <v>41887</v>
      </c>
      <c r="H2461" s="233">
        <f>'Order Form'!$N$13</f>
        <v>0</v>
      </c>
      <c r="I2461" s="236">
        <f>'Order Form'!E348</f>
        <v>10</v>
      </c>
      <c r="J2461" s="231">
        <f>'Order Form'!N348</f>
        <v>0</v>
      </c>
      <c r="K2461" s="231" t="str">
        <f t="shared" si="168"/>
        <v>F</v>
      </c>
      <c r="L2461" s="231">
        <f>IF('Pricing + Order Summary'!$O$13&gt;=8000,14,
IF('Pricing + Order Summary'!$O$13&gt;=5500,15,
IF('Pricing + Order Summary'!$O$13&gt;=4000,16,
IF('Pricing + Order Summary'!$O$13&gt;=2000,23,
IF('Pricing + Order Summary'!$O$13&gt;=750,21,
2)))))</f>
        <v>2</v>
      </c>
      <c r="M2461" s="231" t="str">
        <f>"SPS20115"&amp;"-"&amp;D2461&amp;"-"&amp;'Order Form'!$O$3&amp;"-5"</f>
        <v>SPS20115-0-1-5</v>
      </c>
    </row>
    <row r="2462" spans="1:13">
      <c r="A2462" s="234">
        <f>'Order Form'!A349</f>
        <v>100678</v>
      </c>
      <c r="B2462" s="234">
        <f t="shared" si="166"/>
        <v>100678</v>
      </c>
      <c r="C2462" s="235">
        <f t="shared" si="167"/>
        <v>100678</v>
      </c>
      <c r="D2462" s="231">
        <f>'Order Form'!$N$2</f>
        <v>0</v>
      </c>
      <c r="E2462" s="232">
        <f>'Order Form'!$N$11</f>
        <v>0</v>
      </c>
      <c r="F2462" s="232" t="str">
        <f>IF(ISBLANK('Order Form'!$N$12),"",'Order Form'!$N$12)</f>
        <v/>
      </c>
      <c r="G2462" s="232">
        <f t="shared" ca="1" si="165"/>
        <v>41887</v>
      </c>
      <c r="H2462" s="233">
        <f>'Order Form'!$N$13</f>
        <v>0</v>
      </c>
      <c r="I2462" s="236">
        <f>'Order Form'!E349</f>
        <v>10</v>
      </c>
      <c r="J2462" s="231">
        <f>'Order Form'!N349</f>
        <v>0</v>
      </c>
      <c r="K2462" s="231" t="str">
        <f t="shared" si="168"/>
        <v>F</v>
      </c>
      <c r="L2462" s="231">
        <f>IF('Pricing + Order Summary'!$O$13&gt;=8000,14,
IF('Pricing + Order Summary'!$O$13&gt;=5500,15,
IF('Pricing + Order Summary'!$O$13&gt;=4000,16,
IF('Pricing + Order Summary'!$O$13&gt;=2000,23,
IF('Pricing + Order Summary'!$O$13&gt;=750,21,
2)))))</f>
        <v>2</v>
      </c>
      <c r="M2462" s="231" t="str">
        <f>"SPS20115"&amp;"-"&amp;D2462&amp;"-"&amp;'Order Form'!$O$3&amp;"-5"</f>
        <v>SPS20115-0-1-5</v>
      </c>
    </row>
    <row r="2463" spans="1:13">
      <c r="A2463" s="234">
        <f>'Order Form'!A350</f>
        <v>105745</v>
      </c>
      <c r="B2463" s="234">
        <f t="shared" si="166"/>
        <v>105745</v>
      </c>
      <c r="C2463" s="235">
        <f t="shared" si="167"/>
        <v>105745</v>
      </c>
      <c r="D2463" s="231">
        <f>'Order Form'!$N$2</f>
        <v>0</v>
      </c>
      <c r="E2463" s="232">
        <f>'Order Form'!$N$11</f>
        <v>0</v>
      </c>
      <c r="F2463" s="232" t="str">
        <f>IF(ISBLANK('Order Form'!$N$12),"",'Order Form'!$N$12)</f>
        <v/>
      </c>
      <c r="G2463" s="232">
        <f t="shared" ca="1" si="165"/>
        <v>41887</v>
      </c>
      <c r="H2463" s="233">
        <f>'Order Form'!$N$13</f>
        <v>0</v>
      </c>
      <c r="I2463" s="236">
        <f>'Order Form'!E350</f>
        <v>10</v>
      </c>
      <c r="J2463" s="231">
        <f>'Order Form'!N350</f>
        <v>0</v>
      </c>
      <c r="K2463" s="231" t="str">
        <f t="shared" si="168"/>
        <v>F</v>
      </c>
      <c r="L2463" s="231">
        <f>IF('Pricing + Order Summary'!$O$13&gt;=8000,14,
IF('Pricing + Order Summary'!$O$13&gt;=5500,15,
IF('Pricing + Order Summary'!$O$13&gt;=4000,16,
IF('Pricing + Order Summary'!$O$13&gt;=2000,23,
IF('Pricing + Order Summary'!$O$13&gt;=750,21,
2)))))</f>
        <v>2</v>
      </c>
      <c r="M2463" s="231" t="str">
        <f>"SPS20115"&amp;"-"&amp;D2463&amp;"-"&amp;'Order Form'!$O$3&amp;"-5"</f>
        <v>SPS20115-0-1-5</v>
      </c>
    </row>
    <row r="2464" spans="1:13">
      <c r="A2464" s="234">
        <f>'Order Form'!A351</f>
        <v>102307</v>
      </c>
      <c r="B2464" s="234">
        <f t="shared" si="166"/>
        <v>102307</v>
      </c>
      <c r="C2464" s="235">
        <f t="shared" si="167"/>
        <v>102307</v>
      </c>
      <c r="D2464" s="231">
        <f>'Order Form'!$N$2</f>
        <v>0</v>
      </c>
      <c r="E2464" s="232">
        <f>'Order Form'!$N$11</f>
        <v>0</v>
      </c>
      <c r="F2464" s="232" t="str">
        <f>IF(ISBLANK('Order Form'!$N$12),"",'Order Form'!$N$12)</f>
        <v/>
      </c>
      <c r="G2464" s="232">
        <f t="shared" ca="1" si="165"/>
        <v>41887</v>
      </c>
      <c r="H2464" s="233">
        <f>'Order Form'!$N$13</f>
        <v>0</v>
      </c>
      <c r="I2464" s="236">
        <f>'Order Form'!E351</f>
        <v>10</v>
      </c>
      <c r="J2464" s="231">
        <f>'Order Form'!N351</f>
        <v>0</v>
      </c>
      <c r="K2464" s="231" t="str">
        <f t="shared" si="168"/>
        <v>F</v>
      </c>
      <c r="L2464" s="231">
        <f>IF('Pricing + Order Summary'!$O$13&gt;=8000,14,
IF('Pricing + Order Summary'!$O$13&gt;=5500,15,
IF('Pricing + Order Summary'!$O$13&gt;=4000,16,
IF('Pricing + Order Summary'!$O$13&gt;=2000,23,
IF('Pricing + Order Summary'!$O$13&gt;=750,21,
2)))))</f>
        <v>2</v>
      </c>
      <c r="M2464" s="231" t="str">
        <f>"SPS20115"&amp;"-"&amp;D2464&amp;"-"&amp;'Order Form'!$O$3&amp;"-5"</f>
        <v>SPS20115-0-1-5</v>
      </c>
    </row>
    <row r="2465" spans="1:13">
      <c r="A2465" s="234">
        <f>'Order Form'!A352</f>
        <v>102304</v>
      </c>
      <c r="B2465" s="234">
        <f t="shared" si="166"/>
        <v>102304</v>
      </c>
      <c r="C2465" s="235">
        <f t="shared" si="167"/>
        <v>102304</v>
      </c>
      <c r="D2465" s="231">
        <f>'Order Form'!$N$2</f>
        <v>0</v>
      </c>
      <c r="E2465" s="232">
        <f>'Order Form'!$N$11</f>
        <v>0</v>
      </c>
      <c r="F2465" s="232" t="str">
        <f>IF(ISBLANK('Order Form'!$N$12),"",'Order Form'!$N$12)</f>
        <v/>
      </c>
      <c r="G2465" s="232">
        <f t="shared" ca="1" si="165"/>
        <v>41887</v>
      </c>
      <c r="H2465" s="233">
        <f>'Order Form'!$N$13</f>
        <v>0</v>
      </c>
      <c r="I2465" s="236">
        <f>'Order Form'!E352</f>
        <v>10</v>
      </c>
      <c r="J2465" s="231">
        <f>'Order Form'!N352</f>
        <v>0</v>
      </c>
      <c r="K2465" s="231" t="str">
        <f t="shared" si="168"/>
        <v>F</v>
      </c>
      <c r="L2465" s="231">
        <f>IF('Pricing + Order Summary'!$O$13&gt;=8000,14,
IF('Pricing + Order Summary'!$O$13&gt;=5500,15,
IF('Pricing + Order Summary'!$O$13&gt;=4000,16,
IF('Pricing + Order Summary'!$O$13&gt;=2000,23,
IF('Pricing + Order Summary'!$O$13&gt;=750,21,
2)))))</f>
        <v>2</v>
      </c>
      <c r="M2465" s="231" t="str">
        <f>"SPS20115"&amp;"-"&amp;D2465&amp;"-"&amp;'Order Form'!$O$3&amp;"-5"</f>
        <v>SPS20115-0-1-5</v>
      </c>
    </row>
    <row r="2466" spans="1:13">
      <c r="A2466" s="234">
        <f>'Order Form'!A353</f>
        <v>102305</v>
      </c>
      <c r="B2466" s="234">
        <f t="shared" si="166"/>
        <v>102305</v>
      </c>
      <c r="C2466" s="235">
        <f t="shared" si="167"/>
        <v>102305</v>
      </c>
      <c r="D2466" s="231">
        <f>'Order Form'!$N$2</f>
        <v>0</v>
      </c>
      <c r="E2466" s="232">
        <f>'Order Form'!$N$11</f>
        <v>0</v>
      </c>
      <c r="F2466" s="232" t="str">
        <f>IF(ISBLANK('Order Form'!$N$12),"",'Order Form'!$N$12)</f>
        <v/>
      </c>
      <c r="G2466" s="232">
        <f t="shared" ca="1" si="165"/>
        <v>41887</v>
      </c>
      <c r="H2466" s="233">
        <f>'Order Form'!$N$13</f>
        <v>0</v>
      </c>
      <c r="I2466" s="236">
        <f>'Order Form'!E353</f>
        <v>10</v>
      </c>
      <c r="J2466" s="231">
        <f>'Order Form'!N353</f>
        <v>0</v>
      </c>
      <c r="K2466" s="231" t="str">
        <f t="shared" si="168"/>
        <v>F</v>
      </c>
      <c r="L2466" s="231">
        <f>IF('Pricing + Order Summary'!$O$13&gt;=8000,14,
IF('Pricing + Order Summary'!$O$13&gt;=5500,15,
IF('Pricing + Order Summary'!$O$13&gt;=4000,16,
IF('Pricing + Order Summary'!$O$13&gt;=2000,23,
IF('Pricing + Order Summary'!$O$13&gt;=750,21,
2)))))</f>
        <v>2</v>
      </c>
      <c r="M2466" s="231" t="str">
        <f>"SPS20115"&amp;"-"&amp;D2466&amp;"-"&amp;'Order Form'!$O$3&amp;"-5"</f>
        <v>SPS20115-0-1-5</v>
      </c>
    </row>
    <row r="2467" spans="1:13">
      <c r="A2467" s="234">
        <f>'Order Form'!A354</f>
        <v>100306</v>
      </c>
      <c r="B2467" s="234">
        <f t="shared" si="166"/>
        <v>100306</v>
      </c>
      <c r="C2467" s="235">
        <f t="shared" si="167"/>
        <v>100306</v>
      </c>
      <c r="D2467" s="231">
        <f>'Order Form'!$N$2</f>
        <v>0</v>
      </c>
      <c r="E2467" s="232">
        <f>'Order Form'!$N$11</f>
        <v>0</v>
      </c>
      <c r="F2467" s="232" t="str">
        <f>IF(ISBLANK('Order Form'!$N$12),"",'Order Form'!$N$12)</f>
        <v/>
      </c>
      <c r="G2467" s="232">
        <f t="shared" ca="1" si="165"/>
        <v>41887</v>
      </c>
      <c r="H2467" s="233">
        <f>'Order Form'!$N$13</f>
        <v>0</v>
      </c>
      <c r="I2467" s="236">
        <f>'Order Form'!E354</f>
        <v>10</v>
      </c>
      <c r="J2467" s="231">
        <f>'Order Form'!N354</f>
        <v>0</v>
      </c>
      <c r="K2467" s="231" t="str">
        <f t="shared" si="168"/>
        <v>F</v>
      </c>
      <c r="L2467" s="231">
        <f>IF('Pricing + Order Summary'!$O$13&gt;=8000,14,
IF('Pricing + Order Summary'!$O$13&gt;=5500,15,
IF('Pricing + Order Summary'!$O$13&gt;=4000,16,
IF('Pricing + Order Summary'!$O$13&gt;=2000,23,
IF('Pricing + Order Summary'!$O$13&gt;=750,21,
2)))))</f>
        <v>2</v>
      </c>
      <c r="M2467" s="231" t="str">
        <f>"SPS20115"&amp;"-"&amp;D2467&amp;"-"&amp;'Order Form'!$O$3&amp;"-5"</f>
        <v>SPS20115-0-1-5</v>
      </c>
    </row>
    <row r="2468" spans="1:13">
      <c r="A2468" s="234">
        <f>'Order Form'!A355</f>
        <v>100307</v>
      </c>
      <c r="B2468" s="234">
        <f t="shared" si="166"/>
        <v>100307</v>
      </c>
      <c r="C2468" s="235">
        <f t="shared" si="167"/>
        <v>100307</v>
      </c>
      <c r="D2468" s="231">
        <f>'Order Form'!$N$2</f>
        <v>0</v>
      </c>
      <c r="E2468" s="232">
        <f>'Order Form'!$N$11</f>
        <v>0</v>
      </c>
      <c r="F2468" s="232" t="str">
        <f>IF(ISBLANK('Order Form'!$N$12),"",'Order Form'!$N$12)</f>
        <v/>
      </c>
      <c r="G2468" s="232">
        <f t="shared" ca="1" si="165"/>
        <v>41887</v>
      </c>
      <c r="H2468" s="233">
        <f>'Order Form'!$N$13</f>
        <v>0</v>
      </c>
      <c r="I2468" s="236">
        <f>'Order Form'!E355</f>
        <v>10</v>
      </c>
      <c r="J2468" s="231">
        <f>'Order Form'!N355</f>
        <v>0</v>
      </c>
      <c r="K2468" s="231" t="str">
        <f t="shared" si="168"/>
        <v>F</v>
      </c>
      <c r="L2468" s="231">
        <f>IF('Pricing + Order Summary'!$O$13&gt;=8000,14,
IF('Pricing + Order Summary'!$O$13&gt;=5500,15,
IF('Pricing + Order Summary'!$O$13&gt;=4000,16,
IF('Pricing + Order Summary'!$O$13&gt;=2000,23,
IF('Pricing + Order Summary'!$O$13&gt;=750,21,
2)))))</f>
        <v>2</v>
      </c>
      <c r="M2468" s="231" t="str">
        <f>"SPS20115"&amp;"-"&amp;D2468&amp;"-"&amp;'Order Form'!$O$3&amp;"-5"</f>
        <v>SPS20115-0-1-5</v>
      </c>
    </row>
    <row r="2469" spans="1:13">
      <c r="A2469" s="234">
        <f>'Order Form'!A356</f>
        <v>100309</v>
      </c>
      <c r="B2469" s="234">
        <f t="shared" si="166"/>
        <v>100309</v>
      </c>
      <c r="C2469" s="235">
        <f t="shared" si="167"/>
        <v>100309</v>
      </c>
      <c r="D2469" s="231">
        <f>'Order Form'!$N$2</f>
        <v>0</v>
      </c>
      <c r="E2469" s="232">
        <f>'Order Form'!$N$11</f>
        <v>0</v>
      </c>
      <c r="F2469" s="232" t="str">
        <f>IF(ISBLANK('Order Form'!$N$12),"",'Order Form'!$N$12)</f>
        <v/>
      </c>
      <c r="G2469" s="232">
        <f t="shared" ca="1" si="165"/>
        <v>41887</v>
      </c>
      <c r="H2469" s="233">
        <f>'Order Form'!$N$13</f>
        <v>0</v>
      </c>
      <c r="I2469" s="236">
        <f>'Order Form'!E356</f>
        <v>10</v>
      </c>
      <c r="J2469" s="231">
        <f>'Order Form'!N356</f>
        <v>0</v>
      </c>
      <c r="K2469" s="231" t="str">
        <f t="shared" si="168"/>
        <v>F</v>
      </c>
      <c r="L2469" s="231">
        <f>IF('Pricing + Order Summary'!$O$13&gt;=8000,14,
IF('Pricing + Order Summary'!$O$13&gt;=5500,15,
IF('Pricing + Order Summary'!$O$13&gt;=4000,16,
IF('Pricing + Order Summary'!$O$13&gt;=2000,23,
IF('Pricing + Order Summary'!$O$13&gt;=750,21,
2)))))</f>
        <v>2</v>
      </c>
      <c r="M2469" s="231" t="str">
        <f>"SPS20115"&amp;"-"&amp;D2469&amp;"-"&amp;'Order Form'!$O$3&amp;"-5"</f>
        <v>SPS20115-0-1-5</v>
      </c>
    </row>
    <row r="2470" spans="1:13">
      <c r="A2470" s="234">
        <f>'Order Form'!A357</f>
        <v>102303</v>
      </c>
      <c r="B2470" s="234">
        <f t="shared" si="166"/>
        <v>102303</v>
      </c>
      <c r="C2470" s="235">
        <f t="shared" si="167"/>
        <v>102303</v>
      </c>
      <c r="D2470" s="231">
        <f>'Order Form'!$N$2</f>
        <v>0</v>
      </c>
      <c r="E2470" s="232">
        <f>'Order Form'!$N$11</f>
        <v>0</v>
      </c>
      <c r="F2470" s="232" t="str">
        <f>IF(ISBLANK('Order Form'!$N$12),"",'Order Form'!$N$12)</f>
        <v/>
      </c>
      <c r="G2470" s="232">
        <f t="shared" ca="1" si="165"/>
        <v>41887</v>
      </c>
      <c r="H2470" s="233">
        <f>'Order Form'!$N$13</f>
        <v>0</v>
      </c>
      <c r="I2470" s="236">
        <f>'Order Form'!E357</f>
        <v>10</v>
      </c>
      <c r="J2470" s="231">
        <f>'Order Form'!N357</f>
        <v>0</v>
      </c>
      <c r="K2470" s="231" t="str">
        <f t="shared" si="168"/>
        <v>F</v>
      </c>
      <c r="L2470" s="231">
        <f>IF('Pricing + Order Summary'!$O$13&gt;=8000,14,
IF('Pricing + Order Summary'!$O$13&gt;=5500,15,
IF('Pricing + Order Summary'!$O$13&gt;=4000,16,
IF('Pricing + Order Summary'!$O$13&gt;=2000,23,
IF('Pricing + Order Summary'!$O$13&gt;=750,21,
2)))))</f>
        <v>2</v>
      </c>
      <c r="M2470" s="231" t="str">
        <f>"SPS20115"&amp;"-"&amp;D2470&amp;"-"&amp;'Order Form'!$O$3&amp;"-5"</f>
        <v>SPS20115-0-1-5</v>
      </c>
    </row>
    <row r="2471" spans="1:13">
      <c r="A2471" s="234">
        <f>'Order Form'!A358</f>
        <v>108404</v>
      </c>
      <c r="B2471" s="234">
        <f t="shared" si="166"/>
        <v>108404</v>
      </c>
      <c r="C2471" s="235">
        <f t="shared" si="167"/>
        <v>108404</v>
      </c>
      <c r="D2471" s="231">
        <f>'Order Form'!$N$2</f>
        <v>0</v>
      </c>
      <c r="E2471" s="232">
        <f>'Order Form'!$N$11</f>
        <v>0</v>
      </c>
      <c r="F2471" s="232" t="str">
        <f>IF(ISBLANK('Order Form'!$N$12),"",'Order Form'!$N$12)</f>
        <v/>
      </c>
      <c r="G2471" s="232">
        <f t="shared" ca="1" si="165"/>
        <v>41887</v>
      </c>
      <c r="H2471" s="233">
        <f>'Order Form'!$N$13</f>
        <v>0</v>
      </c>
      <c r="I2471" s="236">
        <f>'Order Form'!E358</f>
        <v>10</v>
      </c>
      <c r="J2471" s="231">
        <f>'Order Form'!N358</f>
        <v>0</v>
      </c>
      <c r="K2471" s="231" t="str">
        <f t="shared" si="168"/>
        <v>F</v>
      </c>
      <c r="L2471" s="231">
        <f>IF('Pricing + Order Summary'!$O$13&gt;=8000,14,
IF('Pricing + Order Summary'!$O$13&gt;=5500,15,
IF('Pricing + Order Summary'!$O$13&gt;=4000,16,
IF('Pricing + Order Summary'!$O$13&gt;=2000,23,
IF('Pricing + Order Summary'!$O$13&gt;=750,21,
2)))))</f>
        <v>2</v>
      </c>
      <c r="M2471" s="231" t="str">
        <f>"SPS20115"&amp;"-"&amp;D2471&amp;"-"&amp;'Order Form'!$O$3&amp;"-5"</f>
        <v>SPS20115-0-1-5</v>
      </c>
    </row>
    <row r="2472" spans="1:13">
      <c r="A2472" s="234">
        <f>'Order Form'!A359</f>
        <v>105759</v>
      </c>
      <c r="B2472" s="234">
        <f t="shared" si="166"/>
        <v>105759</v>
      </c>
      <c r="C2472" s="235">
        <f t="shared" si="167"/>
        <v>105759</v>
      </c>
      <c r="D2472" s="231">
        <f>'Order Form'!$N$2</f>
        <v>0</v>
      </c>
      <c r="E2472" s="232">
        <f>'Order Form'!$N$11</f>
        <v>0</v>
      </c>
      <c r="F2472" s="232" t="str">
        <f>IF(ISBLANK('Order Form'!$N$12),"",'Order Form'!$N$12)</f>
        <v/>
      </c>
      <c r="G2472" s="232">
        <f t="shared" ca="1" si="165"/>
        <v>41887</v>
      </c>
      <c r="H2472" s="233">
        <f>'Order Form'!$N$13</f>
        <v>0</v>
      </c>
      <c r="I2472" s="236">
        <f>'Order Form'!E359</f>
        <v>10</v>
      </c>
      <c r="J2472" s="231">
        <f>'Order Form'!N359</f>
        <v>0</v>
      </c>
      <c r="K2472" s="231" t="str">
        <f t="shared" si="168"/>
        <v>F</v>
      </c>
      <c r="L2472" s="231">
        <f>IF('Pricing + Order Summary'!$O$13&gt;=8000,14,
IF('Pricing + Order Summary'!$O$13&gt;=5500,15,
IF('Pricing + Order Summary'!$O$13&gt;=4000,16,
IF('Pricing + Order Summary'!$O$13&gt;=2000,23,
IF('Pricing + Order Summary'!$O$13&gt;=750,21,
2)))))</f>
        <v>2</v>
      </c>
      <c r="M2472" s="231" t="str">
        <f>"SPS20115"&amp;"-"&amp;D2472&amp;"-"&amp;'Order Form'!$O$3&amp;"-5"</f>
        <v>SPS20115-0-1-5</v>
      </c>
    </row>
    <row r="2473" spans="1:13">
      <c r="A2473" s="234">
        <f>'Order Form'!A360</f>
        <v>108402</v>
      </c>
      <c r="B2473" s="234">
        <f t="shared" si="166"/>
        <v>108402</v>
      </c>
      <c r="C2473" s="235">
        <f t="shared" si="167"/>
        <v>108402</v>
      </c>
      <c r="D2473" s="231">
        <f>'Order Form'!$N$2</f>
        <v>0</v>
      </c>
      <c r="E2473" s="232">
        <f>'Order Form'!$N$11</f>
        <v>0</v>
      </c>
      <c r="F2473" s="232" t="str">
        <f>IF(ISBLANK('Order Form'!$N$12),"",'Order Form'!$N$12)</f>
        <v/>
      </c>
      <c r="G2473" s="232">
        <f t="shared" ca="1" si="165"/>
        <v>41887</v>
      </c>
      <c r="H2473" s="233">
        <f>'Order Form'!$N$13</f>
        <v>0</v>
      </c>
      <c r="I2473" s="236">
        <f>'Order Form'!E360</f>
        <v>10</v>
      </c>
      <c r="J2473" s="231">
        <f>'Order Form'!N360</f>
        <v>0</v>
      </c>
      <c r="K2473" s="231" t="str">
        <f t="shared" si="168"/>
        <v>F</v>
      </c>
      <c r="L2473" s="231">
        <f>IF('Pricing + Order Summary'!$O$13&gt;=8000,14,
IF('Pricing + Order Summary'!$O$13&gt;=5500,15,
IF('Pricing + Order Summary'!$O$13&gt;=4000,16,
IF('Pricing + Order Summary'!$O$13&gt;=2000,23,
IF('Pricing + Order Summary'!$O$13&gt;=750,21,
2)))))</f>
        <v>2</v>
      </c>
      <c r="M2473" s="231" t="str">
        <f>"SPS20115"&amp;"-"&amp;D2473&amp;"-"&amp;'Order Form'!$O$3&amp;"-5"</f>
        <v>SPS20115-0-1-5</v>
      </c>
    </row>
    <row r="2474" spans="1:13">
      <c r="A2474" s="234">
        <f>'Order Form'!A361</f>
        <v>100700</v>
      </c>
      <c r="B2474" s="234">
        <f t="shared" si="166"/>
        <v>100700</v>
      </c>
      <c r="C2474" s="235">
        <f t="shared" si="167"/>
        <v>100700</v>
      </c>
      <c r="D2474" s="231">
        <f>'Order Form'!$N$2</f>
        <v>0</v>
      </c>
      <c r="E2474" s="232">
        <f>'Order Form'!$N$11</f>
        <v>0</v>
      </c>
      <c r="F2474" s="232" t="str">
        <f>IF(ISBLANK('Order Form'!$N$12),"",'Order Form'!$N$12)</f>
        <v/>
      </c>
      <c r="G2474" s="232">
        <f t="shared" ca="1" si="165"/>
        <v>41887</v>
      </c>
      <c r="H2474" s="233">
        <f>'Order Form'!$N$13</f>
        <v>0</v>
      </c>
      <c r="I2474" s="236">
        <f>'Order Form'!E361</f>
        <v>10</v>
      </c>
      <c r="J2474" s="231">
        <f>'Order Form'!N361</f>
        <v>0</v>
      </c>
      <c r="K2474" s="231" t="str">
        <f t="shared" si="168"/>
        <v>F</v>
      </c>
      <c r="L2474" s="231">
        <f>IF('Pricing + Order Summary'!$O$13&gt;=8000,14,
IF('Pricing + Order Summary'!$O$13&gt;=5500,15,
IF('Pricing + Order Summary'!$O$13&gt;=4000,16,
IF('Pricing + Order Summary'!$O$13&gt;=2000,23,
IF('Pricing + Order Summary'!$O$13&gt;=750,21,
2)))))</f>
        <v>2</v>
      </c>
      <c r="M2474" s="231" t="str">
        <f>"SPS20115"&amp;"-"&amp;D2474&amp;"-"&amp;'Order Form'!$O$3&amp;"-5"</f>
        <v>SPS20115-0-1-5</v>
      </c>
    </row>
    <row r="2475" spans="1:13">
      <c r="A2475" s="234">
        <f>'Order Form'!A362</f>
        <v>100421</v>
      </c>
      <c r="B2475" s="234">
        <f t="shared" si="166"/>
        <v>100421</v>
      </c>
      <c r="C2475" s="235">
        <f t="shared" si="167"/>
        <v>100421</v>
      </c>
      <c r="D2475" s="231">
        <f>'Order Form'!$N$2</f>
        <v>0</v>
      </c>
      <c r="E2475" s="232">
        <f>'Order Form'!$N$11</f>
        <v>0</v>
      </c>
      <c r="F2475" s="232" t="str">
        <f>IF(ISBLANK('Order Form'!$N$12),"",'Order Form'!$N$12)</f>
        <v/>
      </c>
      <c r="G2475" s="232">
        <f t="shared" ca="1" si="165"/>
        <v>41887</v>
      </c>
      <c r="H2475" s="233">
        <f>'Order Form'!$N$13</f>
        <v>0</v>
      </c>
      <c r="I2475" s="236">
        <f>'Order Form'!E362</f>
        <v>10</v>
      </c>
      <c r="J2475" s="231">
        <f>'Order Form'!N362</f>
        <v>0</v>
      </c>
      <c r="K2475" s="231" t="str">
        <f t="shared" si="168"/>
        <v>F</v>
      </c>
      <c r="L2475" s="231">
        <f>IF('Pricing + Order Summary'!$O$13&gt;=8000,14,
IF('Pricing + Order Summary'!$O$13&gt;=5500,15,
IF('Pricing + Order Summary'!$O$13&gt;=4000,16,
IF('Pricing + Order Summary'!$O$13&gt;=2000,23,
IF('Pricing + Order Summary'!$O$13&gt;=750,21,
2)))))</f>
        <v>2</v>
      </c>
      <c r="M2475" s="231" t="str">
        <f>"SPS20115"&amp;"-"&amp;D2475&amp;"-"&amp;'Order Form'!$O$3&amp;"-5"</f>
        <v>SPS20115-0-1-5</v>
      </c>
    </row>
    <row r="2476" spans="1:13">
      <c r="A2476" s="234">
        <f>'Order Form'!A363</f>
        <v>100425</v>
      </c>
      <c r="B2476" s="234">
        <f t="shared" si="166"/>
        <v>100425</v>
      </c>
      <c r="C2476" s="235">
        <f t="shared" si="167"/>
        <v>100425</v>
      </c>
      <c r="D2476" s="231">
        <f>'Order Form'!$N$2</f>
        <v>0</v>
      </c>
      <c r="E2476" s="232">
        <f>'Order Form'!$N$11</f>
        <v>0</v>
      </c>
      <c r="F2476" s="232" t="str">
        <f>IF(ISBLANK('Order Form'!$N$12),"",'Order Form'!$N$12)</f>
        <v/>
      </c>
      <c r="G2476" s="232">
        <f t="shared" ca="1" si="165"/>
        <v>41887</v>
      </c>
      <c r="H2476" s="233">
        <f>'Order Form'!$N$13</f>
        <v>0</v>
      </c>
      <c r="I2476" s="236">
        <f>'Order Form'!E363</f>
        <v>10</v>
      </c>
      <c r="J2476" s="231">
        <f>'Order Form'!N363</f>
        <v>0</v>
      </c>
      <c r="K2476" s="231" t="str">
        <f t="shared" si="168"/>
        <v>F</v>
      </c>
      <c r="L2476" s="231">
        <f>IF('Pricing + Order Summary'!$O$13&gt;=8000,14,
IF('Pricing + Order Summary'!$O$13&gt;=5500,15,
IF('Pricing + Order Summary'!$O$13&gt;=4000,16,
IF('Pricing + Order Summary'!$O$13&gt;=2000,23,
IF('Pricing + Order Summary'!$O$13&gt;=750,21,
2)))))</f>
        <v>2</v>
      </c>
      <c r="M2476" s="231" t="str">
        <f>"SPS20115"&amp;"-"&amp;D2476&amp;"-"&amp;'Order Form'!$O$3&amp;"-5"</f>
        <v>SPS20115-0-1-5</v>
      </c>
    </row>
    <row r="2477" spans="1:13">
      <c r="A2477" s="234">
        <f>'Order Form'!A364</f>
        <v>100417</v>
      </c>
      <c r="B2477" s="234">
        <f t="shared" si="166"/>
        <v>100417</v>
      </c>
      <c r="C2477" s="235">
        <f t="shared" si="167"/>
        <v>100417</v>
      </c>
      <c r="D2477" s="231">
        <f>'Order Form'!$N$2</f>
        <v>0</v>
      </c>
      <c r="E2477" s="232">
        <f>'Order Form'!$N$11</f>
        <v>0</v>
      </c>
      <c r="F2477" s="232" t="str">
        <f>IF(ISBLANK('Order Form'!$N$12),"",'Order Form'!$N$12)</f>
        <v/>
      </c>
      <c r="G2477" s="232">
        <f t="shared" ca="1" si="165"/>
        <v>41887</v>
      </c>
      <c r="H2477" s="233">
        <f>'Order Form'!$N$13</f>
        <v>0</v>
      </c>
      <c r="I2477" s="236">
        <f>'Order Form'!E364</f>
        <v>10</v>
      </c>
      <c r="J2477" s="231">
        <f>'Order Form'!N364</f>
        <v>0</v>
      </c>
      <c r="K2477" s="231" t="str">
        <f t="shared" si="168"/>
        <v>F</v>
      </c>
      <c r="L2477" s="231">
        <f>IF('Pricing + Order Summary'!$O$13&gt;=8000,14,
IF('Pricing + Order Summary'!$O$13&gt;=5500,15,
IF('Pricing + Order Summary'!$O$13&gt;=4000,16,
IF('Pricing + Order Summary'!$O$13&gt;=2000,23,
IF('Pricing + Order Summary'!$O$13&gt;=750,21,
2)))))</f>
        <v>2</v>
      </c>
      <c r="M2477" s="231" t="str">
        <f>"SPS20115"&amp;"-"&amp;D2477&amp;"-"&amp;'Order Form'!$O$3&amp;"-5"</f>
        <v>SPS20115-0-1-5</v>
      </c>
    </row>
    <row r="2478" spans="1:13">
      <c r="A2478" s="234">
        <f>'Order Form'!A365</f>
        <v>108398</v>
      </c>
      <c r="B2478" s="234">
        <f t="shared" si="166"/>
        <v>108398</v>
      </c>
      <c r="C2478" s="235">
        <f t="shared" si="167"/>
        <v>108398</v>
      </c>
      <c r="D2478" s="231">
        <f>'Order Form'!$N$2</f>
        <v>0</v>
      </c>
      <c r="E2478" s="232">
        <f>'Order Form'!$N$11</f>
        <v>0</v>
      </c>
      <c r="F2478" s="232" t="str">
        <f>IF(ISBLANK('Order Form'!$N$12),"",'Order Form'!$N$12)</f>
        <v/>
      </c>
      <c r="G2478" s="232">
        <f t="shared" ca="1" si="165"/>
        <v>41887</v>
      </c>
      <c r="H2478" s="233">
        <f>'Order Form'!$N$13</f>
        <v>0</v>
      </c>
      <c r="I2478" s="236">
        <f>'Order Form'!E365</f>
        <v>10</v>
      </c>
      <c r="J2478" s="231">
        <f>'Order Form'!N365</f>
        <v>0</v>
      </c>
      <c r="K2478" s="231" t="str">
        <f t="shared" si="168"/>
        <v>F</v>
      </c>
      <c r="L2478" s="231">
        <f>IF('Pricing + Order Summary'!$O$13&gt;=8000,14,
IF('Pricing + Order Summary'!$O$13&gt;=5500,15,
IF('Pricing + Order Summary'!$O$13&gt;=4000,16,
IF('Pricing + Order Summary'!$O$13&gt;=2000,23,
IF('Pricing + Order Summary'!$O$13&gt;=750,21,
2)))))</f>
        <v>2</v>
      </c>
      <c r="M2478" s="231" t="str">
        <f>"SPS20115"&amp;"-"&amp;D2478&amp;"-"&amp;'Order Form'!$O$3&amp;"-5"</f>
        <v>SPS20115-0-1-5</v>
      </c>
    </row>
    <row r="2479" spans="1:13">
      <c r="A2479" s="234">
        <f>'Order Form'!A366</f>
        <v>100448</v>
      </c>
      <c r="B2479" s="234">
        <f t="shared" si="166"/>
        <v>100448</v>
      </c>
      <c r="C2479" s="235">
        <f t="shared" si="167"/>
        <v>100448</v>
      </c>
      <c r="D2479" s="231">
        <f>'Order Form'!$N$2</f>
        <v>0</v>
      </c>
      <c r="E2479" s="232">
        <f>'Order Form'!$N$11</f>
        <v>0</v>
      </c>
      <c r="F2479" s="232" t="str">
        <f>IF(ISBLANK('Order Form'!$N$12),"",'Order Form'!$N$12)</f>
        <v/>
      </c>
      <c r="G2479" s="232">
        <f t="shared" ca="1" si="165"/>
        <v>41887</v>
      </c>
      <c r="H2479" s="233">
        <f>'Order Form'!$N$13</f>
        <v>0</v>
      </c>
      <c r="I2479" s="236">
        <f>'Order Form'!E366</f>
        <v>10</v>
      </c>
      <c r="J2479" s="231">
        <f>'Order Form'!N366</f>
        <v>0</v>
      </c>
      <c r="K2479" s="231" t="str">
        <f t="shared" si="168"/>
        <v>F</v>
      </c>
      <c r="L2479" s="231">
        <f>IF('Pricing + Order Summary'!$O$13&gt;=8000,14,
IF('Pricing + Order Summary'!$O$13&gt;=5500,15,
IF('Pricing + Order Summary'!$O$13&gt;=4000,16,
IF('Pricing + Order Summary'!$O$13&gt;=2000,23,
IF('Pricing + Order Summary'!$O$13&gt;=750,21,
2)))))</f>
        <v>2</v>
      </c>
      <c r="M2479" s="231" t="str">
        <f>"SPS20115"&amp;"-"&amp;D2479&amp;"-"&amp;'Order Form'!$O$3&amp;"-5"</f>
        <v>SPS20115-0-1-5</v>
      </c>
    </row>
    <row r="2480" spans="1:13">
      <c r="A2480" s="234">
        <f>'Order Form'!A367</f>
        <v>100412</v>
      </c>
      <c r="B2480" s="234">
        <f t="shared" si="166"/>
        <v>100412</v>
      </c>
      <c r="C2480" s="235">
        <f t="shared" si="167"/>
        <v>100412</v>
      </c>
      <c r="D2480" s="231">
        <f>'Order Form'!$N$2</f>
        <v>0</v>
      </c>
      <c r="E2480" s="232">
        <f>'Order Form'!$N$11</f>
        <v>0</v>
      </c>
      <c r="F2480" s="232" t="str">
        <f>IF(ISBLANK('Order Form'!$N$12),"",'Order Form'!$N$12)</f>
        <v/>
      </c>
      <c r="G2480" s="232">
        <f t="shared" ca="1" si="165"/>
        <v>41887</v>
      </c>
      <c r="H2480" s="233">
        <f>'Order Form'!$N$13</f>
        <v>0</v>
      </c>
      <c r="I2480" s="236">
        <f>'Order Form'!E367</f>
        <v>10</v>
      </c>
      <c r="J2480" s="231">
        <f>'Order Form'!N367</f>
        <v>0</v>
      </c>
      <c r="K2480" s="231" t="str">
        <f t="shared" si="168"/>
        <v>F</v>
      </c>
      <c r="L2480" s="231">
        <f>IF('Pricing + Order Summary'!$O$13&gt;=8000,14,
IF('Pricing + Order Summary'!$O$13&gt;=5500,15,
IF('Pricing + Order Summary'!$O$13&gt;=4000,16,
IF('Pricing + Order Summary'!$O$13&gt;=2000,23,
IF('Pricing + Order Summary'!$O$13&gt;=750,21,
2)))))</f>
        <v>2</v>
      </c>
      <c r="M2480" s="231" t="str">
        <f>"SPS20115"&amp;"-"&amp;D2480&amp;"-"&amp;'Order Form'!$O$3&amp;"-5"</f>
        <v>SPS20115-0-1-5</v>
      </c>
    </row>
    <row r="2481" spans="1:13">
      <c r="A2481" s="234">
        <f>'Order Form'!A368</f>
        <v>108386</v>
      </c>
      <c r="B2481" s="234">
        <f t="shared" si="166"/>
        <v>108386</v>
      </c>
      <c r="C2481" s="235">
        <f t="shared" si="167"/>
        <v>108386</v>
      </c>
      <c r="D2481" s="231">
        <f>'Order Form'!$N$2</f>
        <v>0</v>
      </c>
      <c r="E2481" s="232">
        <f>'Order Form'!$N$11</f>
        <v>0</v>
      </c>
      <c r="F2481" s="232" t="str">
        <f>IF(ISBLANK('Order Form'!$N$12),"",'Order Form'!$N$12)</f>
        <v/>
      </c>
      <c r="G2481" s="232">
        <f t="shared" ca="1" si="165"/>
        <v>41887</v>
      </c>
      <c r="H2481" s="233">
        <f>'Order Form'!$N$13</f>
        <v>0</v>
      </c>
      <c r="I2481" s="236">
        <f>'Order Form'!E368</f>
        <v>10</v>
      </c>
      <c r="J2481" s="231">
        <f>'Order Form'!N368</f>
        <v>0</v>
      </c>
      <c r="K2481" s="231" t="str">
        <f t="shared" si="168"/>
        <v>F</v>
      </c>
      <c r="L2481" s="231">
        <f>IF('Pricing + Order Summary'!$O$13&gt;=8000,14,
IF('Pricing + Order Summary'!$O$13&gt;=5500,15,
IF('Pricing + Order Summary'!$O$13&gt;=4000,16,
IF('Pricing + Order Summary'!$O$13&gt;=2000,23,
IF('Pricing + Order Summary'!$O$13&gt;=750,21,
2)))))</f>
        <v>2</v>
      </c>
      <c r="M2481" s="231" t="str">
        <f>"SPS20115"&amp;"-"&amp;D2481&amp;"-"&amp;'Order Form'!$O$3&amp;"-5"</f>
        <v>SPS20115-0-1-5</v>
      </c>
    </row>
    <row r="2482" spans="1:13">
      <c r="A2482" s="234">
        <f>'Order Form'!A369</f>
        <v>100424</v>
      </c>
      <c r="B2482" s="234">
        <f t="shared" si="166"/>
        <v>100424</v>
      </c>
      <c r="C2482" s="235">
        <f t="shared" si="167"/>
        <v>100424</v>
      </c>
      <c r="D2482" s="231">
        <f>'Order Form'!$N$2</f>
        <v>0</v>
      </c>
      <c r="E2482" s="232">
        <f>'Order Form'!$N$11</f>
        <v>0</v>
      </c>
      <c r="F2482" s="232" t="str">
        <f>IF(ISBLANK('Order Form'!$N$12),"",'Order Form'!$N$12)</f>
        <v/>
      </c>
      <c r="G2482" s="232">
        <f t="shared" ca="1" si="165"/>
        <v>41887</v>
      </c>
      <c r="H2482" s="233">
        <f>'Order Form'!$N$13</f>
        <v>0</v>
      </c>
      <c r="I2482" s="236">
        <f>'Order Form'!E369</f>
        <v>10</v>
      </c>
      <c r="J2482" s="231">
        <f>'Order Form'!N369</f>
        <v>0</v>
      </c>
      <c r="K2482" s="231" t="str">
        <f t="shared" si="168"/>
        <v>F</v>
      </c>
      <c r="L2482" s="231">
        <f>IF('Pricing + Order Summary'!$O$13&gt;=8000,14,
IF('Pricing + Order Summary'!$O$13&gt;=5500,15,
IF('Pricing + Order Summary'!$O$13&gt;=4000,16,
IF('Pricing + Order Summary'!$O$13&gt;=2000,23,
IF('Pricing + Order Summary'!$O$13&gt;=750,21,
2)))))</f>
        <v>2</v>
      </c>
      <c r="M2482" s="231" t="str">
        <f>"SPS20115"&amp;"-"&amp;D2482&amp;"-"&amp;'Order Form'!$O$3&amp;"-5"</f>
        <v>SPS20115-0-1-5</v>
      </c>
    </row>
    <row r="2483" spans="1:13">
      <c r="A2483" s="234">
        <f>'Order Form'!A370</f>
        <v>108411</v>
      </c>
      <c r="B2483" s="234">
        <f t="shared" si="166"/>
        <v>108411</v>
      </c>
      <c r="C2483" s="235">
        <f t="shared" si="167"/>
        <v>108411</v>
      </c>
      <c r="D2483" s="231">
        <f>'Order Form'!$N$2</f>
        <v>0</v>
      </c>
      <c r="E2483" s="232">
        <f>'Order Form'!$N$11</f>
        <v>0</v>
      </c>
      <c r="F2483" s="232" t="str">
        <f>IF(ISBLANK('Order Form'!$N$12),"",'Order Form'!$N$12)</f>
        <v/>
      </c>
      <c r="G2483" s="232">
        <f t="shared" ca="1" si="165"/>
        <v>41887</v>
      </c>
      <c r="H2483" s="233">
        <f>'Order Form'!$N$13</f>
        <v>0</v>
      </c>
      <c r="I2483" s="236">
        <f>'Order Form'!E370</f>
        <v>10</v>
      </c>
      <c r="J2483" s="231">
        <f>'Order Form'!N370</f>
        <v>0</v>
      </c>
      <c r="K2483" s="231" t="str">
        <f t="shared" si="168"/>
        <v>F</v>
      </c>
      <c r="L2483" s="231">
        <f>IF('Pricing + Order Summary'!$O$13&gt;=8000,14,
IF('Pricing + Order Summary'!$O$13&gt;=5500,15,
IF('Pricing + Order Summary'!$O$13&gt;=4000,16,
IF('Pricing + Order Summary'!$O$13&gt;=2000,23,
IF('Pricing + Order Summary'!$O$13&gt;=750,21,
2)))))</f>
        <v>2</v>
      </c>
      <c r="M2483" s="231" t="str">
        <f>"SPS20115"&amp;"-"&amp;D2483&amp;"-"&amp;'Order Form'!$O$3&amp;"-5"</f>
        <v>SPS20115-0-1-5</v>
      </c>
    </row>
    <row r="2484" spans="1:13">
      <c r="A2484" s="234">
        <f>'Order Form'!A371</f>
        <v>108412</v>
      </c>
      <c r="B2484" s="234">
        <f t="shared" si="166"/>
        <v>108412</v>
      </c>
      <c r="C2484" s="235">
        <f t="shared" si="167"/>
        <v>108412</v>
      </c>
      <c r="D2484" s="231">
        <f>'Order Form'!$N$2</f>
        <v>0</v>
      </c>
      <c r="E2484" s="232">
        <f>'Order Form'!$N$11</f>
        <v>0</v>
      </c>
      <c r="F2484" s="232" t="str">
        <f>IF(ISBLANK('Order Form'!$N$12),"",'Order Form'!$N$12)</f>
        <v/>
      </c>
      <c r="G2484" s="232">
        <f t="shared" ca="1" si="165"/>
        <v>41887</v>
      </c>
      <c r="H2484" s="233">
        <f>'Order Form'!$N$13</f>
        <v>0</v>
      </c>
      <c r="I2484" s="236">
        <f>'Order Form'!E371</f>
        <v>10</v>
      </c>
      <c r="J2484" s="231">
        <f>'Order Form'!N371</f>
        <v>0</v>
      </c>
      <c r="K2484" s="231" t="str">
        <f t="shared" si="168"/>
        <v>F</v>
      </c>
      <c r="L2484" s="231">
        <f>IF('Pricing + Order Summary'!$O$13&gt;=8000,14,
IF('Pricing + Order Summary'!$O$13&gt;=5500,15,
IF('Pricing + Order Summary'!$O$13&gt;=4000,16,
IF('Pricing + Order Summary'!$O$13&gt;=2000,23,
IF('Pricing + Order Summary'!$O$13&gt;=750,21,
2)))))</f>
        <v>2</v>
      </c>
      <c r="M2484" s="231" t="str">
        <f>"SPS20115"&amp;"-"&amp;D2484&amp;"-"&amp;'Order Form'!$O$3&amp;"-5"</f>
        <v>SPS20115-0-1-5</v>
      </c>
    </row>
    <row r="2485" spans="1:13">
      <c r="A2485" s="234">
        <f>'Order Form'!A372</f>
        <v>107814</v>
      </c>
      <c r="B2485" s="234">
        <f t="shared" si="166"/>
        <v>107814</v>
      </c>
      <c r="C2485" s="235">
        <f t="shared" si="167"/>
        <v>107814</v>
      </c>
      <c r="D2485" s="231">
        <f>'Order Form'!$N$2</f>
        <v>0</v>
      </c>
      <c r="E2485" s="232">
        <f>'Order Form'!$N$11</f>
        <v>0</v>
      </c>
      <c r="F2485" s="232" t="str">
        <f>IF(ISBLANK('Order Form'!$N$12),"",'Order Form'!$N$12)</f>
        <v/>
      </c>
      <c r="G2485" s="232">
        <f t="shared" ca="1" si="165"/>
        <v>41887</v>
      </c>
      <c r="H2485" s="233">
        <f>'Order Form'!$N$13</f>
        <v>0</v>
      </c>
      <c r="I2485" s="236">
        <f>'Order Form'!E372</f>
        <v>10</v>
      </c>
      <c r="J2485" s="231">
        <f>'Order Form'!N372</f>
        <v>0</v>
      </c>
      <c r="K2485" s="231" t="str">
        <f t="shared" si="168"/>
        <v>F</v>
      </c>
      <c r="L2485" s="231">
        <f>IF('Pricing + Order Summary'!$O$13&gt;=8000,14,
IF('Pricing + Order Summary'!$O$13&gt;=5500,15,
IF('Pricing + Order Summary'!$O$13&gt;=4000,16,
IF('Pricing + Order Summary'!$O$13&gt;=2000,23,
IF('Pricing + Order Summary'!$O$13&gt;=750,21,
2)))))</f>
        <v>2</v>
      </c>
      <c r="M2485" s="231" t="str">
        <f>"SPS20115"&amp;"-"&amp;D2485&amp;"-"&amp;'Order Form'!$O$3&amp;"-5"</f>
        <v>SPS20115-0-1-5</v>
      </c>
    </row>
    <row r="2486" spans="1:13">
      <c r="A2486" s="234">
        <f>'Order Form'!A373</f>
        <v>108406</v>
      </c>
      <c r="B2486" s="234">
        <f t="shared" si="166"/>
        <v>108406</v>
      </c>
      <c r="C2486" s="235">
        <f t="shared" si="167"/>
        <v>108406</v>
      </c>
      <c r="D2486" s="231">
        <f>'Order Form'!$N$2</f>
        <v>0</v>
      </c>
      <c r="E2486" s="232">
        <f>'Order Form'!$N$11</f>
        <v>0</v>
      </c>
      <c r="F2486" s="232" t="str">
        <f>IF(ISBLANK('Order Form'!$N$12),"",'Order Form'!$N$12)</f>
        <v/>
      </c>
      <c r="G2486" s="232">
        <f t="shared" ca="1" si="165"/>
        <v>41887</v>
      </c>
      <c r="H2486" s="233">
        <f>'Order Form'!$N$13</f>
        <v>0</v>
      </c>
      <c r="I2486" s="236">
        <f>'Order Form'!E373</f>
        <v>10</v>
      </c>
      <c r="J2486" s="231">
        <f>'Order Form'!N373</f>
        <v>0</v>
      </c>
      <c r="K2486" s="231" t="str">
        <f t="shared" si="168"/>
        <v>F</v>
      </c>
      <c r="L2486" s="231">
        <f>IF('Pricing + Order Summary'!$O$13&gt;=8000,14,
IF('Pricing + Order Summary'!$O$13&gt;=5500,15,
IF('Pricing + Order Summary'!$O$13&gt;=4000,16,
IF('Pricing + Order Summary'!$O$13&gt;=2000,23,
IF('Pricing + Order Summary'!$O$13&gt;=750,21,
2)))))</f>
        <v>2</v>
      </c>
      <c r="M2486" s="231" t="str">
        <f>"SPS20115"&amp;"-"&amp;D2486&amp;"-"&amp;'Order Form'!$O$3&amp;"-5"</f>
        <v>SPS20115-0-1-5</v>
      </c>
    </row>
    <row r="2487" spans="1:13">
      <c r="A2487" s="234">
        <f>'Order Form'!A374</f>
        <v>108405</v>
      </c>
      <c r="B2487" s="234">
        <f t="shared" si="166"/>
        <v>108405</v>
      </c>
      <c r="C2487" s="235">
        <f t="shared" si="167"/>
        <v>108405</v>
      </c>
      <c r="D2487" s="231">
        <f>'Order Form'!$N$2</f>
        <v>0</v>
      </c>
      <c r="E2487" s="232">
        <f>'Order Form'!$N$11</f>
        <v>0</v>
      </c>
      <c r="F2487" s="232" t="str">
        <f>IF(ISBLANK('Order Form'!$N$12),"",'Order Form'!$N$12)</f>
        <v/>
      </c>
      <c r="G2487" s="232">
        <f t="shared" ca="1" si="165"/>
        <v>41887</v>
      </c>
      <c r="H2487" s="233">
        <f>'Order Form'!$N$13</f>
        <v>0</v>
      </c>
      <c r="I2487" s="236">
        <f>'Order Form'!E374</f>
        <v>10</v>
      </c>
      <c r="J2487" s="231">
        <f>'Order Form'!N374</f>
        <v>0</v>
      </c>
      <c r="K2487" s="231" t="str">
        <f t="shared" si="168"/>
        <v>F</v>
      </c>
      <c r="L2487" s="231">
        <f>IF('Pricing + Order Summary'!$O$13&gt;=8000,14,
IF('Pricing + Order Summary'!$O$13&gt;=5500,15,
IF('Pricing + Order Summary'!$O$13&gt;=4000,16,
IF('Pricing + Order Summary'!$O$13&gt;=2000,23,
IF('Pricing + Order Summary'!$O$13&gt;=750,21,
2)))))</f>
        <v>2</v>
      </c>
      <c r="M2487" s="231" t="str">
        <f>"SPS20115"&amp;"-"&amp;D2487&amp;"-"&amp;'Order Form'!$O$3&amp;"-5"</f>
        <v>SPS20115-0-1-5</v>
      </c>
    </row>
    <row r="2488" spans="1:13">
      <c r="A2488" s="234">
        <f>'Order Form'!A375</f>
        <v>108010</v>
      </c>
      <c r="B2488" s="234">
        <f t="shared" si="166"/>
        <v>108010</v>
      </c>
      <c r="C2488" s="235">
        <f t="shared" si="167"/>
        <v>108010</v>
      </c>
      <c r="D2488" s="231">
        <f>'Order Form'!$N$2</f>
        <v>0</v>
      </c>
      <c r="E2488" s="232">
        <f>'Order Form'!$N$11</f>
        <v>0</v>
      </c>
      <c r="F2488" s="232" t="str">
        <f>IF(ISBLANK('Order Form'!$N$12),"",'Order Form'!$N$12)</f>
        <v/>
      </c>
      <c r="G2488" s="232">
        <f t="shared" ca="1" si="165"/>
        <v>41887</v>
      </c>
      <c r="H2488" s="233">
        <f>'Order Form'!$N$13</f>
        <v>0</v>
      </c>
      <c r="I2488" s="236">
        <f>'Order Form'!E375</f>
        <v>10</v>
      </c>
      <c r="J2488" s="231">
        <f>'Order Form'!N375</f>
        <v>0</v>
      </c>
      <c r="K2488" s="231" t="str">
        <f t="shared" si="168"/>
        <v>F</v>
      </c>
      <c r="L2488" s="231">
        <f>IF('Pricing + Order Summary'!$O$13&gt;=8000,14,
IF('Pricing + Order Summary'!$O$13&gt;=5500,15,
IF('Pricing + Order Summary'!$O$13&gt;=4000,16,
IF('Pricing + Order Summary'!$O$13&gt;=2000,23,
IF('Pricing + Order Summary'!$O$13&gt;=750,21,
2)))))</f>
        <v>2</v>
      </c>
      <c r="M2488" s="231" t="str">
        <f>"SPS20115"&amp;"-"&amp;D2488&amp;"-"&amp;'Order Form'!$O$3&amp;"-5"</f>
        <v>SPS20115-0-1-5</v>
      </c>
    </row>
    <row r="2489" spans="1:13">
      <c r="A2489" s="234">
        <f>'Order Form'!A376</f>
        <v>105656</v>
      </c>
      <c r="B2489" s="234">
        <f t="shared" si="166"/>
        <v>105656</v>
      </c>
      <c r="C2489" s="235">
        <f t="shared" si="167"/>
        <v>105656</v>
      </c>
      <c r="D2489" s="231">
        <f>'Order Form'!$N$2</f>
        <v>0</v>
      </c>
      <c r="E2489" s="232">
        <f>'Order Form'!$N$11</f>
        <v>0</v>
      </c>
      <c r="F2489" s="232" t="str">
        <f>IF(ISBLANK('Order Form'!$N$12),"",'Order Form'!$N$12)</f>
        <v/>
      </c>
      <c r="G2489" s="232">
        <f t="shared" ca="1" si="165"/>
        <v>41887</v>
      </c>
      <c r="H2489" s="233">
        <f>'Order Form'!$N$13</f>
        <v>0</v>
      </c>
      <c r="I2489" s="236">
        <f>'Order Form'!E376</f>
        <v>10</v>
      </c>
      <c r="J2489" s="231">
        <f>'Order Form'!N376</f>
        <v>0</v>
      </c>
      <c r="K2489" s="231" t="str">
        <f t="shared" si="168"/>
        <v>F</v>
      </c>
      <c r="L2489" s="231">
        <f>IF('Pricing + Order Summary'!$O$13&gt;=8000,14,
IF('Pricing + Order Summary'!$O$13&gt;=5500,15,
IF('Pricing + Order Summary'!$O$13&gt;=4000,16,
IF('Pricing + Order Summary'!$O$13&gt;=2000,23,
IF('Pricing + Order Summary'!$O$13&gt;=750,21,
2)))))</f>
        <v>2</v>
      </c>
      <c r="M2489" s="231" t="str">
        <f>"SPS20115"&amp;"-"&amp;D2489&amp;"-"&amp;'Order Form'!$O$3&amp;"-5"</f>
        <v>SPS20115-0-1-5</v>
      </c>
    </row>
    <row r="2490" spans="1:13">
      <c r="A2490" s="234">
        <f>'Order Form'!A377</f>
        <v>105658</v>
      </c>
      <c r="B2490" s="234">
        <f t="shared" si="166"/>
        <v>105658</v>
      </c>
      <c r="C2490" s="235">
        <f t="shared" si="167"/>
        <v>105658</v>
      </c>
      <c r="D2490" s="231">
        <f>'Order Form'!$N$2</f>
        <v>0</v>
      </c>
      <c r="E2490" s="232">
        <f>'Order Form'!$N$11</f>
        <v>0</v>
      </c>
      <c r="F2490" s="232" t="str">
        <f>IF(ISBLANK('Order Form'!$N$12),"",'Order Form'!$N$12)</f>
        <v/>
      </c>
      <c r="G2490" s="232">
        <f t="shared" ca="1" si="165"/>
        <v>41887</v>
      </c>
      <c r="H2490" s="233">
        <f>'Order Form'!$N$13</f>
        <v>0</v>
      </c>
      <c r="I2490" s="236">
        <f>'Order Form'!E377</f>
        <v>10</v>
      </c>
      <c r="J2490" s="231">
        <f>'Order Form'!N377</f>
        <v>0</v>
      </c>
      <c r="K2490" s="231" t="str">
        <f t="shared" si="168"/>
        <v>F</v>
      </c>
      <c r="L2490" s="231">
        <f>IF('Pricing + Order Summary'!$O$13&gt;=8000,14,
IF('Pricing + Order Summary'!$O$13&gt;=5500,15,
IF('Pricing + Order Summary'!$O$13&gt;=4000,16,
IF('Pricing + Order Summary'!$O$13&gt;=2000,23,
IF('Pricing + Order Summary'!$O$13&gt;=750,21,
2)))))</f>
        <v>2</v>
      </c>
      <c r="M2490" s="231" t="str">
        <f>"SPS20115"&amp;"-"&amp;D2490&amp;"-"&amp;'Order Form'!$O$3&amp;"-5"</f>
        <v>SPS20115-0-1-5</v>
      </c>
    </row>
    <row r="2491" spans="1:13">
      <c r="A2491" s="234">
        <f>'Order Form'!A378</f>
        <v>108011</v>
      </c>
      <c r="B2491" s="234">
        <f t="shared" si="166"/>
        <v>108011</v>
      </c>
      <c r="C2491" s="235">
        <f t="shared" si="167"/>
        <v>108011</v>
      </c>
      <c r="D2491" s="231">
        <f>'Order Form'!$N$2</f>
        <v>0</v>
      </c>
      <c r="E2491" s="232">
        <f>'Order Form'!$N$11</f>
        <v>0</v>
      </c>
      <c r="F2491" s="232" t="str">
        <f>IF(ISBLANK('Order Form'!$N$12),"",'Order Form'!$N$12)</f>
        <v/>
      </c>
      <c r="G2491" s="232">
        <f t="shared" ca="1" si="165"/>
        <v>41887</v>
      </c>
      <c r="H2491" s="233">
        <f>'Order Form'!$N$13</f>
        <v>0</v>
      </c>
      <c r="I2491" s="236">
        <f>'Order Form'!E378</f>
        <v>10</v>
      </c>
      <c r="J2491" s="231">
        <f>'Order Form'!N378</f>
        <v>0</v>
      </c>
      <c r="K2491" s="231" t="str">
        <f t="shared" si="168"/>
        <v>F</v>
      </c>
      <c r="L2491" s="231">
        <f>IF('Pricing + Order Summary'!$O$13&gt;=8000,14,
IF('Pricing + Order Summary'!$O$13&gt;=5500,15,
IF('Pricing + Order Summary'!$O$13&gt;=4000,16,
IF('Pricing + Order Summary'!$O$13&gt;=2000,23,
IF('Pricing + Order Summary'!$O$13&gt;=750,21,
2)))))</f>
        <v>2</v>
      </c>
      <c r="M2491" s="231" t="str">
        <f>"SPS20115"&amp;"-"&amp;D2491&amp;"-"&amp;'Order Form'!$O$3&amp;"-5"</f>
        <v>SPS20115-0-1-5</v>
      </c>
    </row>
    <row r="2492" spans="1:13">
      <c r="A2492" s="234">
        <f>'Order Form'!A379</f>
        <v>100558</v>
      </c>
      <c r="B2492" s="234">
        <f t="shared" si="166"/>
        <v>100558</v>
      </c>
      <c r="C2492" s="235">
        <f t="shared" si="167"/>
        <v>100558</v>
      </c>
      <c r="D2492" s="231">
        <f>'Order Form'!$N$2</f>
        <v>0</v>
      </c>
      <c r="E2492" s="232">
        <f>'Order Form'!$N$11</f>
        <v>0</v>
      </c>
      <c r="F2492" s="232" t="str">
        <f>IF(ISBLANK('Order Form'!$N$12),"",'Order Form'!$N$12)</f>
        <v/>
      </c>
      <c r="G2492" s="232">
        <f t="shared" ca="1" si="165"/>
        <v>41887</v>
      </c>
      <c r="H2492" s="233">
        <f>'Order Form'!$N$13</f>
        <v>0</v>
      </c>
      <c r="I2492" s="236">
        <f>'Order Form'!E379</f>
        <v>10</v>
      </c>
      <c r="J2492" s="231">
        <f>'Order Form'!N379</f>
        <v>0</v>
      </c>
      <c r="K2492" s="231" t="str">
        <f t="shared" si="168"/>
        <v>F</v>
      </c>
      <c r="L2492" s="231">
        <f>IF('Pricing + Order Summary'!$O$13&gt;=8000,14,
IF('Pricing + Order Summary'!$O$13&gt;=5500,15,
IF('Pricing + Order Summary'!$O$13&gt;=4000,16,
IF('Pricing + Order Summary'!$O$13&gt;=2000,23,
IF('Pricing + Order Summary'!$O$13&gt;=750,21,
2)))))</f>
        <v>2</v>
      </c>
      <c r="M2492" s="231" t="str">
        <f>"SPS20115"&amp;"-"&amp;D2492&amp;"-"&amp;'Order Form'!$O$3&amp;"-5"</f>
        <v>SPS20115-0-1-5</v>
      </c>
    </row>
    <row r="2493" spans="1:13">
      <c r="A2493" s="234">
        <f>'Order Form'!A380</f>
        <v>108705</v>
      </c>
      <c r="B2493" s="234">
        <f t="shared" si="166"/>
        <v>108705</v>
      </c>
      <c r="C2493" s="235">
        <f t="shared" si="167"/>
        <v>108705</v>
      </c>
      <c r="D2493" s="231">
        <f>'Order Form'!$N$2</f>
        <v>0</v>
      </c>
      <c r="E2493" s="232">
        <f>'Order Form'!$N$11</f>
        <v>0</v>
      </c>
      <c r="F2493" s="232" t="str">
        <f>IF(ISBLANK('Order Form'!$N$12),"",'Order Form'!$N$12)</f>
        <v/>
      </c>
      <c r="G2493" s="232">
        <f t="shared" ca="1" si="165"/>
        <v>41887</v>
      </c>
      <c r="H2493" s="233">
        <f>'Order Form'!$N$13</f>
        <v>0</v>
      </c>
      <c r="I2493" s="236">
        <f>'Order Form'!E380</f>
        <v>10</v>
      </c>
      <c r="J2493" s="231">
        <f>'Order Form'!N380</f>
        <v>0</v>
      </c>
      <c r="K2493" s="231" t="str">
        <f t="shared" si="168"/>
        <v>F</v>
      </c>
      <c r="L2493" s="231">
        <f>IF('Pricing + Order Summary'!$O$13&gt;=8000,14,
IF('Pricing + Order Summary'!$O$13&gt;=5500,15,
IF('Pricing + Order Summary'!$O$13&gt;=4000,16,
IF('Pricing + Order Summary'!$O$13&gt;=2000,23,
IF('Pricing + Order Summary'!$O$13&gt;=750,21,
2)))))</f>
        <v>2</v>
      </c>
      <c r="M2493" s="231" t="str">
        <f>"SPS20115"&amp;"-"&amp;D2493&amp;"-"&amp;'Order Form'!$O$3&amp;"-5"</f>
        <v>SPS20115-0-1-5</v>
      </c>
    </row>
    <row r="2494" spans="1:13">
      <c r="A2494" s="234">
        <f>'Order Form'!A381</f>
        <v>104883</v>
      </c>
      <c r="B2494" s="234">
        <f t="shared" si="166"/>
        <v>104883</v>
      </c>
      <c r="C2494" s="235">
        <f t="shared" si="167"/>
        <v>104883</v>
      </c>
      <c r="D2494" s="231">
        <f>'Order Form'!$N$2</f>
        <v>0</v>
      </c>
      <c r="E2494" s="232">
        <f>'Order Form'!$N$11</f>
        <v>0</v>
      </c>
      <c r="F2494" s="232" t="str">
        <f>IF(ISBLANK('Order Form'!$N$12),"",'Order Form'!$N$12)</f>
        <v/>
      </c>
      <c r="G2494" s="232">
        <f t="shared" ca="1" si="165"/>
        <v>41887</v>
      </c>
      <c r="H2494" s="233">
        <f>'Order Form'!$N$13</f>
        <v>0</v>
      </c>
      <c r="I2494" s="236">
        <f>'Order Form'!E381</f>
        <v>12.5</v>
      </c>
      <c r="J2494" s="231">
        <f>'Order Form'!N381</f>
        <v>0</v>
      </c>
      <c r="K2494" s="231" t="str">
        <f t="shared" si="168"/>
        <v>F</v>
      </c>
      <c r="L2494" s="231">
        <f>IF('Pricing + Order Summary'!$O$13&gt;=8000,14,
IF('Pricing + Order Summary'!$O$13&gt;=5500,15,
IF('Pricing + Order Summary'!$O$13&gt;=4000,16,
IF('Pricing + Order Summary'!$O$13&gt;=2000,23,
IF('Pricing + Order Summary'!$O$13&gt;=750,21,
2)))))</f>
        <v>2</v>
      </c>
      <c r="M2494" s="231" t="str">
        <f>"SPS20115"&amp;"-"&amp;D2494&amp;"-"&amp;'Order Form'!$O$3&amp;"-5"</f>
        <v>SPS20115-0-1-5</v>
      </c>
    </row>
    <row r="2495" spans="1:13">
      <c r="A2495" s="234">
        <f>'Order Form'!A382</f>
        <v>105763</v>
      </c>
      <c r="B2495" s="234">
        <f t="shared" si="166"/>
        <v>105763</v>
      </c>
      <c r="C2495" s="235">
        <f t="shared" si="167"/>
        <v>105763</v>
      </c>
      <c r="D2495" s="231">
        <f>'Order Form'!$N$2</f>
        <v>0</v>
      </c>
      <c r="E2495" s="232">
        <f>'Order Form'!$N$11</f>
        <v>0</v>
      </c>
      <c r="F2495" s="232" t="str">
        <f>IF(ISBLANK('Order Form'!$N$12),"",'Order Form'!$N$12)</f>
        <v/>
      </c>
      <c r="G2495" s="232">
        <f t="shared" ca="1" si="165"/>
        <v>41887</v>
      </c>
      <c r="H2495" s="233">
        <f>'Order Form'!$N$13</f>
        <v>0</v>
      </c>
      <c r="I2495" s="236">
        <f>'Order Form'!E382</f>
        <v>12.5</v>
      </c>
      <c r="J2495" s="231">
        <f>'Order Form'!N382</f>
        <v>0</v>
      </c>
      <c r="K2495" s="231" t="str">
        <f t="shared" si="168"/>
        <v>F</v>
      </c>
      <c r="L2495" s="231">
        <f>IF('Pricing + Order Summary'!$O$13&gt;=8000,14,
IF('Pricing + Order Summary'!$O$13&gt;=5500,15,
IF('Pricing + Order Summary'!$O$13&gt;=4000,16,
IF('Pricing + Order Summary'!$O$13&gt;=2000,23,
IF('Pricing + Order Summary'!$O$13&gt;=750,21,
2)))))</f>
        <v>2</v>
      </c>
      <c r="M2495" s="231" t="str">
        <f>"SPS20115"&amp;"-"&amp;D2495&amp;"-"&amp;'Order Form'!$O$3&amp;"-5"</f>
        <v>SPS20115-0-1-5</v>
      </c>
    </row>
    <row r="2496" spans="1:13">
      <c r="A2496" s="234">
        <f>'Order Form'!A383</f>
        <v>105786</v>
      </c>
      <c r="B2496" s="234">
        <f t="shared" si="166"/>
        <v>105786</v>
      </c>
      <c r="C2496" s="235">
        <f t="shared" si="167"/>
        <v>105786</v>
      </c>
      <c r="D2496" s="231">
        <f>'Order Form'!$N$2</f>
        <v>0</v>
      </c>
      <c r="E2496" s="232">
        <f>'Order Form'!$N$11</f>
        <v>0</v>
      </c>
      <c r="F2496" s="232" t="str">
        <f>IF(ISBLANK('Order Form'!$N$12),"",'Order Form'!$N$12)</f>
        <v/>
      </c>
      <c r="G2496" s="232">
        <f t="shared" ca="1" si="165"/>
        <v>41887</v>
      </c>
      <c r="H2496" s="233">
        <f>'Order Form'!$N$13</f>
        <v>0</v>
      </c>
      <c r="I2496" s="236">
        <f>'Order Form'!E383</f>
        <v>12.5</v>
      </c>
      <c r="J2496" s="231">
        <f>'Order Form'!N383</f>
        <v>0</v>
      </c>
      <c r="K2496" s="231" t="str">
        <f t="shared" si="168"/>
        <v>F</v>
      </c>
      <c r="L2496" s="231">
        <f>IF('Pricing + Order Summary'!$O$13&gt;=8000,14,
IF('Pricing + Order Summary'!$O$13&gt;=5500,15,
IF('Pricing + Order Summary'!$O$13&gt;=4000,16,
IF('Pricing + Order Summary'!$O$13&gt;=2000,23,
IF('Pricing + Order Summary'!$O$13&gt;=750,21,
2)))))</f>
        <v>2</v>
      </c>
      <c r="M2496" s="231" t="str">
        <f>"SPS20115"&amp;"-"&amp;D2496&amp;"-"&amp;'Order Form'!$O$3&amp;"-5"</f>
        <v>SPS20115-0-1-5</v>
      </c>
    </row>
    <row r="2497" spans="1:13">
      <c r="A2497" s="234">
        <f>'Order Form'!A384</f>
        <v>104882</v>
      </c>
      <c r="B2497" s="234">
        <f t="shared" si="166"/>
        <v>104882</v>
      </c>
      <c r="C2497" s="235">
        <f t="shared" si="167"/>
        <v>104882</v>
      </c>
      <c r="D2497" s="231">
        <f>'Order Form'!$N$2</f>
        <v>0</v>
      </c>
      <c r="E2497" s="232">
        <f>'Order Form'!$N$11</f>
        <v>0</v>
      </c>
      <c r="F2497" s="232" t="str">
        <f>IF(ISBLANK('Order Form'!$N$12),"",'Order Form'!$N$12)</f>
        <v/>
      </c>
      <c r="G2497" s="232">
        <f t="shared" ref="G2497:G2560" ca="1" si="169">TODAY()</f>
        <v>41887</v>
      </c>
      <c r="H2497" s="233">
        <f>'Order Form'!$N$13</f>
        <v>0</v>
      </c>
      <c r="I2497" s="236">
        <f>'Order Form'!E384</f>
        <v>12.5</v>
      </c>
      <c r="J2497" s="231">
        <f>'Order Form'!N384</f>
        <v>0</v>
      </c>
      <c r="K2497" s="231" t="str">
        <f t="shared" si="168"/>
        <v>F</v>
      </c>
      <c r="L2497" s="231">
        <f>IF('Pricing + Order Summary'!$O$13&gt;=8000,14,
IF('Pricing + Order Summary'!$O$13&gt;=5500,15,
IF('Pricing + Order Summary'!$O$13&gt;=4000,16,
IF('Pricing + Order Summary'!$O$13&gt;=2000,23,
IF('Pricing + Order Summary'!$O$13&gt;=750,21,
2)))))</f>
        <v>2</v>
      </c>
      <c r="M2497" s="231" t="str">
        <f>"SPS20115"&amp;"-"&amp;D2497&amp;"-"&amp;'Order Form'!$O$3&amp;"-5"</f>
        <v>SPS20115-0-1-5</v>
      </c>
    </row>
    <row r="2498" spans="1:13">
      <c r="A2498" s="234">
        <f>'Order Form'!A385</f>
        <v>105764</v>
      </c>
      <c r="B2498" s="234">
        <f t="shared" si="166"/>
        <v>105764</v>
      </c>
      <c r="C2498" s="235">
        <f t="shared" si="167"/>
        <v>105764</v>
      </c>
      <c r="D2498" s="231">
        <f>'Order Form'!$N$2</f>
        <v>0</v>
      </c>
      <c r="E2498" s="232">
        <f>'Order Form'!$N$11</f>
        <v>0</v>
      </c>
      <c r="F2498" s="232" t="str">
        <f>IF(ISBLANK('Order Form'!$N$12),"",'Order Form'!$N$12)</f>
        <v/>
      </c>
      <c r="G2498" s="232">
        <f t="shared" ca="1" si="169"/>
        <v>41887</v>
      </c>
      <c r="H2498" s="233">
        <f>'Order Form'!$N$13</f>
        <v>0</v>
      </c>
      <c r="I2498" s="236">
        <f>'Order Form'!E385</f>
        <v>12.5</v>
      </c>
      <c r="J2498" s="231">
        <f>'Order Form'!N385</f>
        <v>0</v>
      </c>
      <c r="K2498" s="231" t="str">
        <f t="shared" si="168"/>
        <v>F</v>
      </c>
      <c r="L2498" s="231">
        <f>IF('Pricing + Order Summary'!$O$13&gt;=8000,14,
IF('Pricing + Order Summary'!$O$13&gt;=5500,15,
IF('Pricing + Order Summary'!$O$13&gt;=4000,16,
IF('Pricing + Order Summary'!$O$13&gt;=2000,23,
IF('Pricing + Order Summary'!$O$13&gt;=750,21,
2)))))</f>
        <v>2</v>
      </c>
      <c r="M2498" s="231" t="str">
        <f>"SPS20115"&amp;"-"&amp;D2498&amp;"-"&amp;'Order Form'!$O$3&amp;"-5"</f>
        <v>SPS20115-0-1-5</v>
      </c>
    </row>
    <row r="2499" spans="1:13">
      <c r="A2499" s="234">
        <f>'Order Form'!A386</f>
        <v>105787</v>
      </c>
      <c r="B2499" s="234">
        <f t="shared" si="166"/>
        <v>105787</v>
      </c>
      <c r="C2499" s="235">
        <f t="shared" si="167"/>
        <v>105787</v>
      </c>
      <c r="D2499" s="231">
        <f>'Order Form'!$N$2</f>
        <v>0</v>
      </c>
      <c r="E2499" s="232">
        <f>'Order Form'!$N$11</f>
        <v>0</v>
      </c>
      <c r="F2499" s="232" t="str">
        <f>IF(ISBLANK('Order Form'!$N$12),"",'Order Form'!$N$12)</f>
        <v/>
      </c>
      <c r="G2499" s="232">
        <f t="shared" ca="1" si="169"/>
        <v>41887</v>
      </c>
      <c r="H2499" s="233">
        <f>'Order Form'!$N$13</f>
        <v>0</v>
      </c>
      <c r="I2499" s="236">
        <f>'Order Form'!E386</f>
        <v>12.5</v>
      </c>
      <c r="J2499" s="231">
        <f>'Order Form'!N386</f>
        <v>0</v>
      </c>
      <c r="K2499" s="231" t="str">
        <f t="shared" si="168"/>
        <v>F</v>
      </c>
      <c r="L2499" s="231">
        <f>IF('Pricing + Order Summary'!$O$13&gt;=8000,14,
IF('Pricing + Order Summary'!$O$13&gt;=5500,15,
IF('Pricing + Order Summary'!$O$13&gt;=4000,16,
IF('Pricing + Order Summary'!$O$13&gt;=2000,23,
IF('Pricing + Order Summary'!$O$13&gt;=750,21,
2)))))</f>
        <v>2</v>
      </c>
      <c r="M2499" s="231" t="str">
        <f>"SPS20115"&amp;"-"&amp;D2499&amp;"-"&amp;'Order Form'!$O$3&amp;"-5"</f>
        <v>SPS20115-0-1-5</v>
      </c>
    </row>
    <row r="2500" spans="1:13">
      <c r="A2500" s="234">
        <f>'Order Form'!A387</f>
        <v>108364</v>
      </c>
      <c r="B2500" s="234">
        <f t="shared" si="166"/>
        <v>108364</v>
      </c>
      <c r="C2500" s="235">
        <f t="shared" si="167"/>
        <v>108364</v>
      </c>
      <c r="D2500" s="231">
        <f>'Order Form'!$N$2</f>
        <v>0</v>
      </c>
      <c r="E2500" s="232">
        <f>'Order Form'!$N$11</f>
        <v>0</v>
      </c>
      <c r="F2500" s="232" t="str">
        <f>IF(ISBLANK('Order Form'!$N$12),"",'Order Form'!$N$12)</f>
        <v/>
      </c>
      <c r="G2500" s="232">
        <f t="shared" ca="1" si="169"/>
        <v>41887</v>
      </c>
      <c r="H2500" s="233">
        <f>'Order Form'!$N$13</f>
        <v>0</v>
      </c>
      <c r="I2500" s="236">
        <f>'Order Form'!E387</f>
        <v>12.5</v>
      </c>
      <c r="J2500" s="231">
        <f>'Order Form'!N387</f>
        <v>0</v>
      </c>
      <c r="K2500" s="231" t="str">
        <f t="shared" si="168"/>
        <v>F</v>
      </c>
      <c r="L2500" s="231">
        <f>IF('Pricing + Order Summary'!$O$13&gt;=8000,14,
IF('Pricing + Order Summary'!$O$13&gt;=5500,15,
IF('Pricing + Order Summary'!$O$13&gt;=4000,16,
IF('Pricing + Order Summary'!$O$13&gt;=2000,23,
IF('Pricing + Order Summary'!$O$13&gt;=750,21,
2)))))</f>
        <v>2</v>
      </c>
      <c r="M2500" s="231" t="str">
        <f>"SPS20115"&amp;"-"&amp;D2500&amp;"-"&amp;'Order Form'!$O$3&amp;"-5"</f>
        <v>SPS20115-0-1-5</v>
      </c>
    </row>
    <row r="2501" spans="1:13">
      <c r="A2501" s="234">
        <f>'Order Form'!A388</f>
        <v>104852</v>
      </c>
      <c r="B2501" s="234">
        <f t="shared" si="166"/>
        <v>104852</v>
      </c>
      <c r="C2501" s="235">
        <f t="shared" si="167"/>
        <v>104852</v>
      </c>
      <c r="D2501" s="231">
        <f>'Order Form'!$N$2</f>
        <v>0</v>
      </c>
      <c r="E2501" s="232">
        <f>'Order Form'!$N$11</f>
        <v>0</v>
      </c>
      <c r="F2501" s="232" t="str">
        <f>IF(ISBLANK('Order Form'!$N$12),"",'Order Form'!$N$12)</f>
        <v/>
      </c>
      <c r="G2501" s="232">
        <f t="shared" ca="1" si="169"/>
        <v>41887</v>
      </c>
      <c r="H2501" s="233">
        <f>'Order Form'!$N$13</f>
        <v>0</v>
      </c>
      <c r="I2501" s="236">
        <f>'Order Form'!E388</f>
        <v>10</v>
      </c>
      <c r="J2501" s="231">
        <f>'Order Form'!N388</f>
        <v>0</v>
      </c>
      <c r="K2501" s="231" t="str">
        <f t="shared" si="168"/>
        <v>F</v>
      </c>
      <c r="L2501" s="231">
        <f>IF('Pricing + Order Summary'!$O$13&gt;=8000,14,
IF('Pricing + Order Summary'!$O$13&gt;=5500,15,
IF('Pricing + Order Summary'!$O$13&gt;=4000,16,
IF('Pricing + Order Summary'!$O$13&gt;=2000,23,
IF('Pricing + Order Summary'!$O$13&gt;=750,21,
2)))))</f>
        <v>2</v>
      </c>
      <c r="M2501" s="231" t="str">
        <f>"SPS20115"&amp;"-"&amp;D2501&amp;"-"&amp;'Order Form'!$O$3&amp;"-5"</f>
        <v>SPS20115-0-1-5</v>
      </c>
    </row>
    <row r="2502" spans="1:13">
      <c r="A2502" s="234">
        <f>'Order Form'!A389</f>
        <v>105761</v>
      </c>
      <c r="B2502" s="234">
        <f t="shared" si="166"/>
        <v>105761</v>
      </c>
      <c r="C2502" s="235">
        <f t="shared" si="167"/>
        <v>105761</v>
      </c>
      <c r="D2502" s="231">
        <f>'Order Form'!$N$2</f>
        <v>0</v>
      </c>
      <c r="E2502" s="232">
        <f>'Order Form'!$N$11</f>
        <v>0</v>
      </c>
      <c r="F2502" s="232" t="str">
        <f>IF(ISBLANK('Order Form'!$N$12),"",'Order Form'!$N$12)</f>
        <v/>
      </c>
      <c r="G2502" s="232">
        <f t="shared" ca="1" si="169"/>
        <v>41887</v>
      </c>
      <c r="H2502" s="233">
        <f>'Order Form'!$N$13</f>
        <v>0</v>
      </c>
      <c r="I2502" s="236">
        <f>'Order Form'!E389</f>
        <v>10</v>
      </c>
      <c r="J2502" s="231">
        <f>'Order Form'!N389</f>
        <v>0</v>
      </c>
      <c r="K2502" s="231" t="str">
        <f t="shared" si="168"/>
        <v>F</v>
      </c>
      <c r="L2502" s="231">
        <f>IF('Pricing + Order Summary'!$O$13&gt;=8000,14,
IF('Pricing + Order Summary'!$O$13&gt;=5500,15,
IF('Pricing + Order Summary'!$O$13&gt;=4000,16,
IF('Pricing + Order Summary'!$O$13&gt;=2000,23,
IF('Pricing + Order Summary'!$O$13&gt;=750,21,
2)))))</f>
        <v>2</v>
      </c>
      <c r="M2502" s="231" t="str">
        <f>"SPS20115"&amp;"-"&amp;D2502&amp;"-"&amp;'Order Form'!$O$3&amp;"-5"</f>
        <v>SPS20115-0-1-5</v>
      </c>
    </row>
    <row r="2503" spans="1:13">
      <c r="A2503" s="234">
        <f>'Order Form'!A390</f>
        <v>107831</v>
      </c>
      <c r="B2503" s="234">
        <f t="shared" si="166"/>
        <v>107831</v>
      </c>
      <c r="C2503" s="235">
        <f t="shared" si="167"/>
        <v>107831</v>
      </c>
      <c r="D2503" s="231">
        <f>'Order Form'!$N$2</f>
        <v>0</v>
      </c>
      <c r="E2503" s="232">
        <f>'Order Form'!$N$11</f>
        <v>0</v>
      </c>
      <c r="F2503" s="232" t="str">
        <f>IF(ISBLANK('Order Form'!$N$12),"",'Order Form'!$N$12)</f>
        <v/>
      </c>
      <c r="G2503" s="232">
        <f t="shared" ca="1" si="169"/>
        <v>41887</v>
      </c>
      <c r="H2503" s="233">
        <f>'Order Form'!$N$13</f>
        <v>0</v>
      </c>
      <c r="I2503" s="236">
        <f>'Order Form'!E390</f>
        <v>10</v>
      </c>
      <c r="J2503" s="231">
        <f>'Order Form'!N390</f>
        <v>0</v>
      </c>
      <c r="K2503" s="231" t="str">
        <f t="shared" si="168"/>
        <v>F</v>
      </c>
      <c r="L2503" s="231">
        <f>IF('Pricing + Order Summary'!$O$13&gt;=8000,14,
IF('Pricing + Order Summary'!$O$13&gt;=5500,15,
IF('Pricing + Order Summary'!$O$13&gt;=4000,16,
IF('Pricing + Order Summary'!$O$13&gt;=2000,23,
IF('Pricing + Order Summary'!$O$13&gt;=750,21,
2)))))</f>
        <v>2</v>
      </c>
      <c r="M2503" s="231" t="str">
        <f>"SPS20115"&amp;"-"&amp;D2503&amp;"-"&amp;'Order Form'!$O$3&amp;"-5"</f>
        <v>SPS20115-0-1-5</v>
      </c>
    </row>
    <row r="2504" spans="1:13">
      <c r="A2504" s="234">
        <f>'Order Form'!A391</f>
        <v>100465</v>
      </c>
      <c r="B2504" s="234">
        <f t="shared" si="166"/>
        <v>100465</v>
      </c>
      <c r="C2504" s="235">
        <f t="shared" si="167"/>
        <v>100465</v>
      </c>
      <c r="D2504" s="231">
        <f>'Order Form'!$N$2</f>
        <v>0</v>
      </c>
      <c r="E2504" s="232">
        <f>'Order Form'!$N$11</f>
        <v>0</v>
      </c>
      <c r="F2504" s="232" t="str">
        <f>IF(ISBLANK('Order Form'!$N$12),"",'Order Form'!$N$12)</f>
        <v/>
      </c>
      <c r="G2504" s="232">
        <f t="shared" ca="1" si="169"/>
        <v>41887</v>
      </c>
      <c r="H2504" s="233">
        <f>'Order Form'!$N$13</f>
        <v>0</v>
      </c>
      <c r="I2504" s="236">
        <f>'Order Form'!E391</f>
        <v>10</v>
      </c>
      <c r="J2504" s="231">
        <f>'Order Form'!N391</f>
        <v>0</v>
      </c>
      <c r="K2504" s="231" t="str">
        <f t="shared" si="168"/>
        <v>F</v>
      </c>
      <c r="L2504" s="231">
        <f>IF('Pricing + Order Summary'!$O$13&gt;=8000,14,
IF('Pricing + Order Summary'!$O$13&gt;=5500,15,
IF('Pricing + Order Summary'!$O$13&gt;=4000,16,
IF('Pricing + Order Summary'!$O$13&gt;=2000,23,
IF('Pricing + Order Summary'!$O$13&gt;=750,21,
2)))))</f>
        <v>2</v>
      </c>
      <c r="M2504" s="231" t="str">
        <f>"SPS20115"&amp;"-"&amp;D2504&amp;"-"&amp;'Order Form'!$O$3&amp;"-5"</f>
        <v>SPS20115-0-1-5</v>
      </c>
    </row>
    <row r="2505" spans="1:13">
      <c r="A2505" s="234">
        <f>'Order Form'!A392</f>
        <v>104853</v>
      </c>
      <c r="B2505" s="234">
        <f t="shared" si="166"/>
        <v>104853</v>
      </c>
      <c r="C2505" s="235">
        <f t="shared" si="167"/>
        <v>104853</v>
      </c>
      <c r="D2505" s="231">
        <f>'Order Form'!$N$2</f>
        <v>0</v>
      </c>
      <c r="E2505" s="232">
        <f>'Order Form'!$N$11</f>
        <v>0</v>
      </c>
      <c r="F2505" s="232" t="str">
        <f>IF(ISBLANK('Order Form'!$N$12),"",'Order Form'!$N$12)</f>
        <v/>
      </c>
      <c r="G2505" s="232">
        <f t="shared" ca="1" si="169"/>
        <v>41887</v>
      </c>
      <c r="H2505" s="233">
        <f>'Order Form'!$N$13</f>
        <v>0</v>
      </c>
      <c r="I2505" s="236">
        <f>'Order Form'!E392</f>
        <v>10</v>
      </c>
      <c r="J2505" s="231">
        <f>'Order Form'!N392</f>
        <v>0</v>
      </c>
      <c r="K2505" s="231" t="str">
        <f t="shared" si="168"/>
        <v>F</v>
      </c>
      <c r="L2505" s="231">
        <f>IF('Pricing + Order Summary'!$O$13&gt;=8000,14,
IF('Pricing + Order Summary'!$O$13&gt;=5500,15,
IF('Pricing + Order Summary'!$O$13&gt;=4000,16,
IF('Pricing + Order Summary'!$O$13&gt;=2000,23,
IF('Pricing + Order Summary'!$O$13&gt;=750,21,
2)))))</f>
        <v>2</v>
      </c>
      <c r="M2505" s="231" t="str">
        <f>"SPS20115"&amp;"-"&amp;D2505&amp;"-"&amp;'Order Form'!$O$3&amp;"-5"</f>
        <v>SPS20115-0-1-5</v>
      </c>
    </row>
    <row r="2506" spans="1:13">
      <c r="A2506" s="234">
        <f>'Order Form'!A393</f>
        <v>104850</v>
      </c>
      <c r="B2506" s="234">
        <f t="shared" si="166"/>
        <v>104850</v>
      </c>
      <c r="C2506" s="235">
        <f t="shared" si="167"/>
        <v>104850</v>
      </c>
      <c r="D2506" s="231">
        <f>'Order Form'!$N$2</f>
        <v>0</v>
      </c>
      <c r="E2506" s="232">
        <f>'Order Form'!$N$11</f>
        <v>0</v>
      </c>
      <c r="F2506" s="232" t="str">
        <f>IF(ISBLANK('Order Form'!$N$12),"",'Order Form'!$N$12)</f>
        <v/>
      </c>
      <c r="G2506" s="232">
        <f t="shared" ca="1" si="169"/>
        <v>41887</v>
      </c>
      <c r="H2506" s="233">
        <f>'Order Form'!$N$13</f>
        <v>0</v>
      </c>
      <c r="I2506" s="236">
        <f>'Order Form'!E393</f>
        <v>10</v>
      </c>
      <c r="J2506" s="231">
        <f>'Order Form'!N393</f>
        <v>0</v>
      </c>
      <c r="K2506" s="231" t="str">
        <f t="shared" si="168"/>
        <v>F</v>
      </c>
      <c r="L2506" s="231">
        <f>IF('Pricing + Order Summary'!$O$13&gt;=8000,14,
IF('Pricing + Order Summary'!$O$13&gt;=5500,15,
IF('Pricing + Order Summary'!$O$13&gt;=4000,16,
IF('Pricing + Order Summary'!$O$13&gt;=2000,23,
IF('Pricing + Order Summary'!$O$13&gt;=750,21,
2)))))</f>
        <v>2</v>
      </c>
      <c r="M2506" s="231" t="str">
        <f>"SPS20115"&amp;"-"&amp;D2506&amp;"-"&amp;'Order Form'!$O$3&amp;"-5"</f>
        <v>SPS20115-0-1-5</v>
      </c>
    </row>
    <row r="2507" spans="1:13">
      <c r="A2507" s="234">
        <f>'Order Form'!A394</f>
        <v>104854</v>
      </c>
      <c r="B2507" s="234">
        <f t="shared" si="166"/>
        <v>104854</v>
      </c>
      <c r="C2507" s="235">
        <f t="shared" si="167"/>
        <v>104854</v>
      </c>
      <c r="D2507" s="231">
        <f>'Order Form'!$N$2</f>
        <v>0</v>
      </c>
      <c r="E2507" s="232">
        <f>'Order Form'!$N$11</f>
        <v>0</v>
      </c>
      <c r="F2507" s="232" t="str">
        <f>IF(ISBLANK('Order Form'!$N$12),"",'Order Form'!$N$12)</f>
        <v/>
      </c>
      <c r="G2507" s="232">
        <f t="shared" ca="1" si="169"/>
        <v>41887</v>
      </c>
      <c r="H2507" s="233">
        <f>'Order Form'!$N$13</f>
        <v>0</v>
      </c>
      <c r="I2507" s="236">
        <f>'Order Form'!E394</f>
        <v>10</v>
      </c>
      <c r="J2507" s="231">
        <f>'Order Form'!N394</f>
        <v>0</v>
      </c>
      <c r="K2507" s="231" t="str">
        <f t="shared" si="168"/>
        <v>F</v>
      </c>
      <c r="L2507" s="231">
        <f>IF('Pricing + Order Summary'!$O$13&gt;=8000,14,
IF('Pricing + Order Summary'!$O$13&gt;=5500,15,
IF('Pricing + Order Summary'!$O$13&gt;=4000,16,
IF('Pricing + Order Summary'!$O$13&gt;=2000,23,
IF('Pricing + Order Summary'!$O$13&gt;=750,21,
2)))))</f>
        <v>2</v>
      </c>
      <c r="M2507" s="231" t="str">
        <f>"SPS20115"&amp;"-"&amp;D2507&amp;"-"&amp;'Order Form'!$O$3&amp;"-5"</f>
        <v>SPS20115-0-1-5</v>
      </c>
    </row>
    <row r="2508" spans="1:13">
      <c r="A2508" s="234">
        <f>'Order Form'!A395</f>
        <v>100202</v>
      </c>
      <c r="B2508" s="234">
        <f t="shared" si="166"/>
        <v>100202</v>
      </c>
      <c r="C2508" s="235">
        <f t="shared" si="167"/>
        <v>100202</v>
      </c>
      <c r="D2508" s="231">
        <f>'Order Form'!$N$2</f>
        <v>0</v>
      </c>
      <c r="E2508" s="232">
        <f>'Order Form'!$N$11</f>
        <v>0</v>
      </c>
      <c r="F2508" s="232" t="str">
        <f>IF(ISBLANK('Order Form'!$N$12),"",'Order Form'!$N$12)</f>
        <v/>
      </c>
      <c r="G2508" s="232">
        <f t="shared" ca="1" si="169"/>
        <v>41887</v>
      </c>
      <c r="H2508" s="233">
        <f>'Order Form'!$N$13</f>
        <v>0</v>
      </c>
      <c r="I2508" s="236">
        <f>'Order Form'!E395</f>
        <v>14.5</v>
      </c>
      <c r="J2508" s="231">
        <f>'Order Form'!N395</f>
        <v>0</v>
      </c>
      <c r="K2508" s="231" t="str">
        <f t="shared" si="168"/>
        <v>F</v>
      </c>
      <c r="L2508" s="231">
        <f>IF('Pricing + Order Summary'!$O$13&gt;=8000,14,
IF('Pricing + Order Summary'!$O$13&gt;=5500,15,
IF('Pricing + Order Summary'!$O$13&gt;=4000,16,
IF('Pricing + Order Summary'!$O$13&gt;=2000,23,
IF('Pricing + Order Summary'!$O$13&gt;=750,21,
2)))))</f>
        <v>2</v>
      </c>
      <c r="M2508" s="231" t="str">
        <f>"SPS20115"&amp;"-"&amp;D2508&amp;"-"&amp;'Order Form'!$O$3&amp;"-5"</f>
        <v>SPS20115-0-1-5</v>
      </c>
    </row>
    <row r="2509" spans="1:13">
      <c r="A2509" s="234">
        <f>'Order Form'!A396</f>
        <v>100204</v>
      </c>
      <c r="B2509" s="234">
        <f t="shared" si="166"/>
        <v>100204</v>
      </c>
      <c r="C2509" s="235">
        <f t="shared" si="167"/>
        <v>100204</v>
      </c>
      <c r="D2509" s="231">
        <f>'Order Form'!$N$2</f>
        <v>0</v>
      </c>
      <c r="E2509" s="232">
        <f>'Order Form'!$N$11</f>
        <v>0</v>
      </c>
      <c r="F2509" s="232" t="str">
        <f>IF(ISBLANK('Order Form'!$N$12),"",'Order Form'!$N$12)</f>
        <v/>
      </c>
      <c r="G2509" s="232">
        <f t="shared" ca="1" si="169"/>
        <v>41887</v>
      </c>
      <c r="H2509" s="233">
        <f>'Order Form'!$N$13</f>
        <v>0</v>
      </c>
      <c r="I2509" s="236">
        <f>'Order Form'!E396</f>
        <v>14.5</v>
      </c>
      <c r="J2509" s="231">
        <f>'Order Form'!N396</f>
        <v>0</v>
      </c>
      <c r="K2509" s="231" t="str">
        <f t="shared" si="168"/>
        <v>F</v>
      </c>
      <c r="L2509" s="231">
        <f>IF('Pricing + Order Summary'!$O$13&gt;=8000,14,
IF('Pricing + Order Summary'!$O$13&gt;=5500,15,
IF('Pricing + Order Summary'!$O$13&gt;=4000,16,
IF('Pricing + Order Summary'!$O$13&gt;=2000,23,
IF('Pricing + Order Summary'!$O$13&gt;=750,21,
2)))))</f>
        <v>2</v>
      </c>
      <c r="M2509" s="231" t="str">
        <f>"SPS20115"&amp;"-"&amp;D2509&amp;"-"&amp;'Order Form'!$O$3&amp;"-5"</f>
        <v>SPS20115-0-1-5</v>
      </c>
    </row>
    <row r="2510" spans="1:13">
      <c r="A2510" s="234">
        <f>'Order Form'!A397</f>
        <v>100203</v>
      </c>
      <c r="B2510" s="234">
        <f t="shared" si="166"/>
        <v>100203</v>
      </c>
      <c r="C2510" s="235">
        <f t="shared" si="167"/>
        <v>100203</v>
      </c>
      <c r="D2510" s="231">
        <f>'Order Form'!$N$2</f>
        <v>0</v>
      </c>
      <c r="E2510" s="232">
        <f>'Order Form'!$N$11</f>
        <v>0</v>
      </c>
      <c r="F2510" s="232" t="str">
        <f>IF(ISBLANK('Order Form'!$N$12),"",'Order Form'!$N$12)</f>
        <v/>
      </c>
      <c r="G2510" s="232">
        <f t="shared" ca="1" si="169"/>
        <v>41887</v>
      </c>
      <c r="H2510" s="233">
        <f>'Order Form'!$N$13</f>
        <v>0</v>
      </c>
      <c r="I2510" s="236">
        <f>'Order Form'!E397</f>
        <v>14.5</v>
      </c>
      <c r="J2510" s="231">
        <f>'Order Form'!N397</f>
        <v>0</v>
      </c>
      <c r="K2510" s="231" t="str">
        <f t="shared" si="168"/>
        <v>F</v>
      </c>
      <c r="L2510" s="231">
        <f>IF('Pricing + Order Summary'!$O$13&gt;=8000,14,
IF('Pricing + Order Summary'!$O$13&gt;=5500,15,
IF('Pricing + Order Summary'!$O$13&gt;=4000,16,
IF('Pricing + Order Summary'!$O$13&gt;=2000,23,
IF('Pricing + Order Summary'!$O$13&gt;=750,21,
2)))))</f>
        <v>2</v>
      </c>
      <c r="M2510" s="231" t="str">
        <f>"SPS20115"&amp;"-"&amp;D2510&amp;"-"&amp;'Order Form'!$O$3&amp;"-5"</f>
        <v>SPS20115-0-1-5</v>
      </c>
    </row>
    <row r="2511" spans="1:13">
      <c r="A2511" s="234">
        <f>'Order Form'!A398</f>
        <v>100637</v>
      </c>
      <c r="B2511" s="234">
        <f t="shared" si="166"/>
        <v>100637</v>
      </c>
      <c r="C2511" s="235">
        <f t="shared" si="167"/>
        <v>100637</v>
      </c>
      <c r="D2511" s="231">
        <f>'Order Form'!$N$2</f>
        <v>0</v>
      </c>
      <c r="E2511" s="232">
        <f>'Order Form'!$N$11</f>
        <v>0</v>
      </c>
      <c r="F2511" s="232" t="str">
        <f>IF(ISBLANK('Order Form'!$N$12),"",'Order Form'!$N$12)</f>
        <v/>
      </c>
      <c r="G2511" s="232">
        <f t="shared" ca="1" si="169"/>
        <v>41887</v>
      </c>
      <c r="H2511" s="233">
        <f>'Order Form'!$N$13</f>
        <v>0</v>
      </c>
      <c r="I2511" s="236">
        <f>'Order Form'!E398</f>
        <v>14.5</v>
      </c>
      <c r="J2511" s="231">
        <f>'Order Form'!N398</f>
        <v>0</v>
      </c>
      <c r="K2511" s="231" t="str">
        <f t="shared" si="168"/>
        <v>F</v>
      </c>
      <c r="L2511" s="231">
        <f>IF('Pricing + Order Summary'!$O$13&gt;=8000,14,
IF('Pricing + Order Summary'!$O$13&gt;=5500,15,
IF('Pricing + Order Summary'!$O$13&gt;=4000,16,
IF('Pricing + Order Summary'!$O$13&gt;=2000,23,
IF('Pricing + Order Summary'!$O$13&gt;=750,21,
2)))))</f>
        <v>2</v>
      </c>
      <c r="M2511" s="231" t="str">
        <f>"SPS20115"&amp;"-"&amp;D2511&amp;"-"&amp;'Order Form'!$O$3&amp;"-5"</f>
        <v>SPS20115-0-1-5</v>
      </c>
    </row>
    <row r="2512" spans="1:13">
      <c r="A2512" s="234">
        <f>'Order Form'!A399</f>
        <v>107868</v>
      </c>
      <c r="B2512" s="234">
        <f t="shared" si="166"/>
        <v>107868</v>
      </c>
      <c r="C2512" s="235">
        <f t="shared" si="167"/>
        <v>107868</v>
      </c>
      <c r="D2512" s="231">
        <f>'Order Form'!$N$2</f>
        <v>0</v>
      </c>
      <c r="E2512" s="232">
        <f>'Order Form'!$N$11</f>
        <v>0</v>
      </c>
      <c r="F2512" s="232" t="str">
        <f>IF(ISBLANK('Order Form'!$N$12),"",'Order Form'!$N$12)</f>
        <v/>
      </c>
      <c r="G2512" s="232">
        <f t="shared" ca="1" si="169"/>
        <v>41887</v>
      </c>
      <c r="H2512" s="233">
        <f>'Order Form'!$N$13</f>
        <v>0</v>
      </c>
      <c r="I2512" s="236">
        <f>'Order Form'!E399</f>
        <v>14.5</v>
      </c>
      <c r="J2512" s="231">
        <f>'Order Form'!N399</f>
        <v>0</v>
      </c>
      <c r="K2512" s="231" t="str">
        <f t="shared" si="168"/>
        <v>F</v>
      </c>
      <c r="L2512" s="231">
        <f>IF('Pricing + Order Summary'!$O$13&gt;=8000,14,
IF('Pricing + Order Summary'!$O$13&gt;=5500,15,
IF('Pricing + Order Summary'!$O$13&gt;=4000,16,
IF('Pricing + Order Summary'!$O$13&gt;=2000,23,
IF('Pricing + Order Summary'!$O$13&gt;=750,21,
2)))))</f>
        <v>2</v>
      </c>
      <c r="M2512" s="231" t="str">
        <f>"SPS20115"&amp;"-"&amp;D2512&amp;"-"&amp;'Order Form'!$O$3&amp;"-5"</f>
        <v>SPS20115-0-1-5</v>
      </c>
    </row>
    <row r="2513" spans="1:13">
      <c r="A2513" s="234">
        <f>'Order Form'!A400</f>
        <v>107864</v>
      </c>
      <c r="B2513" s="234">
        <f t="shared" si="166"/>
        <v>107864</v>
      </c>
      <c r="C2513" s="235">
        <f t="shared" si="167"/>
        <v>107864</v>
      </c>
      <c r="D2513" s="231">
        <f>'Order Form'!$N$2</f>
        <v>0</v>
      </c>
      <c r="E2513" s="232">
        <f>'Order Form'!$N$11</f>
        <v>0</v>
      </c>
      <c r="F2513" s="232" t="str">
        <f>IF(ISBLANK('Order Form'!$N$12),"",'Order Form'!$N$12)</f>
        <v/>
      </c>
      <c r="G2513" s="232">
        <f t="shared" ca="1" si="169"/>
        <v>41887</v>
      </c>
      <c r="H2513" s="233">
        <f>'Order Form'!$N$13</f>
        <v>0</v>
      </c>
      <c r="I2513" s="236">
        <f>'Order Form'!E400</f>
        <v>14.5</v>
      </c>
      <c r="J2513" s="231">
        <f>'Order Form'!N400</f>
        <v>0</v>
      </c>
      <c r="K2513" s="231" t="str">
        <f t="shared" si="168"/>
        <v>F</v>
      </c>
      <c r="L2513" s="231">
        <f>IF('Pricing + Order Summary'!$O$13&gt;=8000,14,
IF('Pricing + Order Summary'!$O$13&gt;=5500,15,
IF('Pricing + Order Summary'!$O$13&gt;=4000,16,
IF('Pricing + Order Summary'!$O$13&gt;=2000,23,
IF('Pricing + Order Summary'!$O$13&gt;=750,21,
2)))))</f>
        <v>2</v>
      </c>
      <c r="M2513" s="231" t="str">
        <f>"SPS20115"&amp;"-"&amp;D2513&amp;"-"&amp;'Order Form'!$O$3&amp;"-5"</f>
        <v>SPS20115-0-1-5</v>
      </c>
    </row>
    <row r="2514" spans="1:13">
      <c r="A2514" s="234">
        <f>'Order Form'!A401</f>
        <v>107867</v>
      </c>
      <c r="B2514" s="234">
        <f t="shared" si="166"/>
        <v>107867</v>
      </c>
      <c r="C2514" s="235">
        <f t="shared" si="167"/>
        <v>107867</v>
      </c>
      <c r="D2514" s="231">
        <f>'Order Form'!$N$2</f>
        <v>0</v>
      </c>
      <c r="E2514" s="232">
        <f>'Order Form'!$N$11</f>
        <v>0</v>
      </c>
      <c r="F2514" s="232" t="str">
        <f>IF(ISBLANK('Order Form'!$N$12),"",'Order Form'!$N$12)</f>
        <v/>
      </c>
      <c r="G2514" s="232">
        <f t="shared" ca="1" si="169"/>
        <v>41887</v>
      </c>
      <c r="H2514" s="233">
        <f>'Order Form'!$N$13</f>
        <v>0</v>
      </c>
      <c r="I2514" s="236">
        <f>'Order Form'!E401</f>
        <v>14.5</v>
      </c>
      <c r="J2514" s="231">
        <f>'Order Form'!N401</f>
        <v>0</v>
      </c>
      <c r="K2514" s="231" t="str">
        <f t="shared" si="168"/>
        <v>F</v>
      </c>
      <c r="L2514" s="231">
        <f>IF('Pricing + Order Summary'!$O$13&gt;=8000,14,
IF('Pricing + Order Summary'!$O$13&gt;=5500,15,
IF('Pricing + Order Summary'!$O$13&gt;=4000,16,
IF('Pricing + Order Summary'!$O$13&gt;=2000,23,
IF('Pricing + Order Summary'!$O$13&gt;=750,21,
2)))))</f>
        <v>2</v>
      </c>
      <c r="M2514" s="231" t="str">
        <f>"SPS20115"&amp;"-"&amp;D2514&amp;"-"&amp;'Order Form'!$O$3&amp;"-5"</f>
        <v>SPS20115-0-1-5</v>
      </c>
    </row>
    <row r="2515" spans="1:13">
      <c r="A2515" s="234">
        <f>'Order Form'!A402</f>
        <v>100635</v>
      </c>
      <c r="B2515" s="234">
        <f t="shared" ref="B2515:B2578" si="170">A2515</f>
        <v>100635</v>
      </c>
      <c r="C2515" s="235">
        <f t="shared" ref="C2515:C2578" si="171">IF(B2515=0,A2515,B2515)</f>
        <v>100635</v>
      </c>
      <c r="D2515" s="231">
        <f>'Order Form'!$N$2</f>
        <v>0</v>
      </c>
      <c r="E2515" s="232">
        <f>'Order Form'!$N$11</f>
        <v>0</v>
      </c>
      <c r="F2515" s="232" t="str">
        <f>IF(ISBLANK('Order Form'!$N$12),"",'Order Form'!$N$12)</f>
        <v/>
      </c>
      <c r="G2515" s="232">
        <f t="shared" ca="1" si="169"/>
        <v>41887</v>
      </c>
      <c r="H2515" s="233">
        <f>'Order Form'!$N$13</f>
        <v>0</v>
      </c>
      <c r="I2515" s="236">
        <f>'Order Form'!E402</f>
        <v>14.5</v>
      </c>
      <c r="J2515" s="231">
        <f>'Order Form'!N402</f>
        <v>0</v>
      </c>
      <c r="K2515" s="231" t="str">
        <f t="shared" ref="K2515:K2578" si="172">IF(J2515=0,"F","T")</f>
        <v>F</v>
      </c>
      <c r="L2515" s="231">
        <f>IF('Pricing + Order Summary'!$O$13&gt;=8000,14,
IF('Pricing + Order Summary'!$O$13&gt;=5500,15,
IF('Pricing + Order Summary'!$O$13&gt;=4000,16,
IF('Pricing + Order Summary'!$O$13&gt;=2000,23,
IF('Pricing + Order Summary'!$O$13&gt;=750,21,
2)))))</f>
        <v>2</v>
      </c>
      <c r="M2515" s="231" t="str">
        <f>"SPS20115"&amp;"-"&amp;D2515&amp;"-"&amp;'Order Form'!$O$3&amp;"-5"</f>
        <v>SPS20115-0-1-5</v>
      </c>
    </row>
    <row r="2516" spans="1:13">
      <c r="A2516" s="234">
        <f>'Order Form'!A403</f>
        <v>107865</v>
      </c>
      <c r="B2516" s="234">
        <f t="shared" si="170"/>
        <v>107865</v>
      </c>
      <c r="C2516" s="235">
        <f t="shared" si="171"/>
        <v>107865</v>
      </c>
      <c r="D2516" s="231">
        <f>'Order Form'!$N$2</f>
        <v>0</v>
      </c>
      <c r="E2516" s="232">
        <f>'Order Form'!$N$11</f>
        <v>0</v>
      </c>
      <c r="F2516" s="232" t="str">
        <f>IF(ISBLANK('Order Form'!$N$12),"",'Order Form'!$N$12)</f>
        <v/>
      </c>
      <c r="G2516" s="232">
        <f t="shared" ca="1" si="169"/>
        <v>41887</v>
      </c>
      <c r="H2516" s="233">
        <f>'Order Form'!$N$13</f>
        <v>0</v>
      </c>
      <c r="I2516" s="236">
        <f>'Order Form'!E403</f>
        <v>14.5</v>
      </c>
      <c r="J2516" s="231">
        <f>'Order Form'!N403</f>
        <v>0</v>
      </c>
      <c r="K2516" s="231" t="str">
        <f t="shared" si="172"/>
        <v>F</v>
      </c>
      <c r="L2516" s="231">
        <f>IF('Pricing + Order Summary'!$O$13&gt;=8000,14,
IF('Pricing + Order Summary'!$O$13&gt;=5500,15,
IF('Pricing + Order Summary'!$O$13&gt;=4000,16,
IF('Pricing + Order Summary'!$O$13&gt;=2000,23,
IF('Pricing + Order Summary'!$O$13&gt;=750,21,
2)))))</f>
        <v>2</v>
      </c>
      <c r="M2516" s="231" t="str">
        <f>"SPS20115"&amp;"-"&amp;D2516&amp;"-"&amp;'Order Form'!$O$3&amp;"-5"</f>
        <v>SPS20115-0-1-5</v>
      </c>
    </row>
    <row r="2517" spans="1:13">
      <c r="A2517" s="234">
        <f>'Order Form'!A404</f>
        <v>108072</v>
      </c>
      <c r="B2517" s="234">
        <f t="shared" si="170"/>
        <v>108072</v>
      </c>
      <c r="C2517" s="235">
        <f t="shared" si="171"/>
        <v>108072</v>
      </c>
      <c r="D2517" s="231">
        <f>'Order Form'!$N$2</f>
        <v>0</v>
      </c>
      <c r="E2517" s="232">
        <f>'Order Form'!$N$11</f>
        <v>0</v>
      </c>
      <c r="F2517" s="232" t="str">
        <f>IF(ISBLANK('Order Form'!$N$12),"",'Order Form'!$N$12)</f>
        <v/>
      </c>
      <c r="G2517" s="232">
        <f t="shared" ca="1" si="169"/>
        <v>41887</v>
      </c>
      <c r="H2517" s="233">
        <f>'Order Form'!$N$13</f>
        <v>0</v>
      </c>
      <c r="I2517" s="236">
        <f>'Order Form'!E404</f>
        <v>14.5</v>
      </c>
      <c r="J2517" s="231">
        <f>'Order Form'!N404</f>
        <v>0</v>
      </c>
      <c r="K2517" s="231" t="str">
        <f t="shared" si="172"/>
        <v>F</v>
      </c>
      <c r="L2517" s="231">
        <f>IF('Pricing + Order Summary'!$O$13&gt;=8000,14,
IF('Pricing + Order Summary'!$O$13&gt;=5500,15,
IF('Pricing + Order Summary'!$O$13&gt;=4000,16,
IF('Pricing + Order Summary'!$O$13&gt;=2000,23,
IF('Pricing + Order Summary'!$O$13&gt;=750,21,
2)))))</f>
        <v>2</v>
      </c>
      <c r="M2517" s="231" t="str">
        <f>"SPS20115"&amp;"-"&amp;D2517&amp;"-"&amp;'Order Form'!$O$3&amp;"-5"</f>
        <v>SPS20115-0-1-5</v>
      </c>
    </row>
    <row r="2518" spans="1:13">
      <c r="A2518" s="234">
        <f>'Order Form'!A405</f>
        <v>15300</v>
      </c>
      <c r="B2518" s="234">
        <f t="shared" si="170"/>
        <v>15300</v>
      </c>
      <c r="C2518" s="235">
        <f t="shared" si="171"/>
        <v>15300</v>
      </c>
      <c r="D2518" s="231">
        <f>'Order Form'!$N$2</f>
        <v>0</v>
      </c>
      <c r="E2518" s="232">
        <f>'Order Form'!$N$11</f>
        <v>0</v>
      </c>
      <c r="F2518" s="232" t="str">
        <f>IF(ISBLANK('Order Form'!$N$12),"",'Order Form'!$N$12)</f>
        <v/>
      </c>
      <c r="G2518" s="232">
        <f t="shared" ca="1" si="169"/>
        <v>41887</v>
      </c>
      <c r="H2518" s="233">
        <f>'Order Form'!$N$13</f>
        <v>0</v>
      </c>
      <c r="I2518" s="236">
        <f>'Order Form'!E405</f>
        <v>4</v>
      </c>
      <c r="J2518" s="231">
        <f>'Order Form'!N405</f>
        <v>0</v>
      </c>
      <c r="K2518" s="231" t="str">
        <f t="shared" si="172"/>
        <v>F</v>
      </c>
      <c r="L2518" s="231">
        <f>IF('Pricing + Order Summary'!$O$13&gt;=8000,14,
IF('Pricing + Order Summary'!$O$13&gt;=5500,15,
IF('Pricing + Order Summary'!$O$13&gt;=4000,16,
IF('Pricing + Order Summary'!$O$13&gt;=2000,23,
IF('Pricing + Order Summary'!$O$13&gt;=750,21,
2)))))</f>
        <v>2</v>
      </c>
      <c r="M2518" s="231" t="str">
        <f>"SPS20115"&amp;"-"&amp;D2518&amp;"-"&amp;'Order Form'!$O$3&amp;"-5"</f>
        <v>SPS20115-0-1-5</v>
      </c>
    </row>
    <row r="2519" spans="1:13">
      <c r="A2519" s="234">
        <f>'Order Form'!A406</f>
        <v>15303</v>
      </c>
      <c r="B2519" s="234">
        <f t="shared" si="170"/>
        <v>15303</v>
      </c>
      <c r="C2519" s="235">
        <f t="shared" si="171"/>
        <v>15303</v>
      </c>
      <c r="D2519" s="231">
        <f>'Order Form'!$N$2</f>
        <v>0</v>
      </c>
      <c r="E2519" s="232">
        <f>'Order Form'!$N$11</f>
        <v>0</v>
      </c>
      <c r="F2519" s="232" t="str">
        <f>IF(ISBLANK('Order Form'!$N$12),"",'Order Form'!$N$12)</f>
        <v/>
      </c>
      <c r="G2519" s="232">
        <f t="shared" ca="1" si="169"/>
        <v>41887</v>
      </c>
      <c r="H2519" s="233">
        <f>'Order Form'!$N$13</f>
        <v>0</v>
      </c>
      <c r="I2519" s="236">
        <f>'Order Form'!E406</f>
        <v>4</v>
      </c>
      <c r="J2519" s="231">
        <f>'Order Form'!N406</f>
        <v>0</v>
      </c>
      <c r="K2519" s="231" t="str">
        <f t="shared" si="172"/>
        <v>F</v>
      </c>
      <c r="L2519" s="231">
        <f>IF('Pricing + Order Summary'!$O$13&gt;=8000,14,
IF('Pricing + Order Summary'!$O$13&gt;=5500,15,
IF('Pricing + Order Summary'!$O$13&gt;=4000,16,
IF('Pricing + Order Summary'!$O$13&gt;=2000,23,
IF('Pricing + Order Summary'!$O$13&gt;=750,21,
2)))))</f>
        <v>2</v>
      </c>
      <c r="M2519" s="231" t="str">
        <f>"SPS20115"&amp;"-"&amp;D2519&amp;"-"&amp;'Order Form'!$O$3&amp;"-5"</f>
        <v>SPS20115-0-1-5</v>
      </c>
    </row>
    <row r="2520" spans="1:13">
      <c r="A2520" s="234">
        <f>'Order Form'!A407</f>
        <v>15299</v>
      </c>
      <c r="B2520" s="234">
        <f t="shared" si="170"/>
        <v>15299</v>
      </c>
      <c r="C2520" s="235">
        <f t="shared" si="171"/>
        <v>15299</v>
      </c>
      <c r="D2520" s="231">
        <f>'Order Form'!$N$2</f>
        <v>0</v>
      </c>
      <c r="E2520" s="232">
        <f>'Order Form'!$N$11</f>
        <v>0</v>
      </c>
      <c r="F2520" s="232" t="str">
        <f>IF(ISBLANK('Order Form'!$N$12),"",'Order Form'!$N$12)</f>
        <v/>
      </c>
      <c r="G2520" s="232">
        <f t="shared" ca="1" si="169"/>
        <v>41887</v>
      </c>
      <c r="H2520" s="233">
        <f>'Order Form'!$N$13</f>
        <v>0</v>
      </c>
      <c r="I2520" s="236">
        <f>'Order Form'!E407</f>
        <v>4</v>
      </c>
      <c r="J2520" s="231">
        <f>'Order Form'!N407</f>
        <v>0</v>
      </c>
      <c r="K2520" s="231" t="str">
        <f t="shared" si="172"/>
        <v>F</v>
      </c>
      <c r="L2520" s="231">
        <f>IF('Pricing + Order Summary'!$O$13&gt;=8000,14,
IF('Pricing + Order Summary'!$O$13&gt;=5500,15,
IF('Pricing + Order Summary'!$O$13&gt;=4000,16,
IF('Pricing + Order Summary'!$O$13&gt;=2000,23,
IF('Pricing + Order Summary'!$O$13&gt;=750,21,
2)))))</f>
        <v>2</v>
      </c>
      <c r="M2520" s="231" t="str">
        <f>"SPS20115"&amp;"-"&amp;D2520&amp;"-"&amp;'Order Form'!$O$3&amp;"-5"</f>
        <v>SPS20115-0-1-5</v>
      </c>
    </row>
    <row r="2521" spans="1:13">
      <c r="A2521" s="234">
        <f>'Order Form'!A408</f>
        <v>15301</v>
      </c>
      <c r="B2521" s="234">
        <f t="shared" si="170"/>
        <v>15301</v>
      </c>
      <c r="C2521" s="235">
        <f t="shared" si="171"/>
        <v>15301</v>
      </c>
      <c r="D2521" s="231">
        <f>'Order Form'!$N$2</f>
        <v>0</v>
      </c>
      <c r="E2521" s="232">
        <f>'Order Form'!$N$11</f>
        <v>0</v>
      </c>
      <c r="F2521" s="232" t="str">
        <f>IF(ISBLANK('Order Form'!$N$12),"",'Order Form'!$N$12)</f>
        <v/>
      </c>
      <c r="G2521" s="232">
        <f t="shared" ca="1" si="169"/>
        <v>41887</v>
      </c>
      <c r="H2521" s="233">
        <f>'Order Form'!$N$13</f>
        <v>0</v>
      </c>
      <c r="I2521" s="236">
        <f>'Order Form'!E408</f>
        <v>4</v>
      </c>
      <c r="J2521" s="231">
        <f>'Order Form'!N408</f>
        <v>0</v>
      </c>
      <c r="K2521" s="231" t="str">
        <f t="shared" si="172"/>
        <v>F</v>
      </c>
      <c r="L2521" s="231">
        <f>IF('Pricing + Order Summary'!$O$13&gt;=8000,14,
IF('Pricing + Order Summary'!$O$13&gt;=5500,15,
IF('Pricing + Order Summary'!$O$13&gt;=4000,16,
IF('Pricing + Order Summary'!$O$13&gt;=2000,23,
IF('Pricing + Order Summary'!$O$13&gt;=750,21,
2)))))</f>
        <v>2</v>
      </c>
      <c r="M2521" s="231" t="str">
        <f>"SPS20115"&amp;"-"&amp;D2521&amp;"-"&amp;'Order Form'!$O$3&amp;"-5"</f>
        <v>SPS20115-0-1-5</v>
      </c>
    </row>
    <row r="2522" spans="1:13">
      <c r="A2522" s="234">
        <f>'Order Form'!A409</f>
        <v>15298</v>
      </c>
      <c r="B2522" s="234">
        <f t="shared" si="170"/>
        <v>15298</v>
      </c>
      <c r="C2522" s="235">
        <f t="shared" si="171"/>
        <v>15298</v>
      </c>
      <c r="D2522" s="231">
        <f>'Order Form'!$N$2</f>
        <v>0</v>
      </c>
      <c r="E2522" s="232">
        <f>'Order Form'!$N$11</f>
        <v>0</v>
      </c>
      <c r="F2522" s="232" t="str">
        <f>IF(ISBLANK('Order Form'!$N$12),"",'Order Form'!$N$12)</f>
        <v/>
      </c>
      <c r="G2522" s="232">
        <f t="shared" ca="1" si="169"/>
        <v>41887</v>
      </c>
      <c r="H2522" s="233">
        <f>'Order Form'!$N$13</f>
        <v>0</v>
      </c>
      <c r="I2522" s="236">
        <f>'Order Form'!E409</f>
        <v>4</v>
      </c>
      <c r="J2522" s="231">
        <f>'Order Form'!N409</f>
        <v>0</v>
      </c>
      <c r="K2522" s="231" t="str">
        <f t="shared" si="172"/>
        <v>F</v>
      </c>
      <c r="L2522" s="231">
        <f>IF('Pricing + Order Summary'!$O$13&gt;=8000,14,
IF('Pricing + Order Summary'!$O$13&gt;=5500,15,
IF('Pricing + Order Summary'!$O$13&gt;=4000,16,
IF('Pricing + Order Summary'!$O$13&gt;=2000,23,
IF('Pricing + Order Summary'!$O$13&gt;=750,21,
2)))))</f>
        <v>2</v>
      </c>
      <c r="M2522" s="231" t="str">
        <f>"SPS20115"&amp;"-"&amp;D2522&amp;"-"&amp;'Order Form'!$O$3&amp;"-5"</f>
        <v>SPS20115-0-1-5</v>
      </c>
    </row>
    <row r="2523" spans="1:13">
      <c r="A2523" s="234">
        <f>'Order Form'!A410</f>
        <v>15302</v>
      </c>
      <c r="B2523" s="234">
        <f t="shared" si="170"/>
        <v>15302</v>
      </c>
      <c r="C2523" s="235">
        <f t="shared" si="171"/>
        <v>15302</v>
      </c>
      <c r="D2523" s="231">
        <f>'Order Form'!$N$2</f>
        <v>0</v>
      </c>
      <c r="E2523" s="232">
        <f>'Order Form'!$N$11</f>
        <v>0</v>
      </c>
      <c r="F2523" s="232" t="str">
        <f>IF(ISBLANK('Order Form'!$N$12),"",'Order Form'!$N$12)</f>
        <v/>
      </c>
      <c r="G2523" s="232">
        <f t="shared" ca="1" si="169"/>
        <v>41887</v>
      </c>
      <c r="H2523" s="233">
        <f>'Order Form'!$N$13</f>
        <v>0</v>
      </c>
      <c r="I2523" s="236">
        <f>'Order Form'!E410</f>
        <v>4</v>
      </c>
      <c r="J2523" s="231">
        <f>'Order Form'!N410</f>
        <v>0</v>
      </c>
      <c r="K2523" s="231" t="str">
        <f t="shared" si="172"/>
        <v>F</v>
      </c>
      <c r="L2523" s="231">
        <f>IF('Pricing + Order Summary'!$O$13&gt;=8000,14,
IF('Pricing + Order Summary'!$O$13&gt;=5500,15,
IF('Pricing + Order Summary'!$O$13&gt;=4000,16,
IF('Pricing + Order Summary'!$O$13&gt;=2000,23,
IF('Pricing + Order Summary'!$O$13&gt;=750,21,
2)))))</f>
        <v>2</v>
      </c>
      <c r="M2523" s="231" t="str">
        <f>"SPS20115"&amp;"-"&amp;D2523&amp;"-"&amp;'Order Form'!$O$3&amp;"-5"</f>
        <v>SPS20115-0-1-5</v>
      </c>
    </row>
    <row r="2524" spans="1:13">
      <c r="A2524" s="234">
        <f>'Order Form'!A411</f>
        <v>15304</v>
      </c>
      <c r="B2524" s="234">
        <f t="shared" si="170"/>
        <v>15304</v>
      </c>
      <c r="C2524" s="235">
        <f t="shared" si="171"/>
        <v>15304</v>
      </c>
      <c r="D2524" s="231">
        <f>'Order Form'!$N$2</f>
        <v>0</v>
      </c>
      <c r="E2524" s="232">
        <f>'Order Form'!$N$11</f>
        <v>0</v>
      </c>
      <c r="F2524" s="232" t="str">
        <f>IF(ISBLANK('Order Form'!$N$12),"",'Order Form'!$N$12)</f>
        <v/>
      </c>
      <c r="G2524" s="232">
        <f t="shared" ca="1" si="169"/>
        <v>41887</v>
      </c>
      <c r="H2524" s="233">
        <f>'Order Form'!$N$13</f>
        <v>0</v>
      </c>
      <c r="I2524" s="236">
        <f>'Order Form'!E411</f>
        <v>22.5</v>
      </c>
      <c r="J2524" s="231">
        <f>'Order Form'!N411</f>
        <v>0</v>
      </c>
      <c r="K2524" s="231" t="str">
        <f t="shared" si="172"/>
        <v>F</v>
      </c>
      <c r="L2524" s="231">
        <f>IF('Pricing + Order Summary'!$O$13&gt;=8000,14,
IF('Pricing + Order Summary'!$O$13&gt;=5500,15,
IF('Pricing + Order Summary'!$O$13&gt;=4000,16,
IF('Pricing + Order Summary'!$O$13&gt;=2000,23,
IF('Pricing + Order Summary'!$O$13&gt;=750,21,
2)))))</f>
        <v>2</v>
      </c>
      <c r="M2524" s="231" t="str">
        <f>"SPS20115"&amp;"-"&amp;D2524&amp;"-"&amp;'Order Form'!$O$3&amp;"-5"</f>
        <v>SPS20115-0-1-5</v>
      </c>
    </row>
    <row r="2525" spans="1:13">
      <c r="A2525" s="234">
        <f>'Order Form'!A412</f>
        <v>15305</v>
      </c>
      <c r="B2525" s="234">
        <f t="shared" si="170"/>
        <v>15305</v>
      </c>
      <c r="C2525" s="235">
        <f t="shared" si="171"/>
        <v>15305</v>
      </c>
      <c r="D2525" s="231">
        <f>'Order Form'!$N$2</f>
        <v>0</v>
      </c>
      <c r="E2525" s="232">
        <f>'Order Form'!$N$11</f>
        <v>0</v>
      </c>
      <c r="F2525" s="232" t="str">
        <f>IF(ISBLANK('Order Form'!$N$12),"",'Order Form'!$N$12)</f>
        <v/>
      </c>
      <c r="G2525" s="232">
        <f t="shared" ca="1" si="169"/>
        <v>41887</v>
      </c>
      <c r="H2525" s="233">
        <f>'Order Form'!$N$13</f>
        <v>0</v>
      </c>
      <c r="I2525" s="236">
        <f>'Order Form'!E412</f>
        <v>22.5</v>
      </c>
      <c r="J2525" s="231">
        <f>'Order Form'!N412</f>
        <v>0</v>
      </c>
      <c r="K2525" s="231" t="str">
        <f t="shared" si="172"/>
        <v>F</v>
      </c>
      <c r="L2525" s="231">
        <f>IF('Pricing + Order Summary'!$O$13&gt;=8000,14,
IF('Pricing + Order Summary'!$O$13&gt;=5500,15,
IF('Pricing + Order Summary'!$O$13&gt;=4000,16,
IF('Pricing + Order Summary'!$O$13&gt;=2000,23,
IF('Pricing + Order Summary'!$O$13&gt;=750,21,
2)))))</f>
        <v>2</v>
      </c>
      <c r="M2525" s="231" t="str">
        <f>"SPS20115"&amp;"-"&amp;D2525&amp;"-"&amp;'Order Form'!$O$3&amp;"-5"</f>
        <v>SPS20115-0-1-5</v>
      </c>
    </row>
    <row r="2526" spans="1:13">
      <c r="A2526" s="234">
        <f>'Order Form'!A413</f>
        <v>15306</v>
      </c>
      <c r="B2526" s="234">
        <f t="shared" si="170"/>
        <v>15306</v>
      </c>
      <c r="C2526" s="235">
        <f t="shared" si="171"/>
        <v>15306</v>
      </c>
      <c r="D2526" s="231">
        <f>'Order Form'!$N$2</f>
        <v>0</v>
      </c>
      <c r="E2526" s="232">
        <f>'Order Form'!$N$11</f>
        <v>0</v>
      </c>
      <c r="F2526" s="232" t="str">
        <f>IF(ISBLANK('Order Form'!$N$12),"",'Order Form'!$N$12)</f>
        <v/>
      </c>
      <c r="G2526" s="232">
        <f t="shared" ca="1" si="169"/>
        <v>41887</v>
      </c>
      <c r="H2526" s="233">
        <f>'Order Form'!$N$13</f>
        <v>0</v>
      </c>
      <c r="I2526" s="236">
        <f>'Order Form'!E413</f>
        <v>22.5</v>
      </c>
      <c r="J2526" s="231">
        <f>'Order Form'!N413</f>
        <v>0</v>
      </c>
      <c r="K2526" s="231" t="str">
        <f t="shared" si="172"/>
        <v>F</v>
      </c>
      <c r="L2526" s="231">
        <f>IF('Pricing + Order Summary'!$O$13&gt;=8000,14,
IF('Pricing + Order Summary'!$O$13&gt;=5500,15,
IF('Pricing + Order Summary'!$O$13&gt;=4000,16,
IF('Pricing + Order Summary'!$O$13&gt;=2000,23,
IF('Pricing + Order Summary'!$O$13&gt;=750,21,
2)))))</f>
        <v>2</v>
      </c>
      <c r="M2526" s="231" t="str">
        <f>"SPS20115"&amp;"-"&amp;D2526&amp;"-"&amp;'Order Form'!$O$3&amp;"-5"</f>
        <v>SPS20115-0-1-5</v>
      </c>
    </row>
    <row r="2527" spans="1:13">
      <c r="A2527" s="234">
        <f>'Order Form'!A414</f>
        <v>15307</v>
      </c>
      <c r="B2527" s="234">
        <f t="shared" si="170"/>
        <v>15307</v>
      </c>
      <c r="C2527" s="235">
        <f t="shared" si="171"/>
        <v>15307</v>
      </c>
      <c r="D2527" s="231">
        <f>'Order Form'!$N$2</f>
        <v>0</v>
      </c>
      <c r="E2527" s="232">
        <f>'Order Form'!$N$11</f>
        <v>0</v>
      </c>
      <c r="F2527" s="232" t="str">
        <f>IF(ISBLANK('Order Form'!$N$12),"",'Order Form'!$N$12)</f>
        <v/>
      </c>
      <c r="G2527" s="232">
        <f t="shared" ca="1" si="169"/>
        <v>41887</v>
      </c>
      <c r="H2527" s="233">
        <f>'Order Form'!$N$13</f>
        <v>0</v>
      </c>
      <c r="I2527" s="236">
        <f>'Order Form'!E414</f>
        <v>22.5</v>
      </c>
      <c r="J2527" s="231">
        <f>'Order Form'!N414</f>
        <v>0</v>
      </c>
      <c r="K2527" s="231" t="str">
        <f t="shared" si="172"/>
        <v>F</v>
      </c>
      <c r="L2527" s="231">
        <f>IF('Pricing + Order Summary'!$O$13&gt;=8000,14,
IF('Pricing + Order Summary'!$O$13&gt;=5500,15,
IF('Pricing + Order Summary'!$O$13&gt;=4000,16,
IF('Pricing + Order Summary'!$O$13&gt;=2000,23,
IF('Pricing + Order Summary'!$O$13&gt;=750,21,
2)))))</f>
        <v>2</v>
      </c>
      <c r="M2527" s="231" t="str">
        <f>"SPS20115"&amp;"-"&amp;D2527&amp;"-"&amp;'Order Form'!$O$3&amp;"-5"</f>
        <v>SPS20115-0-1-5</v>
      </c>
    </row>
    <row r="2528" spans="1:13">
      <c r="A2528" s="234">
        <f>'Order Form'!A415</f>
        <v>15322</v>
      </c>
      <c r="B2528" s="234">
        <f t="shared" si="170"/>
        <v>15322</v>
      </c>
      <c r="C2528" s="235">
        <f t="shared" si="171"/>
        <v>15322</v>
      </c>
      <c r="D2528" s="231">
        <f>'Order Form'!$N$2</f>
        <v>0</v>
      </c>
      <c r="E2528" s="232">
        <f>'Order Form'!$N$11</f>
        <v>0</v>
      </c>
      <c r="F2528" s="232" t="str">
        <f>IF(ISBLANK('Order Form'!$N$12),"",'Order Form'!$N$12)</f>
        <v/>
      </c>
      <c r="G2528" s="232">
        <f t="shared" ca="1" si="169"/>
        <v>41887</v>
      </c>
      <c r="H2528" s="233">
        <f>'Order Form'!$N$13</f>
        <v>0</v>
      </c>
      <c r="I2528" s="236">
        <f>'Order Form'!E415</f>
        <v>22.5</v>
      </c>
      <c r="J2528" s="231">
        <f>'Order Form'!N415</f>
        <v>0</v>
      </c>
      <c r="K2528" s="231" t="str">
        <f t="shared" si="172"/>
        <v>F</v>
      </c>
      <c r="L2528" s="231">
        <f>IF('Pricing + Order Summary'!$O$13&gt;=8000,14,
IF('Pricing + Order Summary'!$O$13&gt;=5500,15,
IF('Pricing + Order Summary'!$O$13&gt;=4000,16,
IF('Pricing + Order Summary'!$O$13&gt;=2000,23,
IF('Pricing + Order Summary'!$O$13&gt;=750,21,
2)))))</f>
        <v>2</v>
      </c>
      <c r="M2528" s="231" t="str">
        <f>"SPS20115"&amp;"-"&amp;D2528&amp;"-"&amp;'Order Form'!$O$3&amp;"-5"</f>
        <v>SPS20115-0-1-5</v>
      </c>
    </row>
    <row r="2529" spans="1:13">
      <c r="A2529" s="234">
        <f>'Order Form'!A416</f>
        <v>15323</v>
      </c>
      <c r="B2529" s="234">
        <f t="shared" si="170"/>
        <v>15323</v>
      </c>
      <c r="C2529" s="235">
        <f t="shared" si="171"/>
        <v>15323</v>
      </c>
      <c r="D2529" s="231">
        <f>'Order Form'!$N$2</f>
        <v>0</v>
      </c>
      <c r="E2529" s="232">
        <f>'Order Form'!$N$11</f>
        <v>0</v>
      </c>
      <c r="F2529" s="232" t="str">
        <f>IF(ISBLANK('Order Form'!$N$12),"",'Order Form'!$N$12)</f>
        <v/>
      </c>
      <c r="G2529" s="232">
        <f t="shared" ca="1" si="169"/>
        <v>41887</v>
      </c>
      <c r="H2529" s="233">
        <f>'Order Form'!$N$13</f>
        <v>0</v>
      </c>
      <c r="I2529" s="236">
        <f>'Order Form'!E416</f>
        <v>22.5</v>
      </c>
      <c r="J2529" s="231">
        <f>'Order Form'!N416</f>
        <v>0</v>
      </c>
      <c r="K2529" s="231" t="str">
        <f t="shared" si="172"/>
        <v>F</v>
      </c>
      <c r="L2529" s="231">
        <f>IF('Pricing + Order Summary'!$O$13&gt;=8000,14,
IF('Pricing + Order Summary'!$O$13&gt;=5500,15,
IF('Pricing + Order Summary'!$O$13&gt;=4000,16,
IF('Pricing + Order Summary'!$O$13&gt;=2000,23,
IF('Pricing + Order Summary'!$O$13&gt;=750,21,
2)))))</f>
        <v>2</v>
      </c>
      <c r="M2529" s="231" t="str">
        <f>"SPS20115"&amp;"-"&amp;D2529&amp;"-"&amp;'Order Form'!$O$3&amp;"-5"</f>
        <v>SPS20115-0-1-5</v>
      </c>
    </row>
    <row r="2530" spans="1:13">
      <c r="A2530" s="234">
        <f>'Order Form'!A417</f>
        <v>15324</v>
      </c>
      <c r="B2530" s="234">
        <f t="shared" si="170"/>
        <v>15324</v>
      </c>
      <c r="C2530" s="235">
        <f t="shared" si="171"/>
        <v>15324</v>
      </c>
      <c r="D2530" s="231">
        <f>'Order Form'!$N$2</f>
        <v>0</v>
      </c>
      <c r="E2530" s="232">
        <f>'Order Form'!$N$11</f>
        <v>0</v>
      </c>
      <c r="F2530" s="232" t="str">
        <f>IF(ISBLANK('Order Form'!$N$12),"",'Order Form'!$N$12)</f>
        <v/>
      </c>
      <c r="G2530" s="232">
        <f t="shared" ca="1" si="169"/>
        <v>41887</v>
      </c>
      <c r="H2530" s="233">
        <f>'Order Form'!$N$13</f>
        <v>0</v>
      </c>
      <c r="I2530" s="236">
        <f>'Order Form'!E417</f>
        <v>22.5</v>
      </c>
      <c r="J2530" s="231">
        <f>'Order Form'!N417</f>
        <v>0</v>
      </c>
      <c r="K2530" s="231" t="str">
        <f t="shared" si="172"/>
        <v>F</v>
      </c>
      <c r="L2530" s="231">
        <f>IF('Pricing + Order Summary'!$O$13&gt;=8000,14,
IF('Pricing + Order Summary'!$O$13&gt;=5500,15,
IF('Pricing + Order Summary'!$O$13&gt;=4000,16,
IF('Pricing + Order Summary'!$O$13&gt;=2000,23,
IF('Pricing + Order Summary'!$O$13&gt;=750,21,
2)))))</f>
        <v>2</v>
      </c>
      <c r="M2530" s="231" t="str">
        <f>"SPS20115"&amp;"-"&amp;D2530&amp;"-"&amp;'Order Form'!$O$3&amp;"-5"</f>
        <v>SPS20115-0-1-5</v>
      </c>
    </row>
    <row r="2531" spans="1:13">
      <c r="A2531" s="234">
        <f>'Order Form'!A418</f>
        <v>15325</v>
      </c>
      <c r="B2531" s="234">
        <f t="shared" si="170"/>
        <v>15325</v>
      </c>
      <c r="C2531" s="235">
        <f t="shared" si="171"/>
        <v>15325</v>
      </c>
      <c r="D2531" s="231">
        <f>'Order Form'!$N$2</f>
        <v>0</v>
      </c>
      <c r="E2531" s="232">
        <f>'Order Form'!$N$11</f>
        <v>0</v>
      </c>
      <c r="F2531" s="232" t="str">
        <f>IF(ISBLANK('Order Form'!$N$12),"",'Order Form'!$N$12)</f>
        <v/>
      </c>
      <c r="G2531" s="232">
        <f t="shared" ca="1" si="169"/>
        <v>41887</v>
      </c>
      <c r="H2531" s="233">
        <f>'Order Form'!$N$13</f>
        <v>0</v>
      </c>
      <c r="I2531" s="236">
        <f>'Order Form'!E418</f>
        <v>22.5</v>
      </c>
      <c r="J2531" s="231">
        <f>'Order Form'!N418</f>
        <v>0</v>
      </c>
      <c r="K2531" s="231" t="str">
        <f t="shared" si="172"/>
        <v>F</v>
      </c>
      <c r="L2531" s="231">
        <f>IF('Pricing + Order Summary'!$O$13&gt;=8000,14,
IF('Pricing + Order Summary'!$O$13&gt;=5500,15,
IF('Pricing + Order Summary'!$O$13&gt;=4000,16,
IF('Pricing + Order Summary'!$O$13&gt;=2000,23,
IF('Pricing + Order Summary'!$O$13&gt;=750,21,
2)))))</f>
        <v>2</v>
      </c>
      <c r="M2531" s="231" t="str">
        <f>"SPS20115"&amp;"-"&amp;D2531&amp;"-"&amp;'Order Form'!$O$3&amp;"-5"</f>
        <v>SPS20115-0-1-5</v>
      </c>
    </row>
    <row r="2532" spans="1:13">
      <c r="A2532" s="234">
        <f>'Order Form'!A419</f>
        <v>15326</v>
      </c>
      <c r="B2532" s="234">
        <f t="shared" si="170"/>
        <v>15326</v>
      </c>
      <c r="C2532" s="235">
        <f t="shared" si="171"/>
        <v>15326</v>
      </c>
      <c r="D2532" s="231">
        <f>'Order Form'!$N$2</f>
        <v>0</v>
      </c>
      <c r="E2532" s="232">
        <f>'Order Form'!$N$11</f>
        <v>0</v>
      </c>
      <c r="F2532" s="232" t="str">
        <f>IF(ISBLANK('Order Form'!$N$12),"",'Order Form'!$N$12)</f>
        <v/>
      </c>
      <c r="G2532" s="232">
        <f t="shared" ca="1" si="169"/>
        <v>41887</v>
      </c>
      <c r="H2532" s="233">
        <f>'Order Form'!$N$13</f>
        <v>0</v>
      </c>
      <c r="I2532" s="236">
        <f>'Order Form'!E419</f>
        <v>22.5</v>
      </c>
      <c r="J2532" s="231">
        <f>'Order Form'!N419</f>
        <v>0</v>
      </c>
      <c r="K2532" s="231" t="str">
        <f t="shared" si="172"/>
        <v>F</v>
      </c>
      <c r="L2532" s="231">
        <f>IF('Pricing + Order Summary'!$O$13&gt;=8000,14,
IF('Pricing + Order Summary'!$O$13&gt;=5500,15,
IF('Pricing + Order Summary'!$O$13&gt;=4000,16,
IF('Pricing + Order Summary'!$O$13&gt;=2000,23,
IF('Pricing + Order Summary'!$O$13&gt;=750,21,
2)))))</f>
        <v>2</v>
      </c>
      <c r="M2532" s="231" t="str">
        <f>"SPS20115"&amp;"-"&amp;D2532&amp;"-"&amp;'Order Form'!$O$3&amp;"-5"</f>
        <v>SPS20115-0-1-5</v>
      </c>
    </row>
    <row r="2533" spans="1:13">
      <c r="A2533" s="234">
        <f>'Order Form'!A420</f>
        <v>15327</v>
      </c>
      <c r="B2533" s="234">
        <f t="shared" si="170"/>
        <v>15327</v>
      </c>
      <c r="C2533" s="235">
        <f t="shared" si="171"/>
        <v>15327</v>
      </c>
      <c r="D2533" s="231">
        <f>'Order Form'!$N$2</f>
        <v>0</v>
      </c>
      <c r="E2533" s="232">
        <f>'Order Form'!$N$11</f>
        <v>0</v>
      </c>
      <c r="F2533" s="232" t="str">
        <f>IF(ISBLANK('Order Form'!$N$12),"",'Order Form'!$N$12)</f>
        <v/>
      </c>
      <c r="G2533" s="232">
        <f t="shared" ca="1" si="169"/>
        <v>41887</v>
      </c>
      <c r="H2533" s="233">
        <f>'Order Form'!$N$13</f>
        <v>0</v>
      </c>
      <c r="I2533" s="236">
        <f>'Order Form'!E420</f>
        <v>22.5</v>
      </c>
      <c r="J2533" s="231">
        <f>'Order Form'!N420</f>
        <v>0</v>
      </c>
      <c r="K2533" s="231" t="str">
        <f t="shared" si="172"/>
        <v>F</v>
      </c>
      <c r="L2533" s="231">
        <f>IF('Pricing + Order Summary'!$O$13&gt;=8000,14,
IF('Pricing + Order Summary'!$O$13&gt;=5500,15,
IF('Pricing + Order Summary'!$O$13&gt;=4000,16,
IF('Pricing + Order Summary'!$O$13&gt;=2000,23,
IF('Pricing + Order Summary'!$O$13&gt;=750,21,
2)))))</f>
        <v>2</v>
      </c>
      <c r="M2533" s="231" t="str">
        <f>"SPS20115"&amp;"-"&amp;D2533&amp;"-"&amp;'Order Form'!$O$3&amp;"-5"</f>
        <v>SPS20115-0-1-5</v>
      </c>
    </row>
    <row r="2534" spans="1:13">
      <c r="A2534" s="234">
        <f>'Order Form'!A421</f>
        <v>15328</v>
      </c>
      <c r="B2534" s="234">
        <f t="shared" si="170"/>
        <v>15328</v>
      </c>
      <c r="C2534" s="235">
        <f t="shared" si="171"/>
        <v>15328</v>
      </c>
      <c r="D2534" s="231">
        <f>'Order Form'!$N$2</f>
        <v>0</v>
      </c>
      <c r="E2534" s="232">
        <f>'Order Form'!$N$11</f>
        <v>0</v>
      </c>
      <c r="F2534" s="232" t="str">
        <f>IF(ISBLANK('Order Form'!$N$12),"",'Order Form'!$N$12)</f>
        <v/>
      </c>
      <c r="G2534" s="232">
        <f t="shared" ca="1" si="169"/>
        <v>41887</v>
      </c>
      <c r="H2534" s="233">
        <f>'Order Form'!$N$13</f>
        <v>0</v>
      </c>
      <c r="I2534" s="236">
        <f>'Order Form'!E421</f>
        <v>22.5</v>
      </c>
      <c r="J2534" s="231">
        <f>'Order Form'!N421</f>
        <v>0</v>
      </c>
      <c r="K2534" s="231" t="str">
        <f t="shared" si="172"/>
        <v>F</v>
      </c>
      <c r="L2534" s="231">
        <f>IF('Pricing + Order Summary'!$O$13&gt;=8000,14,
IF('Pricing + Order Summary'!$O$13&gt;=5500,15,
IF('Pricing + Order Summary'!$O$13&gt;=4000,16,
IF('Pricing + Order Summary'!$O$13&gt;=2000,23,
IF('Pricing + Order Summary'!$O$13&gt;=750,21,
2)))))</f>
        <v>2</v>
      </c>
      <c r="M2534" s="231" t="str">
        <f>"SPS20115"&amp;"-"&amp;D2534&amp;"-"&amp;'Order Form'!$O$3&amp;"-5"</f>
        <v>SPS20115-0-1-5</v>
      </c>
    </row>
    <row r="2535" spans="1:13">
      <c r="A2535" s="234">
        <f>'Order Form'!A422</f>
        <v>15329</v>
      </c>
      <c r="B2535" s="234">
        <f t="shared" si="170"/>
        <v>15329</v>
      </c>
      <c r="C2535" s="235">
        <f t="shared" si="171"/>
        <v>15329</v>
      </c>
      <c r="D2535" s="231">
        <f>'Order Form'!$N$2</f>
        <v>0</v>
      </c>
      <c r="E2535" s="232">
        <f>'Order Form'!$N$11</f>
        <v>0</v>
      </c>
      <c r="F2535" s="232" t="str">
        <f>IF(ISBLANK('Order Form'!$N$12),"",'Order Form'!$N$12)</f>
        <v/>
      </c>
      <c r="G2535" s="232">
        <f t="shared" ca="1" si="169"/>
        <v>41887</v>
      </c>
      <c r="H2535" s="233">
        <f>'Order Form'!$N$13</f>
        <v>0</v>
      </c>
      <c r="I2535" s="236">
        <f>'Order Form'!E422</f>
        <v>22.5</v>
      </c>
      <c r="J2535" s="231">
        <f>'Order Form'!N422</f>
        <v>0</v>
      </c>
      <c r="K2535" s="231" t="str">
        <f t="shared" si="172"/>
        <v>F</v>
      </c>
      <c r="L2535" s="231">
        <f>IF('Pricing + Order Summary'!$O$13&gt;=8000,14,
IF('Pricing + Order Summary'!$O$13&gt;=5500,15,
IF('Pricing + Order Summary'!$O$13&gt;=4000,16,
IF('Pricing + Order Summary'!$O$13&gt;=2000,23,
IF('Pricing + Order Summary'!$O$13&gt;=750,21,
2)))))</f>
        <v>2</v>
      </c>
      <c r="M2535" s="231" t="str">
        <f>"SPS20115"&amp;"-"&amp;D2535&amp;"-"&amp;'Order Form'!$O$3&amp;"-5"</f>
        <v>SPS20115-0-1-5</v>
      </c>
    </row>
    <row r="2536" spans="1:13">
      <c r="A2536" s="234">
        <f>'Order Form'!A423</f>
        <v>15311</v>
      </c>
      <c r="B2536" s="234">
        <f t="shared" si="170"/>
        <v>15311</v>
      </c>
      <c r="C2536" s="235">
        <f t="shared" si="171"/>
        <v>15311</v>
      </c>
      <c r="D2536" s="231">
        <f>'Order Form'!$N$2</f>
        <v>0</v>
      </c>
      <c r="E2536" s="232">
        <f>'Order Form'!$N$11</f>
        <v>0</v>
      </c>
      <c r="F2536" s="232" t="str">
        <f>IF(ISBLANK('Order Form'!$N$12),"",'Order Form'!$N$12)</f>
        <v/>
      </c>
      <c r="G2536" s="232">
        <f t="shared" ca="1" si="169"/>
        <v>41887</v>
      </c>
      <c r="H2536" s="233">
        <f>'Order Form'!$N$13</f>
        <v>0</v>
      </c>
      <c r="I2536" s="236">
        <f>'Order Form'!E423</f>
        <v>22.5</v>
      </c>
      <c r="J2536" s="231">
        <f>'Order Form'!N423</f>
        <v>0</v>
      </c>
      <c r="K2536" s="231" t="str">
        <f t="shared" si="172"/>
        <v>F</v>
      </c>
      <c r="L2536" s="231">
        <f>IF('Pricing + Order Summary'!$O$13&gt;=8000,14,
IF('Pricing + Order Summary'!$O$13&gt;=5500,15,
IF('Pricing + Order Summary'!$O$13&gt;=4000,16,
IF('Pricing + Order Summary'!$O$13&gt;=2000,23,
IF('Pricing + Order Summary'!$O$13&gt;=750,21,
2)))))</f>
        <v>2</v>
      </c>
      <c r="M2536" s="231" t="str">
        <f>"SPS20115"&amp;"-"&amp;D2536&amp;"-"&amp;'Order Form'!$O$3&amp;"-5"</f>
        <v>SPS20115-0-1-5</v>
      </c>
    </row>
    <row r="2537" spans="1:13">
      <c r="A2537" s="234">
        <f>'Order Form'!A424</f>
        <v>15312</v>
      </c>
      <c r="B2537" s="234">
        <f t="shared" si="170"/>
        <v>15312</v>
      </c>
      <c r="C2537" s="235">
        <f t="shared" si="171"/>
        <v>15312</v>
      </c>
      <c r="D2537" s="231">
        <f>'Order Form'!$N$2</f>
        <v>0</v>
      </c>
      <c r="E2537" s="232">
        <f>'Order Form'!$N$11</f>
        <v>0</v>
      </c>
      <c r="F2537" s="232" t="str">
        <f>IF(ISBLANK('Order Form'!$N$12),"",'Order Form'!$N$12)</f>
        <v/>
      </c>
      <c r="G2537" s="232">
        <f t="shared" ca="1" si="169"/>
        <v>41887</v>
      </c>
      <c r="H2537" s="233">
        <f>'Order Form'!$N$13</f>
        <v>0</v>
      </c>
      <c r="I2537" s="236">
        <f>'Order Form'!E424</f>
        <v>22.5</v>
      </c>
      <c r="J2537" s="231">
        <f>'Order Form'!N424</f>
        <v>0</v>
      </c>
      <c r="K2537" s="231" t="str">
        <f t="shared" si="172"/>
        <v>F</v>
      </c>
      <c r="L2537" s="231">
        <f>IF('Pricing + Order Summary'!$O$13&gt;=8000,14,
IF('Pricing + Order Summary'!$O$13&gt;=5500,15,
IF('Pricing + Order Summary'!$O$13&gt;=4000,16,
IF('Pricing + Order Summary'!$O$13&gt;=2000,23,
IF('Pricing + Order Summary'!$O$13&gt;=750,21,
2)))))</f>
        <v>2</v>
      </c>
      <c r="M2537" s="231" t="str">
        <f>"SPS20115"&amp;"-"&amp;D2537&amp;"-"&amp;'Order Form'!$O$3&amp;"-5"</f>
        <v>SPS20115-0-1-5</v>
      </c>
    </row>
    <row r="2538" spans="1:13">
      <c r="A2538" s="234">
        <f>'Order Form'!A425</f>
        <v>15313</v>
      </c>
      <c r="B2538" s="234">
        <f t="shared" si="170"/>
        <v>15313</v>
      </c>
      <c r="C2538" s="235">
        <f t="shared" si="171"/>
        <v>15313</v>
      </c>
      <c r="D2538" s="231">
        <f>'Order Form'!$N$2</f>
        <v>0</v>
      </c>
      <c r="E2538" s="232">
        <f>'Order Form'!$N$11</f>
        <v>0</v>
      </c>
      <c r="F2538" s="232" t="str">
        <f>IF(ISBLANK('Order Form'!$N$12),"",'Order Form'!$N$12)</f>
        <v/>
      </c>
      <c r="G2538" s="232">
        <f t="shared" ca="1" si="169"/>
        <v>41887</v>
      </c>
      <c r="H2538" s="233">
        <f>'Order Form'!$N$13</f>
        <v>0</v>
      </c>
      <c r="I2538" s="236">
        <f>'Order Form'!E425</f>
        <v>22.5</v>
      </c>
      <c r="J2538" s="231">
        <f>'Order Form'!N425</f>
        <v>0</v>
      </c>
      <c r="K2538" s="231" t="str">
        <f t="shared" si="172"/>
        <v>F</v>
      </c>
      <c r="L2538" s="231">
        <f>IF('Pricing + Order Summary'!$O$13&gt;=8000,14,
IF('Pricing + Order Summary'!$O$13&gt;=5500,15,
IF('Pricing + Order Summary'!$O$13&gt;=4000,16,
IF('Pricing + Order Summary'!$O$13&gt;=2000,23,
IF('Pricing + Order Summary'!$O$13&gt;=750,21,
2)))))</f>
        <v>2</v>
      </c>
      <c r="M2538" s="231" t="str">
        <f>"SPS20115"&amp;"-"&amp;D2538&amp;"-"&amp;'Order Form'!$O$3&amp;"-5"</f>
        <v>SPS20115-0-1-5</v>
      </c>
    </row>
    <row r="2539" spans="1:13">
      <c r="A2539" s="234">
        <f>'Order Form'!A426</f>
        <v>15308</v>
      </c>
      <c r="B2539" s="234">
        <f t="shared" si="170"/>
        <v>15308</v>
      </c>
      <c r="C2539" s="235">
        <f t="shared" si="171"/>
        <v>15308</v>
      </c>
      <c r="D2539" s="231">
        <f>'Order Form'!$N$2</f>
        <v>0</v>
      </c>
      <c r="E2539" s="232">
        <f>'Order Form'!$N$11</f>
        <v>0</v>
      </c>
      <c r="F2539" s="232" t="str">
        <f>IF(ISBLANK('Order Form'!$N$12),"",'Order Form'!$N$12)</f>
        <v/>
      </c>
      <c r="G2539" s="232">
        <f t="shared" ca="1" si="169"/>
        <v>41887</v>
      </c>
      <c r="H2539" s="233">
        <f>'Order Form'!$N$13</f>
        <v>0</v>
      </c>
      <c r="I2539" s="236">
        <f>'Order Form'!E426</f>
        <v>22.5</v>
      </c>
      <c r="J2539" s="231">
        <f>'Order Form'!N426</f>
        <v>0</v>
      </c>
      <c r="K2539" s="231" t="str">
        <f t="shared" si="172"/>
        <v>F</v>
      </c>
      <c r="L2539" s="231">
        <f>IF('Pricing + Order Summary'!$O$13&gt;=8000,14,
IF('Pricing + Order Summary'!$O$13&gt;=5500,15,
IF('Pricing + Order Summary'!$O$13&gt;=4000,16,
IF('Pricing + Order Summary'!$O$13&gt;=2000,23,
IF('Pricing + Order Summary'!$O$13&gt;=750,21,
2)))))</f>
        <v>2</v>
      </c>
      <c r="M2539" s="231" t="str">
        <f>"SPS20115"&amp;"-"&amp;D2539&amp;"-"&amp;'Order Form'!$O$3&amp;"-5"</f>
        <v>SPS20115-0-1-5</v>
      </c>
    </row>
    <row r="2540" spans="1:13">
      <c r="A2540" s="234">
        <f>'Order Form'!A427</f>
        <v>15309</v>
      </c>
      <c r="B2540" s="234">
        <f t="shared" si="170"/>
        <v>15309</v>
      </c>
      <c r="C2540" s="235">
        <f t="shared" si="171"/>
        <v>15309</v>
      </c>
      <c r="D2540" s="231">
        <f>'Order Form'!$N$2</f>
        <v>0</v>
      </c>
      <c r="E2540" s="232">
        <f>'Order Form'!$N$11</f>
        <v>0</v>
      </c>
      <c r="F2540" s="232" t="str">
        <f>IF(ISBLANK('Order Form'!$N$12),"",'Order Form'!$N$12)</f>
        <v/>
      </c>
      <c r="G2540" s="232">
        <f t="shared" ca="1" si="169"/>
        <v>41887</v>
      </c>
      <c r="H2540" s="233">
        <f>'Order Form'!$N$13</f>
        <v>0</v>
      </c>
      <c r="I2540" s="236">
        <f>'Order Form'!E427</f>
        <v>22.5</v>
      </c>
      <c r="J2540" s="231">
        <f>'Order Form'!N427</f>
        <v>0</v>
      </c>
      <c r="K2540" s="231" t="str">
        <f t="shared" si="172"/>
        <v>F</v>
      </c>
      <c r="L2540" s="231">
        <f>IF('Pricing + Order Summary'!$O$13&gt;=8000,14,
IF('Pricing + Order Summary'!$O$13&gt;=5500,15,
IF('Pricing + Order Summary'!$O$13&gt;=4000,16,
IF('Pricing + Order Summary'!$O$13&gt;=2000,23,
IF('Pricing + Order Summary'!$O$13&gt;=750,21,
2)))))</f>
        <v>2</v>
      </c>
      <c r="M2540" s="231" t="str">
        <f>"SPS20115"&amp;"-"&amp;D2540&amp;"-"&amp;'Order Form'!$O$3&amp;"-5"</f>
        <v>SPS20115-0-1-5</v>
      </c>
    </row>
    <row r="2541" spans="1:13">
      <c r="A2541" s="234">
        <f>'Order Form'!A428</f>
        <v>15310</v>
      </c>
      <c r="B2541" s="234">
        <f t="shared" si="170"/>
        <v>15310</v>
      </c>
      <c r="C2541" s="235">
        <f t="shared" si="171"/>
        <v>15310</v>
      </c>
      <c r="D2541" s="231">
        <f>'Order Form'!$N$2</f>
        <v>0</v>
      </c>
      <c r="E2541" s="232">
        <f>'Order Form'!$N$11</f>
        <v>0</v>
      </c>
      <c r="F2541" s="232" t="str">
        <f>IF(ISBLANK('Order Form'!$N$12),"",'Order Form'!$N$12)</f>
        <v/>
      </c>
      <c r="G2541" s="232">
        <f t="shared" ca="1" si="169"/>
        <v>41887</v>
      </c>
      <c r="H2541" s="233">
        <f>'Order Form'!$N$13</f>
        <v>0</v>
      </c>
      <c r="I2541" s="236">
        <f>'Order Form'!E428</f>
        <v>22.5</v>
      </c>
      <c r="J2541" s="231">
        <f>'Order Form'!N428</f>
        <v>0</v>
      </c>
      <c r="K2541" s="231" t="str">
        <f t="shared" si="172"/>
        <v>F</v>
      </c>
      <c r="L2541" s="231">
        <f>IF('Pricing + Order Summary'!$O$13&gt;=8000,14,
IF('Pricing + Order Summary'!$O$13&gt;=5500,15,
IF('Pricing + Order Summary'!$O$13&gt;=4000,16,
IF('Pricing + Order Summary'!$O$13&gt;=2000,23,
IF('Pricing + Order Summary'!$O$13&gt;=750,21,
2)))))</f>
        <v>2</v>
      </c>
      <c r="M2541" s="231" t="str">
        <f>"SPS20115"&amp;"-"&amp;D2541&amp;"-"&amp;'Order Form'!$O$3&amp;"-5"</f>
        <v>SPS20115-0-1-5</v>
      </c>
    </row>
    <row r="2542" spans="1:13">
      <c r="A2542" s="234">
        <f>'Order Form'!A429</f>
        <v>15330</v>
      </c>
      <c r="B2542" s="234">
        <f t="shared" si="170"/>
        <v>15330</v>
      </c>
      <c r="C2542" s="235">
        <f t="shared" si="171"/>
        <v>15330</v>
      </c>
      <c r="D2542" s="231">
        <f>'Order Form'!$N$2</f>
        <v>0</v>
      </c>
      <c r="E2542" s="232">
        <f>'Order Form'!$N$11</f>
        <v>0</v>
      </c>
      <c r="F2542" s="232" t="str">
        <f>IF(ISBLANK('Order Form'!$N$12),"",'Order Form'!$N$12)</f>
        <v/>
      </c>
      <c r="G2542" s="232">
        <f t="shared" ca="1" si="169"/>
        <v>41887</v>
      </c>
      <c r="H2542" s="233">
        <f>'Order Form'!$N$13</f>
        <v>0</v>
      </c>
      <c r="I2542" s="236">
        <f>'Order Form'!E429</f>
        <v>22.5</v>
      </c>
      <c r="J2542" s="231">
        <f>'Order Form'!N429</f>
        <v>0</v>
      </c>
      <c r="K2542" s="231" t="str">
        <f t="shared" si="172"/>
        <v>F</v>
      </c>
      <c r="L2542" s="231">
        <f>IF('Pricing + Order Summary'!$O$13&gt;=8000,14,
IF('Pricing + Order Summary'!$O$13&gt;=5500,15,
IF('Pricing + Order Summary'!$O$13&gt;=4000,16,
IF('Pricing + Order Summary'!$O$13&gt;=2000,23,
IF('Pricing + Order Summary'!$O$13&gt;=750,21,
2)))))</f>
        <v>2</v>
      </c>
      <c r="M2542" s="231" t="str">
        <f>"SPS20115"&amp;"-"&amp;D2542&amp;"-"&amp;'Order Form'!$O$3&amp;"-5"</f>
        <v>SPS20115-0-1-5</v>
      </c>
    </row>
    <row r="2543" spans="1:13">
      <c r="A2543" s="234">
        <f>'Order Form'!A430</f>
        <v>15331</v>
      </c>
      <c r="B2543" s="234">
        <f t="shared" si="170"/>
        <v>15331</v>
      </c>
      <c r="C2543" s="235">
        <f t="shared" si="171"/>
        <v>15331</v>
      </c>
      <c r="D2543" s="231">
        <f>'Order Form'!$N$2</f>
        <v>0</v>
      </c>
      <c r="E2543" s="232">
        <f>'Order Form'!$N$11</f>
        <v>0</v>
      </c>
      <c r="F2543" s="232" t="str">
        <f>IF(ISBLANK('Order Form'!$N$12),"",'Order Form'!$N$12)</f>
        <v/>
      </c>
      <c r="G2543" s="232">
        <f t="shared" ca="1" si="169"/>
        <v>41887</v>
      </c>
      <c r="H2543" s="233">
        <f>'Order Form'!$N$13</f>
        <v>0</v>
      </c>
      <c r="I2543" s="236">
        <f>'Order Form'!E430</f>
        <v>22.5</v>
      </c>
      <c r="J2543" s="231">
        <f>'Order Form'!N430</f>
        <v>0</v>
      </c>
      <c r="K2543" s="231" t="str">
        <f t="shared" si="172"/>
        <v>F</v>
      </c>
      <c r="L2543" s="231">
        <f>IF('Pricing + Order Summary'!$O$13&gt;=8000,14,
IF('Pricing + Order Summary'!$O$13&gt;=5500,15,
IF('Pricing + Order Summary'!$O$13&gt;=4000,16,
IF('Pricing + Order Summary'!$O$13&gt;=2000,23,
IF('Pricing + Order Summary'!$O$13&gt;=750,21,
2)))))</f>
        <v>2</v>
      </c>
      <c r="M2543" s="231" t="str">
        <f>"SPS20115"&amp;"-"&amp;D2543&amp;"-"&amp;'Order Form'!$O$3&amp;"-5"</f>
        <v>SPS20115-0-1-5</v>
      </c>
    </row>
    <row r="2544" spans="1:13">
      <c r="A2544" s="234">
        <f>'Order Form'!A431</f>
        <v>15332</v>
      </c>
      <c r="B2544" s="234">
        <f t="shared" si="170"/>
        <v>15332</v>
      </c>
      <c r="C2544" s="235">
        <f t="shared" si="171"/>
        <v>15332</v>
      </c>
      <c r="D2544" s="231">
        <f>'Order Form'!$N$2</f>
        <v>0</v>
      </c>
      <c r="E2544" s="232">
        <f>'Order Form'!$N$11</f>
        <v>0</v>
      </c>
      <c r="F2544" s="232" t="str">
        <f>IF(ISBLANK('Order Form'!$N$12),"",'Order Form'!$N$12)</f>
        <v/>
      </c>
      <c r="G2544" s="232">
        <f t="shared" ca="1" si="169"/>
        <v>41887</v>
      </c>
      <c r="H2544" s="233">
        <f>'Order Form'!$N$13</f>
        <v>0</v>
      </c>
      <c r="I2544" s="236">
        <f>'Order Form'!E431</f>
        <v>22.5</v>
      </c>
      <c r="J2544" s="231">
        <f>'Order Form'!N431</f>
        <v>0</v>
      </c>
      <c r="K2544" s="231" t="str">
        <f t="shared" si="172"/>
        <v>F</v>
      </c>
      <c r="L2544" s="231">
        <f>IF('Pricing + Order Summary'!$O$13&gt;=8000,14,
IF('Pricing + Order Summary'!$O$13&gt;=5500,15,
IF('Pricing + Order Summary'!$O$13&gt;=4000,16,
IF('Pricing + Order Summary'!$O$13&gt;=2000,23,
IF('Pricing + Order Summary'!$O$13&gt;=750,21,
2)))))</f>
        <v>2</v>
      </c>
      <c r="M2544" s="231" t="str">
        <f>"SPS20115"&amp;"-"&amp;D2544&amp;"-"&amp;'Order Form'!$O$3&amp;"-5"</f>
        <v>SPS20115-0-1-5</v>
      </c>
    </row>
    <row r="2545" spans="1:13">
      <c r="A2545" s="234">
        <f>'Order Form'!A432</f>
        <v>15318</v>
      </c>
      <c r="B2545" s="234">
        <f t="shared" si="170"/>
        <v>15318</v>
      </c>
      <c r="C2545" s="235">
        <f t="shared" si="171"/>
        <v>15318</v>
      </c>
      <c r="D2545" s="231">
        <f>'Order Form'!$N$2</f>
        <v>0</v>
      </c>
      <c r="E2545" s="232">
        <f>'Order Form'!$N$11</f>
        <v>0</v>
      </c>
      <c r="F2545" s="232" t="str">
        <f>IF(ISBLANK('Order Form'!$N$12),"",'Order Form'!$N$12)</f>
        <v/>
      </c>
      <c r="G2545" s="232">
        <f t="shared" ca="1" si="169"/>
        <v>41887</v>
      </c>
      <c r="H2545" s="233">
        <f>'Order Form'!$N$13</f>
        <v>0</v>
      </c>
      <c r="I2545" s="236">
        <f>'Order Form'!E432</f>
        <v>14.5</v>
      </c>
      <c r="J2545" s="231">
        <f>'Order Form'!N432</f>
        <v>0</v>
      </c>
      <c r="K2545" s="231" t="str">
        <f t="shared" si="172"/>
        <v>F</v>
      </c>
      <c r="L2545" s="231">
        <f>IF('Pricing + Order Summary'!$O$13&gt;=8000,14,
IF('Pricing + Order Summary'!$O$13&gt;=5500,15,
IF('Pricing + Order Summary'!$O$13&gt;=4000,16,
IF('Pricing + Order Summary'!$O$13&gt;=2000,23,
IF('Pricing + Order Summary'!$O$13&gt;=750,21,
2)))))</f>
        <v>2</v>
      </c>
      <c r="M2545" s="231" t="str">
        <f>"SPS20115"&amp;"-"&amp;D2545&amp;"-"&amp;'Order Form'!$O$3&amp;"-5"</f>
        <v>SPS20115-0-1-5</v>
      </c>
    </row>
    <row r="2546" spans="1:13">
      <c r="A2546" s="234">
        <f>'Order Form'!A433</f>
        <v>15319</v>
      </c>
      <c r="B2546" s="234">
        <f t="shared" si="170"/>
        <v>15319</v>
      </c>
      <c r="C2546" s="235">
        <f t="shared" si="171"/>
        <v>15319</v>
      </c>
      <c r="D2546" s="231">
        <f>'Order Form'!$N$2</f>
        <v>0</v>
      </c>
      <c r="E2546" s="232">
        <f>'Order Form'!$N$11</f>
        <v>0</v>
      </c>
      <c r="F2546" s="232" t="str">
        <f>IF(ISBLANK('Order Form'!$N$12),"",'Order Form'!$N$12)</f>
        <v/>
      </c>
      <c r="G2546" s="232">
        <f t="shared" ca="1" si="169"/>
        <v>41887</v>
      </c>
      <c r="H2546" s="233">
        <f>'Order Form'!$N$13</f>
        <v>0</v>
      </c>
      <c r="I2546" s="236">
        <f>'Order Form'!E433</f>
        <v>14.5</v>
      </c>
      <c r="J2546" s="231">
        <f>'Order Form'!N433</f>
        <v>0</v>
      </c>
      <c r="K2546" s="231" t="str">
        <f t="shared" si="172"/>
        <v>F</v>
      </c>
      <c r="L2546" s="231">
        <f>IF('Pricing + Order Summary'!$O$13&gt;=8000,14,
IF('Pricing + Order Summary'!$O$13&gt;=5500,15,
IF('Pricing + Order Summary'!$O$13&gt;=4000,16,
IF('Pricing + Order Summary'!$O$13&gt;=2000,23,
IF('Pricing + Order Summary'!$O$13&gt;=750,21,
2)))))</f>
        <v>2</v>
      </c>
      <c r="M2546" s="231" t="str">
        <f>"SPS20115"&amp;"-"&amp;D2546&amp;"-"&amp;'Order Form'!$O$3&amp;"-5"</f>
        <v>SPS20115-0-1-5</v>
      </c>
    </row>
    <row r="2547" spans="1:13">
      <c r="A2547" s="234">
        <f>'Order Form'!A434</f>
        <v>15320</v>
      </c>
      <c r="B2547" s="234">
        <f t="shared" si="170"/>
        <v>15320</v>
      </c>
      <c r="C2547" s="235">
        <f t="shared" si="171"/>
        <v>15320</v>
      </c>
      <c r="D2547" s="231">
        <f>'Order Form'!$N$2</f>
        <v>0</v>
      </c>
      <c r="E2547" s="232">
        <f>'Order Form'!$N$11</f>
        <v>0</v>
      </c>
      <c r="F2547" s="232" t="str">
        <f>IF(ISBLANK('Order Form'!$N$12),"",'Order Form'!$N$12)</f>
        <v/>
      </c>
      <c r="G2547" s="232">
        <f t="shared" ca="1" si="169"/>
        <v>41887</v>
      </c>
      <c r="H2547" s="233">
        <f>'Order Form'!$N$13</f>
        <v>0</v>
      </c>
      <c r="I2547" s="236">
        <f>'Order Form'!E434</f>
        <v>14.5</v>
      </c>
      <c r="J2547" s="231">
        <f>'Order Form'!N434</f>
        <v>0</v>
      </c>
      <c r="K2547" s="231" t="str">
        <f t="shared" si="172"/>
        <v>F</v>
      </c>
      <c r="L2547" s="231">
        <f>IF('Pricing + Order Summary'!$O$13&gt;=8000,14,
IF('Pricing + Order Summary'!$O$13&gt;=5500,15,
IF('Pricing + Order Summary'!$O$13&gt;=4000,16,
IF('Pricing + Order Summary'!$O$13&gt;=2000,23,
IF('Pricing + Order Summary'!$O$13&gt;=750,21,
2)))))</f>
        <v>2</v>
      </c>
      <c r="M2547" s="231" t="str">
        <f>"SPS20115"&amp;"-"&amp;D2547&amp;"-"&amp;'Order Form'!$O$3&amp;"-5"</f>
        <v>SPS20115-0-1-5</v>
      </c>
    </row>
    <row r="2548" spans="1:13">
      <c r="A2548" s="234">
        <f>'Order Form'!A435</f>
        <v>15321</v>
      </c>
      <c r="B2548" s="234">
        <f t="shared" si="170"/>
        <v>15321</v>
      </c>
      <c r="C2548" s="235">
        <f t="shared" si="171"/>
        <v>15321</v>
      </c>
      <c r="D2548" s="231">
        <f>'Order Form'!$N$2</f>
        <v>0</v>
      </c>
      <c r="E2548" s="232">
        <f>'Order Form'!$N$11</f>
        <v>0</v>
      </c>
      <c r="F2548" s="232" t="str">
        <f>IF(ISBLANK('Order Form'!$N$12),"",'Order Form'!$N$12)</f>
        <v/>
      </c>
      <c r="G2548" s="232">
        <f t="shared" ca="1" si="169"/>
        <v>41887</v>
      </c>
      <c r="H2548" s="233">
        <f>'Order Form'!$N$13</f>
        <v>0</v>
      </c>
      <c r="I2548" s="236">
        <f>'Order Form'!E435</f>
        <v>14.5</v>
      </c>
      <c r="J2548" s="231">
        <f>'Order Form'!N435</f>
        <v>0</v>
      </c>
      <c r="K2548" s="231" t="str">
        <f t="shared" si="172"/>
        <v>F</v>
      </c>
      <c r="L2548" s="231">
        <f>IF('Pricing + Order Summary'!$O$13&gt;=8000,14,
IF('Pricing + Order Summary'!$O$13&gt;=5500,15,
IF('Pricing + Order Summary'!$O$13&gt;=4000,16,
IF('Pricing + Order Summary'!$O$13&gt;=2000,23,
IF('Pricing + Order Summary'!$O$13&gt;=750,21,
2)))))</f>
        <v>2</v>
      </c>
      <c r="M2548" s="231" t="str">
        <f>"SPS20115"&amp;"-"&amp;D2548&amp;"-"&amp;'Order Form'!$O$3&amp;"-5"</f>
        <v>SPS20115-0-1-5</v>
      </c>
    </row>
    <row r="2549" spans="1:13">
      <c r="A2549" s="234">
        <f>'Order Form'!A436</f>
        <v>15314</v>
      </c>
      <c r="B2549" s="234">
        <f t="shared" si="170"/>
        <v>15314</v>
      </c>
      <c r="C2549" s="235">
        <f t="shared" si="171"/>
        <v>15314</v>
      </c>
      <c r="D2549" s="231">
        <f>'Order Form'!$N$2</f>
        <v>0</v>
      </c>
      <c r="E2549" s="232">
        <f>'Order Form'!$N$11</f>
        <v>0</v>
      </c>
      <c r="F2549" s="232" t="str">
        <f>IF(ISBLANK('Order Form'!$N$12),"",'Order Form'!$N$12)</f>
        <v/>
      </c>
      <c r="G2549" s="232">
        <f t="shared" ca="1" si="169"/>
        <v>41887</v>
      </c>
      <c r="H2549" s="233">
        <f>'Order Form'!$N$13</f>
        <v>0</v>
      </c>
      <c r="I2549" s="236">
        <f>'Order Form'!E436</f>
        <v>14.5</v>
      </c>
      <c r="J2549" s="231">
        <f>'Order Form'!N436</f>
        <v>0</v>
      </c>
      <c r="K2549" s="231" t="str">
        <f t="shared" si="172"/>
        <v>F</v>
      </c>
      <c r="L2549" s="231">
        <f>IF('Pricing + Order Summary'!$O$13&gt;=8000,14,
IF('Pricing + Order Summary'!$O$13&gt;=5500,15,
IF('Pricing + Order Summary'!$O$13&gt;=4000,16,
IF('Pricing + Order Summary'!$O$13&gt;=2000,23,
IF('Pricing + Order Summary'!$O$13&gt;=750,21,
2)))))</f>
        <v>2</v>
      </c>
      <c r="M2549" s="231" t="str">
        <f>"SPS20115"&amp;"-"&amp;D2549&amp;"-"&amp;'Order Form'!$O$3&amp;"-5"</f>
        <v>SPS20115-0-1-5</v>
      </c>
    </row>
    <row r="2550" spans="1:13">
      <c r="A2550" s="234">
        <f>'Order Form'!A437</f>
        <v>15315</v>
      </c>
      <c r="B2550" s="234">
        <f t="shared" si="170"/>
        <v>15315</v>
      </c>
      <c r="C2550" s="235">
        <f t="shared" si="171"/>
        <v>15315</v>
      </c>
      <c r="D2550" s="231">
        <f>'Order Form'!$N$2</f>
        <v>0</v>
      </c>
      <c r="E2550" s="232">
        <f>'Order Form'!$N$11</f>
        <v>0</v>
      </c>
      <c r="F2550" s="232" t="str">
        <f>IF(ISBLANK('Order Form'!$N$12),"",'Order Form'!$N$12)</f>
        <v/>
      </c>
      <c r="G2550" s="232">
        <f t="shared" ca="1" si="169"/>
        <v>41887</v>
      </c>
      <c r="H2550" s="233">
        <f>'Order Form'!$N$13</f>
        <v>0</v>
      </c>
      <c r="I2550" s="236">
        <f>'Order Form'!E437</f>
        <v>14.5</v>
      </c>
      <c r="J2550" s="231">
        <f>'Order Form'!N437</f>
        <v>0</v>
      </c>
      <c r="K2550" s="231" t="str">
        <f t="shared" si="172"/>
        <v>F</v>
      </c>
      <c r="L2550" s="231">
        <f>IF('Pricing + Order Summary'!$O$13&gt;=8000,14,
IF('Pricing + Order Summary'!$O$13&gt;=5500,15,
IF('Pricing + Order Summary'!$O$13&gt;=4000,16,
IF('Pricing + Order Summary'!$O$13&gt;=2000,23,
IF('Pricing + Order Summary'!$O$13&gt;=750,21,
2)))))</f>
        <v>2</v>
      </c>
      <c r="M2550" s="231" t="str">
        <f>"SPS20115"&amp;"-"&amp;D2550&amp;"-"&amp;'Order Form'!$O$3&amp;"-5"</f>
        <v>SPS20115-0-1-5</v>
      </c>
    </row>
    <row r="2551" spans="1:13">
      <c r="A2551" s="234">
        <f>'Order Form'!A438</f>
        <v>15316</v>
      </c>
      <c r="B2551" s="234">
        <f t="shared" si="170"/>
        <v>15316</v>
      </c>
      <c r="C2551" s="235">
        <f t="shared" si="171"/>
        <v>15316</v>
      </c>
      <c r="D2551" s="231">
        <f>'Order Form'!$N$2</f>
        <v>0</v>
      </c>
      <c r="E2551" s="232">
        <f>'Order Form'!$N$11</f>
        <v>0</v>
      </c>
      <c r="F2551" s="232" t="str">
        <f>IF(ISBLANK('Order Form'!$N$12),"",'Order Form'!$N$12)</f>
        <v/>
      </c>
      <c r="G2551" s="232">
        <f t="shared" ca="1" si="169"/>
        <v>41887</v>
      </c>
      <c r="H2551" s="233">
        <f>'Order Form'!$N$13</f>
        <v>0</v>
      </c>
      <c r="I2551" s="236">
        <f>'Order Form'!E438</f>
        <v>14.5</v>
      </c>
      <c r="J2551" s="231">
        <f>'Order Form'!N438</f>
        <v>0</v>
      </c>
      <c r="K2551" s="231" t="str">
        <f t="shared" si="172"/>
        <v>F</v>
      </c>
      <c r="L2551" s="231">
        <f>IF('Pricing + Order Summary'!$O$13&gt;=8000,14,
IF('Pricing + Order Summary'!$O$13&gt;=5500,15,
IF('Pricing + Order Summary'!$O$13&gt;=4000,16,
IF('Pricing + Order Summary'!$O$13&gt;=2000,23,
IF('Pricing + Order Summary'!$O$13&gt;=750,21,
2)))))</f>
        <v>2</v>
      </c>
      <c r="M2551" s="231" t="str">
        <f>"SPS20115"&amp;"-"&amp;D2551&amp;"-"&amp;'Order Form'!$O$3&amp;"-5"</f>
        <v>SPS20115-0-1-5</v>
      </c>
    </row>
    <row r="2552" spans="1:13">
      <c r="A2552" s="234">
        <f>'Order Form'!A439</f>
        <v>15317</v>
      </c>
      <c r="B2552" s="234">
        <f t="shared" si="170"/>
        <v>15317</v>
      </c>
      <c r="C2552" s="235">
        <f t="shared" si="171"/>
        <v>15317</v>
      </c>
      <c r="D2552" s="231">
        <f>'Order Form'!$N$2</f>
        <v>0</v>
      </c>
      <c r="E2552" s="232">
        <f>'Order Form'!$N$11</f>
        <v>0</v>
      </c>
      <c r="F2552" s="232" t="str">
        <f>IF(ISBLANK('Order Form'!$N$12),"",'Order Form'!$N$12)</f>
        <v/>
      </c>
      <c r="G2552" s="232">
        <f t="shared" ca="1" si="169"/>
        <v>41887</v>
      </c>
      <c r="H2552" s="233">
        <f>'Order Form'!$N$13</f>
        <v>0</v>
      </c>
      <c r="I2552" s="236">
        <f>'Order Form'!E439</f>
        <v>14.5</v>
      </c>
      <c r="J2552" s="231">
        <f>'Order Form'!N439</f>
        <v>0</v>
      </c>
      <c r="K2552" s="231" t="str">
        <f t="shared" si="172"/>
        <v>F</v>
      </c>
      <c r="L2552" s="231">
        <f>IF('Pricing + Order Summary'!$O$13&gt;=8000,14,
IF('Pricing + Order Summary'!$O$13&gt;=5500,15,
IF('Pricing + Order Summary'!$O$13&gt;=4000,16,
IF('Pricing + Order Summary'!$O$13&gt;=2000,23,
IF('Pricing + Order Summary'!$O$13&gt;=750,21,
2)))))</f>
        <v>2</v>
      </c>
      <c r="M2552" s="231" t="str">
        <f>"SPS20115"&amp;"-"&amp;D2552&amp;"-"&amp;'Order Form'!$O$3&amp;"-5"</f>
        <v>SPS20115-0-1-5</v>
      </c>
    </row>
    <row r="2553" spans="1:13">
      <c r="A2553" s="234">
        <f>'Order Form'!A440</f>
        <v>15361</v>
      </c>
      <c r="B2553" s="234">
        <f t="shared" si="170"/>
        <v>15361</v>
      </c>
      <c r="C2553" s="235">
        <f t="shared" si="171"/>
        <v>15361</v>
      </c>
      <c r="D2553" s="231">
        <f>'Order Form'!$N$2</f>
        <v>0</v>
      </c>
      <c r="E2553" s="232">
        <f>'Order Form'!$N$11</f>
        <v>0</v>
      </c>
      <c r="F2553" s="232" t="str">
        <f>IF(ISBLANK('Order Form'!$N$12),"",'Order Form'!$N$12)</f>
        <v/>
      </c>
      <c r="G2553" s="232">
        <f t="shared" ca="1" si="169"/>
        <v>41887</v>
      </c>
      <c r="H2553" s="233">
        <f>'Order Form'!$N$13</f>
        <v>0</v>
      </c>
      <c r="I2553" s="236">
        <f>'Order Form'!E440</f>
        <v>14.5</v>
      </c>
      <c r="J2553" s="231">
        <f>'Order Form'!N440</f>
        <v>0</v>
      </c>
      <c r="K2553" s="231" t="str">
        <f t="shared" si="172"/>
        <v>F</v>
      </c>
      <c r="L2553" s="231">
        <f>IF('Pricing + Order Summary'!$O$13&gt;=8000,14,
IF('Pricing + Order Summary'!$O$13&gt;=5500,15,
IF('Pricing + Order Summary'!$O$13&gt;=4000,16,
IF('Pricing + Order Summary'!$O$13&gt;=2000,23,
IF('Pricing + Order Summary'!$O$13&gt;=750,21,
2)))))</f>
        <v>2</v>
      </c>
      <c r="M2553" s="231" t="str">
        <f>"SPS20115"&amp;"-"&amp;D2553&amp;"-"&amp;'Order Form'!$O$3&amp;"-5"</f>
        <v>SPS20115-0-1-5</v>
      </c>
    </row>
    <row r="2554" spans="1:13">
      <c r="A2554" s="234">
        <f>'Order Form'!A441</f>
        <v>15362</v>
      </c>
      <c r="B2554" s="234">
        <f t="shared" si="170"/>
        <v>15362</v>
      </c>
      <c r="C2554" s="235">
        <f t="shared" si="171"/>
        <v>15362</v>
      </c>
      <c r="D2554" s="231">
        <f>'Order Form'!$N$2</f>
        <v>0</v>
      </c>
      <c r="E2554" s="232">
        <f>'Order Form'!$N$11</f>
        <v>0</v>
      </c>
      <c r="F2554" s="232" t="str">
        <f>IF(ISBLANK('Order Form'!$N$12),"",'Order Form'!$N$12)</f>
        <v/>
      </c>
      <c r="G2554" s="232">
        <f t="shared" ca="1" si="169"/>
        <v>41887</v>
      </c>
      <c r="H2554" s="233">
        <f>'Order Form'!$N$13</f>
        <v>0</v>
      </c>
      <c r="I2554" s="236">
        <f>'Order Form'!E441</f>
        <v>14.5</v>
      </c>
      <c r="J2554" s="231">
        <f>'Order Form'!N441</f>
        <v>0</v>
      </c>
      <c r="K2554" s="231" t="str">
        <f t="shared" si="172"/>
        <v>F</v>
      </c>
      <c r="L2554" s="231">
        <f>IF('Pricing + Order Summary'!$O$13&gt;=8000,14,
IF('Pricing + Order Summary'!$O$13&gt;=5500,15,
IF('Pricing + Order Summary'!$O$13&gt;=4000,16,
IF('Pricing + Order Summary'!$O$13&gt;=2000,23,
IF('Pricing + Order Summary'!$O$13&gt;=750,21,
2)))))</f>
        <v>2</v>
      </c>
      <c r="M2554" s="231" t="str">
        <f>"SPS20115"&amp;"-"&amp;D2554&amp;"-"&amp;'Order Form'!$O$3&amp;"-5"</f>
        <v>SPS20115-0-1-5</v>
      </c>
    </row>
    <row r="2555" spans="1:13">
      <c r="A2555" s="234">
        <f>'Order Form'!A442</f>
        <v>15363</v>
      </c>
      <c r="B2555" s="234">
        <f t="shared" si="170"/>
        <v>15363</v>
      </c>
      <c r="C2555" s="235">
        <f t="shared" si="171"/>
        <v>15363</v>
      </c>
      <c r="D2555" s="231">
        <f>'Order Form'!$N$2</f>
        <v>0</v>
      </c>
      <c r="E2555" s="232">
        <f>'Order Form'!$N$11</f>
        <v>0</v>
      </c>
      <c r="F2555" s="232" t="str">
        <f>IF(ISBLANK('Order Form'!$N$12),"",'Order Form'!$N$12)</f>
        <v/>
      </c>
      <c r="G2555" s="232">
        <f t="shared" ca="1" si="169"/>
        <v>41887</v>
      </c>
      <c r="H2555" s="233">
        <f>'Order Form'!$N$13</f>
        <v>0</v>
      </c>
      <c r="I2555" s="236">
        <f>'Order Form'!E442</f>
        <v>14.5</v>
      </c>
      <c r="J2555" s="231">
        <f>'Order Form'!N442</f>
        <v>0</v>
      </c>
      <c r="K2555" s="231" t="str">
        <f t="shared" si="172"/>
        <v>F</v>
      </c>
      <c r="L2555" s="231">
        <f>IF('Pricing + Order Summary'!$O$13&gt;=8000,14,
IF('Pricing + Order Summary'!$O$13&gt;=5500,15,
IF('Pricing + Order Summary'!$O$13&gt;=4000,16,
IF('Pricing + Order Summary'!$O$13&gt;=2000,23,
IF('Pricing + Order Summary'!$O$13&gt;=750,21,
2)))))</f>
        <v>2</v>
      </c>
      <c r="M2555" s="231" t="str">
        <f>"SPS20115"&amp;"-"&amp;D2555&amp;"-"&amp;'Order Form'!$O$3&amp;"-5"</f>
        <v>SPS20115-0-1-5</v>
      </c>
    </row>
    <row r="2556" spans="1:13">
      <c r="A2556" s="234">
        <f>'Order Form'!A443</f>
        <v>15364</v>
      </c>
      <c r="B2556" s="234">
        <f t="shared" si="170"/>
        <v>15364</v>
      </c>
      <c r="C2556" s="235">
        <f t="shared" si="171"/>
        <v>15364</v>
      </c>
      <c r="D2556" s="231">
        <f>'Order Form'!$N$2</f>
        <v>0</v>
      </c>
      <c r="E2556" s="232">
        <f>'Order Form'!$N$11</f>
        <v>0</v>
      </c>
      <c r="F2556" s="232" t="str">
        <f>IF(ISBLANK('Order Form'!$N$12),"",'Order Form'!$N$12)</f>
        <v/>
      </c>
      <c r="G2556" s="232">
        <f t="shared" ca="1" si="169"/>
        <v>41887</v>
      </c>
      <c r="H2556" s="233">
        <f>'Order Form'!$N$13</f>
        <v>0</v>
      </c>
      <c r="I2556" s="236">
        <f>'Order Form'!E443</f>
        <v>14.5</v>
      </c>
      <c r="J2556" s="231">
        <f>'Order Form'!N443</f>
        <v>0</v>
      </c>
      <c r="K2556" s="231" t="str">
        <f t="shared" si="172"/>
        <v>F</v>
      </c>
      <c r="L2556" s="231">
        <f>IF('Pricing + Order Summary'!$O$13&gt;=8000,14,
IF('Pricing + Order Summary'!$O$13&gt;=5500,15,
IF('Pricing + Order Summary'!$O$13&gt;=4000,16,
IF('Pricing + Order Summary'!$O$13&gt;=2000,23,
IF('Pricing + Order Summary'!$O$13&gt;=750,21,
2)))))</f>
        <v>2</v>
      </c>
      <c r="M2556" s="231" t="str">
        <f>"SPS20115"&amp;"-"&amp;D2556&amp;"-"&amp;'Order Form'!$O$3&amp;"-5"</f>
        <v>SPS20115-0-1-5</v>
      </c>
    </row>
    <row r="2557" spans="1:13">
      <c r="A2557" s="234">
        <f>'Order Form'!A444</f>
        <v>15365</v>
      </c>
      <c r="B2557" s="234">
        <f t="shared" si="170"/>
        <v>15365</v>
      </c>
      <c r="C2557" s="235">
        <f t="shared" si="171"/>
        <v>15365</v>
      </c>
      <c r="D2557" s="231">
        <f>'Order Form'!$N$2</f>
        <v>0</v>
      </c>
      <c r="E2557" s="232">
        <f>'Order Form'!$N$11</f>
        <v>0</v>
      </c>
      <c r="F2557" s="232" t="str">
        <f>IF(ISBLANK('Order Form'!$N$12),"",'Order Form'!$N$12)</f>
        <v/>
      </c>
      <c r="G2557" s="232">
        <f t="shared" ca="1" si="169"/>
        <v>41887</v>
      </c>
      <c r="H2557" s="233">
        <f>'Order Form'!$N$13</f>
        <v>0</v>
      </c>
      <c r="I2557" s="236">
        <f>'Order Form'!E444</f>
        <v>14.5</v>
      </c>
      <c r="J2557" s="231">
        <f>'Order Form'!N444</f>
        <v>0</v>
      </c>
      <c r="K2557" s="231" t="str">
        <f t="shared" si="172"/>
        <v>F</v>
      </c>
      <c r="L2557" s="231">
        <f>IF('Pricing + Order Summary'!$O$13&gt;=8000,14,
IF('Pricing + Order Summary'!$O$13&gt;=5500,15,
IF('Pricing + Order Summary'!$O$13&gt;=4000,16,
IF('Pricing + Order Summary'!$O$13&gt;=2000,23,
IF('Pricing + Order Summary'!$O$13&gt;=750,21,
2)))))</f>
        <v>2</v>
      </c>
      <c r="M2557" s="231" t="str">
        <f>"SPS20115"&amp;"-"&amp;D2557&amp;"-"&amp;'Order Form'!$O$3&amp;"-5"</f>
        <v>SPS20115-0-1-5</v>
      </c>
    </row>
    <row r="2558" spans="1:13">
      <c r="A2558" s="234">
        <f>'Order Form'!A445</f>
        <v>15366</v>
      </c>
      <c r="B2558" s="234">
        <f t="shared" si="170"/>
        <v>15366</v>
      </c>
      <c r="C2558" s="235">
        <f t="shared" si="171"/>
        <v>15366</v>
      </c>
      <c r="D2558" s="231">
        <f>'Order Form'!$N$2</f>
        <v>0</v>
      </c>
      <c r="E2558" s="232">
        <f>'Order Form'!$N$11</f>
        <v>0</v>
      </c>
      <c r="F2558" s="232" t="str">
        <f>IF(ISBLANK('Order Form'!$N$12),"",'Order Form'!$N$12)</f>
        <v/>
      </c>
      <c r="G2558" s="232">
        <f t="shared" ca="1" si="169"/>
        <v>41887</v>
      </c>
      <c r="H2558" s="233">
        <f>'Order Form'!$N$13</f>
        <v>0</v>
      </c>
      <c r="I2558" s="236">
        <f>'Order Form'!E445</f>
        <v>14.5</v>
      </c>
      <c r="J2558" s="231">
        <f>'Order Form'!N445</f>
        <v>0</v>
      </c>
      <c r="K2558" s="231" t="str">
        <f t="shared" si="172"/>
        <v>F</v>
      </c>
      <c r="L2558" s="231">
        <f>IF('Pricing + Order Summary'!$O$13&gt;=8000,14,
IF('Pricing + Order Summary'!$O$13&gt;=5500,15,
IF('Pricing + Order Summary'!$O$13&gt;=4000,16,
IF('Pricing + Order Summary'!$O$13&gt;=2000,23,
IF('Pricing + Order Summary'!$O$13&gt;=750,21,
2)))))</f>
        <v>2</v>
      </c>
      <c r="M2558" s="231" t="str">
        <f>"SPS20115"&amp;"-"&amp;D2558&amp;"-"&amp;'Order Form'!$O$3&amp;"-5"</f>
        <v>SPS20115-0-1-5</v>
      </c>
    </row>
    <row r="2559" spans="1:13">
      <c r="A2559" s="234">
        <f>'Order Form'!A446</f>
        <v>15367</v>
      </c>
      <c r="B2559" s="234">
        <f t="shared" si="170"/>
        <v>15367</v>
      </c>
      <c r="C2559" s="235">
        <f t="shared" si="171"/>
        <v>15367</v>
      </c>
      <c r="D2559" s="231">
        <f>'Order Form'!$N$2</f>
        <v>0</v>
      </c>
      <c r="E2559" s="232">
        <f>'Order Form'!$N$11</f>
        <v>0</v>
      </c>
      <c r="F2559" s="232" t="str">
        <f>IF(ISBLANK('Order Form'!$N$12),"",'Order Form'!$N$12)</f>
        <v/>
      </c>
      <c r="G2559" s="232">
        <f t="shared" ca="1" si="169"/>
        <v>41887</v>
      </c>
      <c r="H2559" s="233">
        <f>'Order Form'!$N$13</f>
        <v>0</v>
      </c>
      <c r="I2559" s="236">
        <f>'Order Form'!E446</f>
        <v>14.5</v>
      </c>
      <c r="J2559" s="231">
        <f>'Order Form'!N446</f>
        <v>0</v>
      </c>
      <c r="K2559" s="231" t="str">
        <f t="shared" si="172"/>
        <v>F</v>
      </c>
      <c r="L2559" s="231">
        <f>IF('Pricing + Order Summary'!$O$13&gt;=8000,14,
IF('Pricing + Order Summary'!$O$13&gt;=5500,15,
IF('Pricing + Order Summary'!$O$13&gt;=4000,16,
IF('Pricing + Order Summary'!$O$13&gt;=2000,23,
IF('Pricing + Order Summary'!$O$13&gt;=750,21,
2)))))</f>
        <v>2</v>
      </c>
      <c r="M2559" s="231" t="str">
        <f>"SPS20115"&amp;"-"&amp;D2559&amp;"-"&amp;'Order Form'!$O$3&amp;"-5"</f>
        <v>SPS20115-0-1-5</v>
      </c>
    </row>
    <row r="2560" spans="1:13">
      <c r="A2560" s="234">
        <f>'Order Form'!A447</f>
        <v>15368</v>
      </c>
      <c r="B2560" s="234">
        <f t="shared" si="170"/>
        <v>15368</v>
      </c>
      <c r="C2560" s="235">
        <f t="shared" si="171"/>
        <v>15368</v>
      </c>
      <c r="D2560" s="231">
        <f>'Order Form'!$N$2</f>
        <v>0</v>
      </c>
      <c r="E2560" s="232">
        <f>'Order Form'!$N$11</f>
        <v>0</v>
      </c>
      <c r="F2560" s="232" t="str">
        <f>IF(ISBLANK('Order Form'!$N$12),"",'Order Form'!$N$12)</f>
        <v/>
      </c>
      <c r="G2560" s="232">
        <f t="shared" ca="1" si="169"/>
        <v>41887</v>
      </c>
      <c r="H2560" s="233">
        <f>'Order Form'!$N$13</f>
        <v>0</v>
      </c>
      <c r="I2560" s="236">
        <f>'Order Form'!E447</f>
        <v>14.5</v>
      </c>
      <c r="J2560" s="231">
        <f>'Order Form'!N447</f>
        <v>0</v>
      </c>
      <c r="K2560" s="231" t="str">
        <f t="shared" si="172"/>
        <v>F</v>
      </c>
      <c r="L2560" s="231">
        <f>IF('Pricing + Order Summary'!$O$13&gt;=8000,14,
IF('Pricing + Order Summary'!$O$13&gt;=5500,15,
IF('Pricing + Order Summary'!$O$13&gt;=4000,16,
IF('Pricing + Order Summary'!$O$13&gt;=2000,23,
IF('Pricing + Order Summary'!$O$13&gt;=750,21,
2)))))</f>
        <v>2</v>
      </c>
      <c r="M2560" s="231" t="str">
        <f>"SPS20115"&amp;"-"&amp;D2560&amp;"-"&amp;'Order Form'!$O$3&amp;"-5"</f>
        <v>SPS20115-0-1-5</v>
      </c>
    </row>
    <row r="2561" spans="1:13">
      <c r="A2561" s="234">
        <f>'Order Form'!A448</f>
        <v>15353</v>
      </c>
      <c r="B2561" s="234">
        <f t="shared" si="170"/>
        <v>15353</v>
      </c>
      <c r="C2561" s="235">
        <f t="shared" si="171"/>
        <v>15353</v>
      </c>
      <c r="D2561" s="231">
        <f>'Order Form'!$N$2</f>
        <v>0</v>
      </c>
      <c r="E2561" s="232">
        <f>'Order Form'!$N$11</f>
        <v>0</v>
      </c>
      <c r="F2561" s="232" t="str">
        <f>IF(ISBLANK('Order Form'!$N$12),"",'Order Form'!$N$12)</f>
        <v/>
      </c>
      <c r="G2561" s="232">
        <f t="shared" ref="G2561:G2624" ca="1" si="173">TODAY()</f>
        <v>41887</v>
      </c>
      <c r="H2561" s="233">
        <f>'Order Form'!$N$13</f>
        <v>0</v>
      </c>
      <c r="I2561" s="236">
        <f>'Order Form'!E448</f>
        <v>14.5</v>
      </c>
      <c r="J2561" s="231">
        <f>'Order Form'!N448</f>
        <v>0</v>
      </c>
      <c r="K2561" s="231" t="str">
        <f t="shared" si="172"/>
        <v>F</v>
      </c>
      <c r="L2561" s="231">
        <f>IF('Pricing + Order Summary'!$O$13&gt;=8000,14,
IF('Pricing + Order Summary'!$O$13&gt;=5500,15,
IF('Pricing + Order Summary'!$O$13&gt;=4000,16,
IF('Pricing + Order Summary'!$O$13&gt;=2000,23,
IF('Pricing + Order Summary'!$O$13&gt;=750,21,
2)))))</f>
        <v>2</v>
      </c>
      <c r="M2561" s="231" t="str">
        <f>"SPS20115"&amp;"-"&amp;D2561&amp;"-"&amp;'Order Form'!$O$3&amp;"-5"</f>
        <v>SPS20115-0-1-5</v>
      </c>
    </row>
    <row r="2562" spans="1:13">
      <c r="A2562" s="234">
        <f>'Order Form'!A449</f>
        <v>15354</v>
      </c>
      <c r="B2562" s="234">
        <f t="shared" si="170"/>
        <v>15354</v>
      </c>
      <c r="C2562" s="235">
        <f t="shared" si="171"/>
        <v>15354</v>
      </c>
      <c r="D2562" s="231">
        <f>'Order Form'!$N$2</f>
        <v>0</v>
      </c>
      <c r="E2562" s="232">
        <f>'Order Form'!$N$11</f>
        <v>0</v>
      </c>
      <c r="F2562" s="232" t="str">
        <f>IF(ISBLANK('Order Form'!$N$12),"",'Order Form'!$N$12)</f>
        <v/>
      </c>
      <c r="G2562" s="232">
        <f t="shared" ca="1" si="173"/>
        <v>41887</v>
      </c>
      <c r="H2562" s="233">
        <f>'Order Form'!$N$13</f>
        <v>0</v>
      </c>
      <c r="I2562" s="236">
        <f>'Order Form'!E449</f>
        <v>14.5</v>
      </c>
      <c r="J2562" s="231">
        <f>'Order Form'!N449</f>
        <v>0</v>
      </c>
      <c r="K2562" s="231" t="str">
        <f t="shared" si="172"/>
        <v>F</v>
      </c>
      <c r="L2562" s="231">
        <f>IF('Pricing + Order Summary'!$O$13&gt;=8000,14,
IF('Pricing + Order Summary'!$O$13&gt;=5500,15,
IF('Pricing + Order Summary'!$O$13&gt;=4000,16,
IF('Pricing + Order Summary'!$O$13&gt;=2000,23,
IF('Pricing + Order Summary'!$O$13&gt;=750,21,
2)))))</f>
        <v>2</v>
      </c>
      <c r="M2562" s="231" t="str">
        <f>"SPS20115"&amp;"-"&amp;D2562&amp;"-"&amp;'Order Form'!$O$3&amp;"-5"</f>
        <v>SPS20115-0-1-5</v>
      </c>
    </row>
    <row r="2563" spans="1:13">
      <c r="A2563" s="234">
        <f>'Order Form'!A450</f>
        <v>15355</v>
      </c>
      <c r="B2563" s="234">
        <f t="shared" si="170"/>
        <v>15355</v>
      </c>
      <c r="C2563" s="235">
        <f t="shared" si="171"/>
        <v>15355</v>
      </c>
      <c r="D2563" s="231">
        <f>'Order Form'!$N$2</f>
        <v>0</v>
      </c>
      <c r="E2563" s="232">
        <f>'Order Form'!$N$11</f>
        <v>0</v>
      </c>
      <c r="F2563" s="232" t="str">
        <f>IF(ISBLANK('Order Form'!$N$12),"",'Order Form'!$N$12)</f>
        <v/>
      </c>
      <c r="G2563" s="232">
        <f t="shared" ca="1" si="173"/>
        <v>41887</v>
      </c>
      <c r="H2563" s="233">
        <f>'Order Form'!$N$13</f>
        <v>0</v>
      </c>
      <c r="I2563" s="236">
        <f>'Order Form'!E450</f>
        <v>14.5</v>
      </c>
      <c r="J2563" s="231">
        <f>'Order Form'!N450</f>
        <v>0</v>
      </c>
      <c r="K2563" s="231" t="str">
        <f t="shared" si="172"/>
        <v>F</v>
      </c>
      <c r="L2563" s="231">
        <f>IF('Pricing + Order Summary'!$O$13&gt;=8000,14,
IF('Pricing + Order Summary'!$O$13&gt;=5500,15,
IF('Pricing + Order Summary'!$O$13&gt;=4000,16,
IF('Pricing + Order Summary'!$O$13&gt;=2000,23,
IF('Pricing + Order Summary'!$O$13&gt;=750,21,
2)))))</f>
        <v>2</v>
      </c>
      <c r="M2563" s="231" t="str">
        <f>"SPS20115"&amp;"-"&amp;D2563&amp;"-"&amp;'Order Form'!$O$3&amp;"-5"</f>
        <v>SPS20115-0-1-5</v>
      </c>
    </row>
    <row r="2564" spans="1:13">
      <c r="A2564" s="234">
        <f>'Order Form'!A451</f>
        <v>15356</v>
      </c>
      <c r="B2564" s="234">
        <f t="shared" si="170"/>
        <v>15356</v>
      </c>
      <c r="C2564" s="235">
        <f t="shared" si="171"/>
        <v>15356</v>
      </c>
      <c r="D2564" s="231">
        <f>'Order Form'!$N$2</f>
        <v>0</v>
      </c>
      <c r="E2564" s="232">
        <f>'Order Form'!$N$11</f>
        <v>0</v>
      </c>
      <c r="F2564" s="232" t="str">
        <f>IF(ISBLANK('Order Form'!$N$12),"",'Order Form'!$N$12)</f>
        <v/>
      </c>
      <c r="G2564" s="232">
        <f t="shared" ca="1" si="173"/>
        <v>41887</v>
      </c>
      <c r="H2564" s="233">
        <f>'Order Form'!$N$13</f>
        <v>0</v>
      </c>
      <c r="I2564" s="236">
        <f>'Order Form'!E451</f>
        <v>14.5</v>
      </c>
      <c r="J2564" s="231">
        <f>'Order Form'!N451</f>
        <v>0</v>
      </c>
      <c r="K2564" s="231" t="str">
        <f t="shared" si="172"/>
        <v>F</v>
      </c>
      <c r="L2564" s="231">
        <f>IF('Pricing + Order Summary'!$O$13&gt;=8000,14,
IF('Pricing + Order Summary'!$O$13&gt;=5500,15,
IF('Pricing + Order Summary'!$O$13&gt;=4000,16,
IF('Pricing + Order Summary'!$O$13&gt;=2000,23,
IF('Pricing + Order Summary'!$O$13&gt;=750,21,
2)))))</f>
        <v>2</v>
      </c>
      <c r="M2564" s="231" t="str">
        <f>"SPS20115"&amp;"-"&amp;D2564&amp;"-"&amp;'Order Form'!$O$3&amp;"-5"</f>
        <v>SPS20115-0-1-5</v>
      </c>
    </row>
    <row r="2565" spans="1:13">
      <c r="A2565" s="234">
        <f>'Order Form'!A452</f>
        <v>15357</v>
      </c>
      <c r="B2565" s="234">
        <f t="shared" si="170"/>
        <v>15357</v>
      </c>
      <c r="C2565" s="235">
        <f t="shared" si="171"/>
        <v>15357</v>
      </c>
      <c r="D2565" s="231">
        <f>'Order Form'!$N$2</f>
        <v>0</v>
      </c>
      <c r="E2565" s="232">
        <f>'Order Form'!$N$11</f>
        <v>0</v>
      </c>
      <c r="F2565" s="232" t="str">
        <f>IF(ISBLANK('Order Form'!$N$12),"",'Order Form'!$N$12)</f>
        <v/>
      </c>
      <c r="G2565" s="232">
        <f t="shared" ca="1" si="173"/>
        <v>41887</v>
      </c>
      <c r="H2565" s="233">
        <f>'Order Form'!$N$13</f>
        <v>0</v>
      </c>
      <c r="I2565" s="236">
        <f>'Order Form'!E452</f>
        <v>14.5</v>
      </c>
      <c r="J2565" s="231">
        <f>'Order Form'!N452</f>
        <v>0</v>
      </c>
      <c r="K2565" s="231" t="str">
        <f t="shared" si="172"/>
        <v>F</v>
      </c>
      <c r="L2565" s="231">
        <f>IF('Pricing + Order Summary'!$O$13&gt;=8000,14,
IF('Pricing + Order Summary'!$O$13&gt;=5500,15,
IF('Pricing + Order Summary'!$O$13&gt;=4000,16,
IF('Pricing + Order Summary'!$O$13&gt;=2000,23,
IF('Pricing + Order Summary'!$O$13&gt;=750,21,
2)))))</f>
        <v>2</v>
      </c>
      <c r="M2565" s="231" t="str">
        <f>"SPS20115"&amp;"-"&amp;D2565&amp;"-"&amp;'Order Form'!$O$3&amp;"-5"</f>
        <v>SPS20115-0-1-5</v>
      </c>
    </row>
    <row r="2566" spans="1:13">
      <c r="A2566" s="234">
        <f>'Order Form'!A453</f>
        <v>15358</v>
      </c>
      <c r="B2566" s="234">
        <f t="shared" si="170"/>
        <v>15358</v>
      </c>
      <c r="C2566" s="235">
        <f t="shared" si="171"/>
        <v>15358</v>
      </c>
      <c r="D2566" s="231">
        <f>'Order Form'!$N$2</f>
        <v>0</v>
      </c>
      <c r="E2566" s="232">
        <f>'Order Form'!$N$11</f>
        <v>0</v>
      </c>
      <c r="F2566" s="232" t="str">
        <f>IF(ISBLANK('Order Form'!$N$12),"",'Order Form'!$N$12)</f>
        <v/>
      </c>
      <c r="G2566" s="232">
        <f t="shared" ca="1" si="173"/>
        <v>41887</v>
      </c>
      <c r="H2566" s="233">
        <f>'Order Form'!$N$13</f>
        <v>0</v>
      </c>
      <c r="I2566" s="236">
        <f>'Order Form'!E453</f>
        <v>14.5</v>
      </c>
      <c r="J2566" s="231">
        <f>'Order Form'!N453</f>
        <v>0</v>
      </c>
      <c r="K2566" s="231" t="str">
        <f t="shared" si="172"/>
        <v>F</v>
      </c>
      <c r="L2566" s="231">
        <f>IF('Pricing + Order Summary'!$O$13&gt;=8000,14,
IF('Pricing + Order Summary'!$O$13&gt;=5500,15,
IF('Pricing + Order Summary'!$O$13&gt;=4000,16,
IF('Pricing + Order Summary'!$O$13&gt;=2000,23,
IF('Pricing + Order Summary'!$O$13&gt;=750,21,
2)))))</f>
        <v>2</v>
      </c>
      <c r="M2566" s="231" t="str">
        <f>"SPS20115"&amp;"-"&amp;D2566&amp;"-"&amp;'Order Form'!$O$3&amp;"-5"</f>
        <v>SPS20115-0-1-5</v>
      </c>
    </row>
    <row r="2567" spans="1:13">
      <c r="A2567" s="234">
        <f>'Order Form'!A454</f>
        <v>15359</v>
      </c>
      <c r="B2567" s="234">
        <f t="shared" si="170"/>
        <v>15359</v>
      </c>
      <c r="C2567" s="235">
        <f t="shared" si="171"/>
        <v>15359</v>
      </c>
      <c r="D2567" s="231">
        <f>'Order Form'!$N$2</f>
        <v>0</v>
      </c>
      <c r="E2567" s="232">
        <f>'Order Form'!$N$11</f>
        <v>0</v>
      </c>
      <c r="F2567" s="232" t="str">
        <f>IF(ISBLANK('Order Form'!$N$12),"",'Order Form'!$N$12)</f>
        <v/>
      </c>
      <c r="G2567" s="232">
        <f t="shared" ca="1" si="173"/>
        <v>41887</v>
      </c>
      <c r="H2567" s="233">
        <f>'Order Form'!$N$13</f>
        <v>0</v>
      </c>
      <c r="I2567" s="236">
        <f>'Order Form'!E454</f>
        <v>14.5</v>
      </c>
      <c r="J2567" s="231">
        <f>'Order Form'!N454</f>
        <v>0</v>
      </c>
      <c r="K2567" s="231" t="str">
        <f t="shared" si="172"/>
        <v>F</v>
      </c>
      <c r="L2567" s="231">
        <f>IF('Pricing + Order Summary'!$O$13&gt;=8000,14,
IF('Pricing + Order Summary'!$O$13&gt;=5500,15,
IF('Pricing + Order Summary'!$O$13&gt;=4000,16,
IF('Pricing + Order Summary'!$O$13&gt;=2000,23,
IF('Pricing + Order Summary'!$O$13&gt;=750,21,
2)))))</f>
        <v>2</v>
      </c>
      <c r="M2567" s="231" t="str">
        <f>"SPS20115"&amp;"-"&amp;D2567&amp;"-"&amp;'Order Form'!$O$3&amp;"-5"</f>
        <v>SPS20115-0-1-5</v>
      </c>
    </row>
    <row r="2568" spans="1:13">
      <c r="A2568" s="234">
        <f>'Order Form'!A455</f>
        <v>15360</v>
      </c>
      <c r="B2568" s="234">
        <f t="shared" si="170"/>
        <v>15360</v>
      </c>
      <c r="C2568" s="235">
        <f t="shared" si="171"/>
        <v>15360</v>
      </c>
      <c r="D2568" s="231">
        <f>'Order Form'!$N$2</f>
        <v>0</v>
      </c>
      <c r="E2568" s="232">
        <f>'Order Form'!$N$11</f>
        <v>0</v>
      </c>
      <c r="F2568" s="232" t="str">
        <f>IF(ISBLANK('Order Form'!$N$12),"",'Order Form'!$N$12)</f>
        <v/>
      </c>
      <c r="G2568" s="232">
        <f t="shared" ca="1" si="173"/>
        <v>41887</v>
      </c>
      <c r="H2568" s="233">
        <f>'Order Form'!$N$13</f>
        <v>0</v>
      </c>
      <c r="I2568" s="236">
        <f>'Order Form'!E455</f>
        <v>14.5</v>
      </c>
      <c r="J2568" s="231">
        <f>'Order Form'!N455</f>
        <v>0</v>
      </c>
      <c r="K2568" s="231" t="str">
        <f t="shared" si="172"/>
        <v>F</v>
      </c>
      <c r="L2568" s="231">
        <f>IF('Pricing + Order Summary'!$O$13&gt;=8000,14,
IF('Pricing + Order Summary'!$O$13&gt;=5500,15,
IF('Pricing + Order Summary'!$O$13&gt;=4000,16,
IF('Pricing + Order Summary'!$O$13&gt;=2000,23,
IF('Pricing + Order Summary'!$O$13&gt;=750,21,
2)))))</f>
        <v>2</v>
      </c>
      <c r="M2568" s="231" t="str">
        <f>"SPS20115"&amp;"-"&amp;D2568&amp;"-"&amp;'Order Form'!$O$3&amp;"-5"</f>
        <v>SPS20115-0-1-5</v>
      </c>
    </row>
    <row r="2569" spans="1:13">
      <c r="A2569" s="234">
        <f>'Order Form'!A456</f>
        <v>15349</v>
      </c>
      <c r="B2569" s="234">
        <f t="shared" si="170"/>
        <v>15349</v>
      </c>
      <c r="C2569" s="235">
        <f t="shared" si="171"/>
        <v>15349</v>
      </c>
      <c r="D2569" s="231">
        <f>'Order Form'!$N$2</f>
        <v>0</v>
      </c>
      <c r="E2569" s="232">
        <f>'Order Form'!$N$11</f>
        <v>0</v>
      </c>
      <c r="F2569" s="232" t="str">
        <f>IF(ISBLANK('Order Form'!$N$12),"",'Order Form'!$N$12)</f>
        <v/>
      </c>
      <c r="G2569" s="232">
        <f t="shared" ca="1" si="173"/>
        <v>41887</v>
      </c>
      <c r="H2569" s="233">
        <f>'Order Form'!$N$13</f>
        <v>0</v>
      </c>
      <c r="I2569" s="236">
        <f>'Order Form'!E456</f>
        <v>18.5</v>
      </c>
      <c r="J2569" s="231">
        <f>'Order Form'!N456</f>
        <v>0</v>
      </c>
      <c r="K2569" s="231" t="str">
        <f t="shared" si="172"/>
        <v>F</v>
      </c>
      <c r="L2569" s="231">
        <f>IF('Pricing + Order Summary'!$O$13&gt;=8000,14,
IF('Pricing + Order Summary'!$O$13&gt;=5500,15,
IF('Pricing + Order Summary'!$O$13&gt;=4000,16,
IF('Pricing + Order Summary'!$O$13&gt;=2000,23,
IF('Pricing + Order Summary'!$O$13&gt;=750,21,
2)))))</f>
        <v>2</v>
      </c>
      <c r="M2569" s="231" t="str">
        <f>"SPS20115"&amp;"-"&amp;D2569&amp;"-"&amp;'Order Form'!$O$3&amp;"-5"</f>
        <v>SPS20115-0-1-5</v>
      </c>
    </row>
    <row r="2570" spans="1:13">
      <c r="A2570" s="234">
        <f>'Order Form'!A457</f>
        <v>15350</v>
      </c>
      <c r="B2570" s="234">
        <f t="shared" si="170"/>
        <v>15350</v>
      </c>
      <c r="C2570" s="235">
        <f t="shared" si="171"/>
        <v>15350</v>
      </c>
      <c r="D2570" s="231">
        <f>'Order Form'!$N$2</f>
        <v>0</v>
      </c>
      <c r="E2570" s="232">
        <f>'Order Form'!$N$11</f>
        <v>0</v>
      </c>
      <c r="F2570" s="232" t="str">
        <f>IF(ISBLANK('Order Form'!$N$12),"",'Order Form'!$N$12)</f>
        <v/>
      </c>
      <c r="G2570" s="232">
        <f t="shared" ca="1" si="173"/>
        <v>41887</v>
      </c>
      <c r="H2570" s="233">
        <f>'Order Form'!$N$13</f>
        <v>0</v>
      </c>
      <c r="I2570" s="236">
        <f>'Order Form'!E457</f>
        <v>18.5</v>
      </c>
      <c r="J2570" s="231">
        <f>'Order Form'!N457</f>
        <v>0</v>
      </c>
      <c r="K2570" s="231" t="str">
        <f t="shared" si="172"/>
        <v>F</v>
      </c>
      <c r="L2570" s="231">
        <f>IF('Pricing + Order Summary'!$O$13&gt;=8000,14,
IF('Pricing + Order Summary'!$O$13&gt;=5500,15,
IF('Pricing + Order Summary'!$O$13&gt;=4000,16,
IF('Pricing + Order Summary'!$O$13&gt;=2000,23,
IF('Pricing + Order Summary'!$O$13&gt;=750,21,
2)))))</f>
        <v>2</v>
      </c>
      <c r="M2570" s="231" t="str">
        <f>"SPS20115"&amp;"-"&amp;D2570&amp;"-"&amp;'Order Form'!$O$3&amp;"-5"</f>
        <v>SPS20115-0-1-5</v>
      </c>
    </row>
    <row r="2571" spans="1:13">
      <c r="A2571" s="234">
        <f>'Order Form'!A458</f>
        <v>15351</v>
      </c>
      <c r="B2571" s="234">
        <f t="shared" si="170"/>
        <v>15351</v>
      </c>
      <c r="C2571" s="235">
        <f t="shared" si="171"/>
        <v>15351</v>
      </c>
      <c r="D2571" s="231">
        <f>'Order Form'!$N$2</f>
        <v>0</v>
      </c>
      <c r="E2571" s="232">
        <f>'Order Form'!$N$11</f>
        <v>0</v>
      </c>
      <c r="F2571" s="232" t="str">
        <f>IF(ISBLANK('Order Form'!$N$12),"",'Order Form'!$N$12)</f>
        <v/>
      </c>
      <c r="G2571" s="232">
        <f t="shared" ca="1" si="173"/>
        <v>41887</v>
      </c>
      <c r="H2571" s="233">
        <f>'Order Form'!$N$13</f>
        <v>0</v>
      </c>
      <c r="I2571" s="236">
        <f>'Order Form'!E458</f>
        <v>18.5</v>
      </c>
      <c r="J2571" s="231">
        <f>'Order Form'!N458</f>
        <v>0</v>
      </c>
      <c r="K2571" s="231" t="str">
        <f t="shared" si="172"/>
        <v>F</v>
      </c>
      <c r="L2571" s="231">
        <f>IF('Pricing + Order Summary'!$O$13&gt;=8000,14,
IF('Pricing + Order Summary'!$O$13&gt;=5500,15,
IF('Pricing + Order Summary'!$O$13&gt;=4000,16,
IF('Pricing + Order Summary'!$O$13&gt;=2000,23,
IF('Pricing + Order Summary'!$O$13&gt;=750,21,
2)))))</f>
        <v>2</v>
      </c>
      <c r="M2571" s="231" t="str">
        <f>"SPS20115"&amp;"-"&amp;D2571&amp;"-"&amp;'Order Form'!$O$3&amp;"-5"</f>
        <v>SPS20115-0-1-5</v>
      </c>
    </row>
    <row r="2572" spans="1:13">
      <c r="A2572" s="234">
        <f>'Order Form'!A459</f>
        <v>15352</v>
      </c>
      <c r="B2572" s="234">
        <f t="shared" si="170"/>
        <v>15352</v>
      </c>
      <c r="C2572" s="235">
        <f t="shared" si="171"/>
        <v>15352</v>
      </c>
      <c r="D2572" s="231">
        <f>'Order Form'!$N$2</f>
        <v>0</v>
      </c>
      <c r="E2572" s="232">
        <f>'Order Form'!$N$11</f>
        <v>0</v>
      </c>
      <c r="F2572" s="232" t="str">
        <f>IF(ISBLANK('Order Form'!$N$12),"",'Order Form'!$N$12)</f>
        <v/>
      </c>
      <c r="G2572" s="232">
        <f t="shared" ca="1" si="173"/>
        <v>41887</v>
      </c>
      <c r="H2572" s="233">
        <f>'Order Form'!$N$13</f>
        <v>0</v>
      </c>
      <c r="I2572" s="236">
        <f>'Order Form'!E459</f>
        <v>18.5</v>
      </c>
      <c r="J2572" s="231">
        <f>'Order Form'!N459</f>
        <v>0</v>
      </c>
      <c r="K2572" s="231" t="str">
        <f t="shared" si="172"/>
        <v>F</v>
      </c>
      <c r="L2572" s="231">
        <f>IF('Pricing + Order Summary'!$O$13&gt;=8000,14,
IF('Pricing + Order Summary'!$O$13&gt;=5500,15,
IF('Pricing + Order Summary'!$O$13&gt;=4000,16,
IF('Pricing + Order Summary'!$O$13&gt;=2000,23,
IF('Pricing + Order Summary'!$O$13&gt;=750,21,
2)))))</f>
        <v>2</v>
      </c>
      <c r="M2572" s="231" t="str">
        <f>"SPS20115"&amp;"-"&amp;D2572&amp;"-"&amp;'Order Form'!$O$3&amp;"-5"</f>
        <v>SPS20115-0-1-5</v>
      </c>
    </row>
    <row r="2573" spans="1:13">
      <c r="A2573" s="234">
        <f>'Order Form'!A460</f>
        <v>15345</v>
      </c>
      <c r="B2573" s="234">
        <f t="shared" si="170"/>
        <v>15345</v>
      </c>
      <c r="C2573" s="235">
        <f t="shared" si="171"/>
        <v>15345</v>
      </c>
      <c r="D2573" s="231">
        <f>'Order Form'!$N$2</f>
        <v>0</v>
      </c>
      <c r="E2573" s="232">
        <f>'Order Form'!$N$11</f>
        <v>0</v>
      </c>
      <c r="F2573" s="232" t="str">
        <f>IF(ISBLANK('Order Form'!$N$12),"",'Order Form'!$N$12)</f>
        <v/>
      </c>
      <c r="G2573" s="232">
        <f t="shared" ca="1" si="173"/>
        <v>41887</v>
      </c>
      <c r="H2573" s="233">
        <f>'Order Form'!$N$13</f>
        <v>0</v>
      </c>
      <c r="I2573" s="236">
        <f>'Order Form'!E460</f>
        <v>18.5</v>
      </c>
      <c r="J2573" s="231">
        <f>'Order Form'!N460</f>
        <v>0</v>
      </c>
      <c r="K2573" s="231" t="str">
        <f t="shared" si="172"/>
        <v>F</v>
      </c>
      <c r="L2573" s="231">
        <f>IF('Pricing + Order Summary'!$O$13&gt;=8000,14,
IF('Pricing + Order Summary'!$O$13&gt;=5500,15,
IF('Pricing + Order Summary'!$O$13&gt;=4000,16,
IF('Pricing + Order Summary'!$O$13&gt;=2000,23,
IF('Pricing + Order Summary'!$O$13&gt;=750,21,
2)))))</f>
        <v>2</v>
      </c>
      <c r="M2573" s="231" t="str">
        <f>"SPS20115"&amp;"-"&amp;D2573&amp;"-"&amp;'Order Form'!$O$3&amp;"-5"</f>
        <v>SPS20115-0-1-5</v>
      </c>
    </row>
    <row r="2574" spans="1:13">
      <c r="A2574" s="234">
        <f>'Order Form'!A461</f>
        <v>15346</v>
      </c>
      <c r="B2574" s="234">
        <f t="shared" si="170"/>
        <v>15346</v>
      </c>
      <c r="C2574" s="235">
        <f t="shared" si="171"/>
        <v>15346</v>
      </c>
      <c r="D2574" s="231">
        <f>'Order Form'!$N$2</f>
        <v>0</v>
      </c>
      <c r="E2574" s="232">
        <f>'Order Form'!$N$11</f>
        <v>0</v>
      </c>
      <c r="F2574" s="232" t="str">
        <f>IF(ISBLANK('Order Form'!$N$12),"",'Order Form'!$N$12)</f>
        <v/>
      </c>
      <c r="G2574" s="232">
        <f t="shared" ca="1" si="173"/>
        <v>41887</v>
      </c>
      <c r="H2574" s="233">
        <f>'Order Form'!$N$13</f>
        <v>0</v>
      </c>
      <c r="I2574" s="236">
        <f>'Order Form'!E461</f>
        <v>18.5</v>
      </c>
      <c r="J2574" s="231">
        <f>'Order Form'!N461</f>
        <v>0</v>
      </c>
      <c r="K2574" s="231" t="str">
        <f t="shared" si="172"/>
        <v>F</v>
      </c>
      <c r="L2574" s="231">
        <f>IF('Pricing + Order Summary'!$O$13&gt;=8000,14,
IF('Pricing + Order Summary'!$O$13&gt;=5500,15,
IF('Pricing + Order Summary'!$O$13&gt;=4000,16,
IF('Pricing + Order Summary'!$O$13&gt;=2000,23,
IF('Pricing + Order Summary'!$O$13&gt;=750,21,
2)))))</f>
        <v>2</v>
      </c>
      <c r="M2574" s="231" t="str">
        <f>"SPS20115"&amp;"-"&amp;D2574&amp;"-"&amp;'Order Form'!$O$3&amp;"-5"</f>
        <v>SPS20115-0-1-5</v>
      </c>
    </row>
    <row r="2575" spans="1:13">
      <c r="A2575" s="234">
        <f>'Order Form'!A462</f>
        <v>15347</v>
      </c>
      <c r="B2575" s="234">
        <f t="shared" si="170"/>
        <v>15347</v>
      </c>
      <c r="C2575" s="235">
        <f t="shared" si="171"/>
        <v>15347</v>
      </c>
      <c r="D2575" s="231">
        <f>'Order Form'!$N$2</f>
        <v>0</v>
      </c>
      <c r="E2575" s="232">
        <f>'Order Form'!$N$11</f>
        <v>0</v>
      </c>
      <c r="F2575" s="232" t="str">
        <f>IF(ISBLANK('Order Form'!$N$12),"",'Order Form'!$N$12)</f>
        <v/>
      </c>
      <c r="G2575" s="232">
        <f t="shared" ca="1" si="173"/>
        <v>41887</v>
      </c>
      <c r="H2575" s="233">
        <f>'Order Form'!$N$13</f>
        <v>0</v>
      </c>
      <c r="I2575" s="236">
        <f>'Order Form'!E462</f>
        <v>18.5</v>
      </c>
      <c r="J2575" s="231">
        <f>'Order Form'!N462</f>
        <v>0</v>
      </c>
      <c r="K2575" s="231" t="str">
        <f t="shared" si="172"/>
        <v>F</v>
      </c>
      <c r="L2575" s="231">
        <f>IF('Pricing + Order Summary'!$O$13&gt;=8000,14,
IF('Pricing + Order Summary'!$O$13&gt;=5500,15,
IF('Pricing + Order Summary'!$O$13&gt;=4000,16,
IF('Pricing + Order Summary'!$O$13&gt;=2000,23,
IF('Pricing + Order Summary'!$O$13&gt;=750,21,
2)))))</f>
        <v>2</v>
      </c>
      <c r="M2575" s="231" t="str">
        <f>"SPS20115"&amp;"-"&amp;D2575&amp;"-"&amp;'Order Form'!$O$3&amp;"-5"</f>
        <v>SPS20115-0-1-5</v>
      </c>
    </row>
    <row r="2576" spans="1:13">
      <c r="A2576" s="234">
        <f>'Order Form'!A463</f>
        <v>15348</v>
      </c>
      <c r="B2576" s="234">
        <f t="shared" si="170"/>
        <v>15348</v>
      </c>
      <c r="C2576" s="235">
        <f t="shared" si="171"/>
        <v>15348</v>
      </c>
      <c r="D2576" s="231">
        <f>'Order Form'!$N$2</f>
        <v>0</v>
      </c>
      <c r="E2576" s="232">
        <f>'Order Form'!$N$11</f>
        <v>0</v>
      </c>
      <c r="F2576" s="232" t="str">
        <f>IF(ISBLANK('Order Form'!$N$12),"",'Order Form'!$N$12)</f>
        <v/>
      </c>
      <c r="G2576" s="232">
        <f t="shared" ca="1" si="173"/>
        <v>41887</v>
      </c>
      <c r="H2576" s="233">
        <f>'Order Form'!$N$13</f>
        <v>0</v>
      </c>
      <c r="I2576" s="236">
        <f>'Order Form'!E463</f>
        <v>18.5</v>
      </c>
      <c r="J2576" s="231">
        <f>'Order Form'!N463</f>
        <v>0</v>
      </c>
      <c r="K2576" s="231" t="str">
        <f t="shared" si="172"/>
        <v>F</v>
      </c>
      <c r="L2576" s="231">
        <f>IF('Pricing + Order Summary'!$O$13&gt;=8000,14,
IF('Pricing + Order Summary'!$O$13&gt;=5500,15,
IF('Pricing + Order Summary'!$O$13&gt;=4000,16,
IF('Pricing + Order Summary'!$O$13&gt;=2000,23,
IF('Pricing + Order Summary'!$O$13&gt;=750,21,
2)))))</f>
        <v>2</v>
      </c>
      <c r="M2576" s="231" t="str">
        <f>"SPS20115"&amp;"-"&amp;D2576&amp;"-"&amp;'Order Form'!$O$3&amp;"-5"</f>
        <v>SPS20115-0-1-5</v>
      </c>
    </row>
    <row r="2577" spans="1:13">
      <c r="A2577" s="234">
        <f>'Order Form'!A464</f>
        <v>15341</v>
      </c>
      <c r="B2577" s="234">
        <f t="shared" si="170"/>
        <v>15341</v>
      </c>
      <c r="C2577" s="235">
        <f t="shared" si="171"/>
        <v>15341</v>
      </c>
      <c r="D2577" s="231">
        <f>'Order Form'!$N$2</f>
        <v>0</v>
      </c>
      <c r="E2577" s="232">
        <f>'Order Form'!$N$11</f>
        <v>0</v>
      </c>
      <c r="F2577" s="232" t="str">
        <f>IF(ISBLANK('Order Form'!$N$12),"",'Order Form'!$N$12)</f>
        <v/>
      </c>
      <c r="G2577" s="232">
        <f t="shared" ca="1" si="173"/>
        <v>41887</v>
      </c>
      <c r="H2577" s="233">
        <f>'Order Form'!$N$13</f>
        <v>0</v>
      </c>
      <c r="I2577" s="236">
        <f>'Order Form'!E464</f>
        <v>18.5</v>
      </c>
      <c r="J2577" s="231">
        <f>'Order Form'!N464</f>
        <v>0</v>
      </c>
      <c r="K2577" s="231" t="str">
        <f t="shared" si="172"/>
        <v>F</v>
      </c>
      <c r="L2577" s="231">
        <f>IF('Pricing + Order Summary'!$O$13&gt;=8000,14,
IF('Pricing + Order Summary'!$O$13&gt;=5500,15,
IF('Pricing + Order Summary'!$O$13&gt;=4000,16,
IF('Pricing + Order Summary'!$O$13&gt;=2000,23,
IF('Pricing + Order Summary'!$O$13&gt;=750,21,
2)))))</f>
        <v>2</v>
      </c>
      <c r="M2577" s="231" t="str">
        <f>"SPS20115"&amp;"-"&amp;D2577&amp;"-"&amp;'Order Form'!$O$3&amp;"-5"</f>
        <v>SPS20115-0-1-5</v>
      </c>
    </row>
    <row r="2578" spans="1:13">
      <c r="A2578" s="234">
        <f>'Order Form'!A465</f>
        <v>15342</v>
      </c>
      <c r="B2578" s="234">
        <f t="shared" si="170"/>
        <v>15342</v>
      </c>
      <c r="C2578" s="235">
        <f t="shared" si="171"/>
        <v>15342</v>
      </c>
      <c r="D2578" s="231">
        <f>'Order Form'!$N$2</f>
        <v>0</v>
      </c>
      <c r="E2578" s="232">
        <f>'Order Form'!$N$11</f>
        <v>0</v>
      </c>
      <c r="F2578" s="232" t="str">
        <f>IF(ISBLANK('Order Form'!$N$12),"",'Order Form'!$N$12)</f>
        <v/>
      </c>
      <c r="G2578" s="232">
        <f t="shared" ca="1" si="173"/>
        <v>41887</v>
      </c>
      <c r="H2578" s="233">
        <f>'Order Form'!$N$13</f>
        <v>0</v>
      </c>
      <c r="I2578" s="236">
        <f>'Order Form'!E465</f>
        <v>18.5</v>
      </c>
      <c r="J2578" s="231">
        <f>'Order Form'!N465</f>
        <v>0</v>
      </c>
      <c r="K2578" s="231" t="str">
        <f t="shared" si="172"/>
        <v>F</v>
      </c>
      <c r="L2578" s="231">
        <f>IF('Pricing + Order Summary'!$O$13&gt;=8000,14,
IF('Pricing + Order Summary'!$O$13&gt;=5500,15,
IF('Pricing + Order Summary'!$O$13&gt;=4000,16,
IF('Pricing + Order Summary'!$O$13&gt;=2000,23,
IF('Pricing + Order Summary'!$O$13&gt;=750,21,
2)))))</f>
        <v>2</v>
      </c>
      <c r="M2578" s="231" t="str">
        <f>"SPS20115"&amp;"-"&amp;D2578&amp;"-"&amp;'Order Form'!$O$3&amp;"-5"</f>
        <v>SPS20115-0-1-5</v>
      </c>
    </row>
    <row r="2579" spans="1:13">
      <c r="A2579" s="234">
        <f>'Order Form'!A466</f>
        <v>15343</v>
      </c>
      <c r="B2579" s="234">
        <f t="shared" ref="B2579:B2642" si="174">A2579</f>
        <v>15343</v>
      </c>
      <c r="C2579" s="235">
        <f t="shared" ref="C2579:C2642" si="175">IF(B2579=0,A2579,B2579)</f>
        <v>15343</v>
      </c>
      <c r="D2579" s="231">
        <f>'Order Form'!$N$2</f>
        <v>0</v>
      </c>
      <c r="E2579" s="232">
        <f>'Order Form'!$N$11</f>
        <v>0</v>
      </c>
      <c r="F2579" s="232" t="str">
        <f>IF(ISBLANK('Order Form'!$N$12),"",'Order Form'!$N$12)</f>
        <v/>
      </c>
      <c r="G2579" s="232">
        <f t="shared" ca="1" si="173"/>
        <v>41887</v>
      </c>
      <c r="H2579" s="233">
        <f>'Order Form'!$N$13</f>
        <v>0</v>
      </c>
      <c r="I2579" s="236">
        <f>'Order Form'!E466</f>
        <v>18.5</v>
      </c>
      <c r="J2579" s="231">
        <f>'Order Form'!N466</f>
        <v>0</v>
      </c>
      <c r="K2579" s="231" t="str">
        <f t="shared" ref="K2579:K2642" si="176">IF(J2579=0,"F","T")</f>
        <v>F</v>
      </c>
      <c r="L2579" s="231">
        <f>IF('Pricing + Order Summary'!$O$13&gt;=8000,14,
IF('Pricing + Order Summary'!$O$13&gt;=5500,15,
IF('Pricing + Order Summary'!$O$13&gt;=4000,16,
IF('Pricing + Order Summary'!$O$13&gt;=2000,23,
IF('Pricing + Order Summary'!$O$13&gt;=750,21,
2)))))</f>
        <v>2</v>
      </c>
      <c r="M2579" s="231" t="str">
        <f>"SPS20115"&amp;"-"&amp;D2579&amp;"-"&amp;'Order Form'!$O$3&amp;"-5"</f>
        <v>SPS20115-0-1-5</v>
      </c>
    </row>
    <row r="2580" spans="1:13">
      <c r="A2580" s="234">
        <f>'Order Form'!A467</f>
        <v>15344</v>
      </c>
      <c r="B2580" s="234">
        <f t="shared" si="174"/>
        <v>15344</v>
      </c>
      <c r="C2580" s="235">
        <f t="shared" si="175"/>
        <v>15344</v>
      </c>
      <c r="D2580" s="231">
        <f>'Order Form'!$N$2</f>
        <v>0</v>
      </c>
      <c r="E2580" s="232">
        <f>'Order Form'!$N$11</f>
        <v>0</v>
      </c>
      <c r="F2580" s="232" t="str">
        <f>IF(ISBLANK('Order Form'!$N$12),"",'Order Form'!$N$12)</f>
        <v/>
      </c>
      <c r="G2580" s="232">
        <f t="shared" ca="1" si="173"/>
        <v>41887</v>
      </c>
      <c r="H2580" s="233">
        <f>'Order Form'!$N$13</f>
        <v>0</v>
      </c>
      <c r="I2580" s="236">
        <f>'Order Form'!E467</f>
        <v>18.5</v>
      </c>
      <c r="J2580" s="231">
        <f>'Order Form'!N467</f>
        <v>0</v>
      </c>
      <c r="K2580" s="231" t="str">
        <f t="shared" si="176"/>
        <v>F</v>
      </c>
      <c r="L2580" s="231">
        <f>IF('Pricing + Order Summary'!$O$13&gt;=8000,14,
IF('Pricing + Order Summary'!$O$13&gt;=5500,15,
IF('Pricing + Order Summary'!$O$13&gt;=4000,16,
IF('Pricing + Order Summary'!$O$13&gt;=2000,23,
IF('Pricing + Order Summary'!$O$13&gt;=750,21,
2)))))</f>
        <v>2</v>
      </c>
      <c r="M2580" s="231" t="str">
        <f>"SPS20115"&amp;"-"&amp;D2580&amp;"-"&amp;'Order Form'!$O$3&amp;"-5"</f>
        <v>SPS20115-0-1-5</v>
      </c>
    </row>
    <row r="2581" spans="1:13">
      <c r="A2581" s="234">
        <f>'Order Form'!A468</f>
        <v>15337</v>
      </c>
      <c r="B2581" s="234">
        <f t="shared" si="174"/>
        <v>15337</v>
      </c>
      <c r="C2581" s="235">
        <f t="shared" si="175"/>
        <v>15337</v>
      </c>
      <c r="D2581" s="231">
        <f>'Order Form'!$N$2</f>
        <v>0</v>
      </c>
      <c r="E2581" s="232">
        <f>'Order Form'!$N$11</f>
        <v>0</v>
      </c>
      <c r="F2581" s="232" t="str">
        <f>IF(ISBLANK('Order Form'!$N$12),"",'Order Form'!$N$12)</f>
        <v/>
      </c>
      <c r="G2581" s="232">
        <f t="shared" ca="1" si="173"/>
        <v>41887</v>
      </c>
      <c r="H2581" s="233">
        <f>'Order Form'!$N$13</f>
        <v>0</v>
      </c>
      <c r="I2581" s="236">
        <f>'Order Form'!E468</f>
        <v>18.5</v>
      </c>
      <c r="J2581" s="231">
        <f>'Order Form'!N468</f>
        <v>0</v>
      </c>
      <c r="K2581" s="231" t="str">
        <f t="shared" si="176"/>
        <v>F</v>
      </c>
      <c r="L2581" s="231">
        <f>IF('Pricing + Order Summary'!$O$13&gt;=8000,14,
IF('Pricing + Order Summary'!$O$13&gt;=5500,15,
IF('Pricing + Order Summary'!$O$13&gt;=4000,16,
IF('Pricing + Order Summary'!$O$13&gt;=2000,23,
IF('Pricing + Order Summary'!$O$13&gt;=750,21,
2)))))</f>
        <v>2</v>
      </c>
      <c r="M2581" s="231" t="str">
        <f>"SPS20115"&amp;"-"&amp;D2581&amp;"-"&amp;'Order Form'!$O$3&amp;"-5"</f>
        <v>SPS20115-0-1-5</v>
      </c>
    </row>
    <row r="2582" spans="1:13">
      <c r="A2582" s="234">
        <f>'Order Form'!A469</f>
        <v>15338</v>
      </c>
      <c r="B2582" s="234">
        <f t="shared" si="174"/>
        <v>15338</v>
      </c>
      <c r="C2582" s="235">
        <f t="shared" si="175"/>
        <v>15338</v>
      </c>
      <c r="D2582" s="231">
        <f>'Order Form'!$N$2</f>
        <v>0</v>
      </c>
      <c r="E2582" s="232">
        <f>'Order Form'!$N$11</f>
        <v>0</v>
      </c>
      <c r="F2582" s="232" t="str">
        <f>IF(ISBLANK('Order Form'!$N$12),"",'Order Form'!$N$12)</f>
        <v/>
      </c>
      <c r="G2582" s="232">
        <f t="shared" ca="1" si="173"/>
        <v>41887</v>
      </c>
      <c r="H2582" s="233">
        <f>'Order Form'!$N$13</f>
        <v>0</v>
      </c>
      <c r="I2582" s="236">
        <f>'Order Form'!E469</f>
        <v>18.5</v>
      </c>
      <c r="J2582" s="231">
        <f>'Order Form'!N469</f>
        <v>0</v>
      </c>
      <c r="K2582" s="231" t="str">
        <f t="shared" si="176"/>
        <v>F</v>
      </c>
      <c r="L2582" s="231">
        <f>IF('Pricing + Order Summary'!$O$13&gt;=8000,14,
IF('Pricing + Order Summary'!$O$13&gt;=5500,15,
IF('Pricing + Order Summary'!$O$13&gt;=4000,16,
IF('Pricing + Order Summary'!$O$13&gt;=2000,23,
IF('Pricing + Order Summary'!$O$13&gt;=750,21,
2)))))</f>
        <v>2</v>
      </c>
      <c r="M2582" s="231" t="str">
        <f>"SPS20115"&amp;"-"&amp;D2582&amp;"-"&amp;'Order Form'!$O$3&amp;"-5"</f>
        <v>SPS20115-0-1-5</v>
      </c>
    </row>
    <row r="2583" spans="1:13">
      <c r="A2583" s="234">
        <f>'Order Form'!A470</f>
        <v>15339</v>
      </c>
      <c r="B2583" s="234">
        <f t="shared" si="174"/>
        <v>15339</v>
      </c>
      <c r="C2583" s="235">
        <f t="shared" si="175"/>
        <v>15339</v>
      </c>
      <c r="D2583" s="231">
        <f>'Order Form'!$N$2</f>
        <v>0</v>
      </c>
      <c r="E2583" s="232">
        <f>'Order Form'!$N$11</f>
        <v>0</v>
      </c>
      <c r="F2583" s="232" t="str">
        <f>IF(ISBLANK('Order Form'!$N$12),"",'Order Form'!$N$12)</f>
        <v/>
      </c>
      <c r="G2583" s="232">
        <f t="shared" ca="1" si="173"/>
        <v>41887</v>
      </c>
      <c r="H2583" s="233">
        <f>'Order Form'!$N$13</f>
        <v>0</v>
      </c>
      <c r="I2583" s="236">
        <f>'Order Form'!E470</f>
        <v>18.5</v>
      </c>
      <c r="J2583" s="231">
        <f>'Order Form'!N470</f>
        <v>0</v>
      </c>
      <c r="K2583" s="231" t="str">
        <f t="shared" si="176"/>
        <v>F</v>
      </c>
      <c r="L2583" s="231">
        <f>IF('Pricing + Order Summary'!$O$13&gt;=8000,14,
IF('Pricing + Order Summary'!$O$13&gt;=5500,15,
IF('Pricing + Order Summary'!$O$13&gt;=4000,16,
IF('Pricing + Order Summary'!$O$13&gt;=2000,23,
IF('Pricing + Order Summary'!$O$13&gt;=750,21,
2)))))</f>
        <v>2</v>
      </c>
      <c r="M2583" s="231" t="str">
        <f>"SPS20115"&amp;"-"&amp;D2583&amp;"-"&amp;'Order Form'!$O$3&amp;"-5"</f>
        <v>SPS20115-0-1-5</v>
      </c>
    </row>
    <row r="2584" spans="1:13">
      <c r="A2584" s="234">
        <f>'Order Form'!A471</f>
        <v>15340</v>
      </c>
      <c r="B2584" s="234">
        <f t="shared" si="174"/>
        <v>15340</v>
      </c>
      <c r="C2584" s="235">
        <f t="shared" si="175"/>
        <v>15340</v>
      </c>
      <c r="D2584" s="231">
        <f>'Order Form'!$N$2</f>
        <v>0</v>
      </c>
      <c r="E2584" s="232">
        <f>'Order Form'!$N$11</f>
        <v>0</v>
      </c>
      <c r="F2584" s="232" t="str">
        <f>IF(ISBLANK('Order Form'!$N$12),"",'Order Form'!$N$12)</f>
        <v/>
      </c>
      <c r="G2584" s="232">
        <f t="shared" ca="1" si="173"/>
        <v>41887</v>
      </c>
      <c r="H2584" s="233">
        <f>'Order Form'!$N$13</f>
        <v>0</v>
      </c>
      <c r="I2584" s="236">
        <f>'Order Form'!E471</f>
        <v>18.5</v>
      </c>
      <c r="J2584" s="231">
        <f>'Order Form'!N471</f>
        <v>0</v>
      </c>
      <c r="K2584" s="231" t="str">
        <f t="shared" si="176"/>
        <v>F</v>
      </c>
      <c r="L2584" s="231">
        <f>IF('Pricing + Order Summary'!$O$13&gt;=8000,14,
IF('Pricing + Order Summary'!$O$13&gt;=5500,15,
IF('Pricing + Order Summary'!$O$13&gt;=4000,16,
IF('Pricing + Order Summary'!$O$13&gt;=2000,23,
IF('Pricing + Order Summary'!$O$13&gt;=750,21,
2)))))</f>
        <v>2</v>
      </c>
      <c r="M2584" s="231" t="str">
        <f>"SPS20115"&amp;"-"&amp;D2584&amp;"-"&amp;'Order Form'!$O$3&amp;"-5"</f>
        <v>SPS20115-0-1-5</v>
      </c>
    </row>
    <row r="2585" spans="1:13">
      <c r="A2585" s="234">
        <f>'Order Form'!A472</f>
        <v>15333</v>
      </c>
      <c r="B2585" s="234">
        <f t="shared" si="174"/>
        <v>15333</v>
      </c>
      <c r="C2585" s="235">
        <f t="shared" si="175"/>
        <v>15333</v>
      </c>
      <c r="D2585" s="231">
        <f>'Order Form'!$N$2</f>
        <v>0</v>
      </c>
      <c r="E2585" s="232">
        <f>'Order Form'!$N$11</f>
        <v>0</v>
      </c>
      <c r="F2585" s="232" t="str">
        <f>IF(ISBLANK('Order Form'!$N$12),"",'Order Form'!$N$12)</f>
        <v/>
      </c>
      <c r="G2585" s="232">
        <f t="shared" ca="1" si="173"/>
        <v>41887</v>
      </c>
      <c r="H2585" s="233">
        <f>'Order Form'!$N$13</f>
        <v>0</v>
      </c>
      <c r="I2585" s="236">
        <f>'Order Form'!E472</f>
        <v>18.5</v>
      </c>
      <c r="J2585" s="231">
        <f>'Order Form'!N472</f>
        <v>0</v>
      </c>
      <c r="K2585" s="231" t="str">
        <f t="shared" si="176"/>
        <v>F</v>
      </c>
      <c r="L2585" s="231">
        <f>IF('Pricing + Order Summary'!$O$13&gt;=8000,14,
IF('Pricing + Order Summary'!$O$13&gt;=5500,15,
IF('Pricing + Order Summary'!$O$13&gt;=4000,16,
IF('Pricing + Order Summary'!$O$13&gt;=2000,23,
IF('Pricing + Order Summary'!$O$13&gt;=750,21,
2)))))</f>
        <v>2</v>
      </c>
      <c r="M2585" s="231" t="str">
        <f>"SPS20115"&amp;"-"&amp;D2585&amp;"-"&amp;'Order Form'!$O$3&amp;"-5"</f>
        <v>SPS20115-0-1-5</v>
      </c>
    </row>
    <row r="2586" spans="1:13">
      <c r="A2586" s="234">
        <f>'Order Form'!A473</f>
        <v>15334</v>
      </c>
      <c r="B2586" s="234">
        <f t="shared" si="174"/>
        <v>15334</v>
      </c>
      <c r="C2586" s="235">
        <f t="shared" si="175"/>
        <v>15334</v>
      </c>
      <c r="D2586" s="231">
        <f>'Order Form'!$N$2</f>
        <v>0</v>
      </c>
      <c r="E2586" s="232">
        <f>'Order Form'!$N$11</f>
        <v>0</v>
      </c>
      <c r="F2586" s="232" t="str">
        <f>IF(ISBLANK('Order Form'!$N$12),"",'Order Form'!$N$12)</f>
        <v/>
      </c>
      <c r="G2586" s="232">
        <f t="shared" ca="1" si="173"/>
        <v>41887</v>
      </c>
      <c r="H2586" s="233">
        <f>'Order Form'!$N$13</f>
        <v>0</v>
      </c>
      <c r="I2586" s="236">
        <f>'Order Form'!E473</f>
        <v>18.5</v>
      </c>
      <c r="J2586" s="231">
        <f>'Order Form'!N473</f>
        <v>0</v>
      </c>
      <c r="K2586" s="231" t="str">
        <f t="shared" si="176"/>
        <v>F</v>
      </c>
      <c r="L2586" s="231">
        <f>IF('Pricing + Order Summary'!$O$13&gt;=8000,14,
IF('Pricing + Order Summary'!$O$13&gt;=5500,15,
IF('Pricing + Order Summary'!$O$13&gt;=4000,16,
IF('Pricing + Order Summary'!$O$13&gt;=2000,23,
IF('Pricing + Order Summary'!$O$13&gt;=750,21,
2)))))</f>
        <v>2</v>
      </c>
      <c r="M2586" s="231" t="str">
        <f>"SPS20115"&amp;"-"&amp;D2586&amp;"-"&amp;'Order Form'!$O$3&amp;"-5"</f>
        <v>SPS20115-0-1-5</v>
      </c>
    </row>
    <row r="2587" spans="1:13">
      <c r="A2587" s="234">
        <f>'Order Form'!A474</f>
        <v>15335</v>
      </c>
      <c r="B2587" s="234">
        <f t="shared" si="174"/>
        <v>15335</v>
      </c>
      <c r="C2587" s="235">
        <f t="shared" si="175"/>
        <v>15335</v>
      </c>
      <c r="D2587" s="231">
        <f>'Order Form'!$N$2</f>
        <v>0</v>
      </c>
      <c r="E2587" s="232">
        <f>'Order Form'!$N$11</f>
        <v>0</v>
      </c>
      <c r="F2587" s="232" t="str">
        <f>IF(ISBLANK('Order Form'!$N$12),"",'Order Form'!$N$12)</f>
        <v/>
      </c>
      <c r="G2587" s="232">
        <f t="shared" ca="1" si="173"/>
        <v>41887</v>
      </c>
      <c r="H2587" s="233">
        <f>'Order Form'!$N$13</f>
        <v>0</v>
      </c>
      <c r="I2587" s="236">
        <f>'Order Form'!E474</f>
        <v>18.5</v>
      </c>
      <c r="J2587" s="231">
        <f>'Order Form'!N474</f>
        <v>0</v>
      </c>
      <c r="K2587" s="231" t="str">
        <f t="shared" si="176"/>
        <v>F</v>
      </c>
      <c r="L2587" s="231">
        <f>IF('Pricing + Order Summary'!$O$13&gt;=8000,14,
IF('Pricing + Order Summary'!$O$13&gt;=5500,15,
IF('Pricing + Order Summary'!$O$13&gt;=4000,16,
IF('Pricing + Order Summary'!$O$13&gt;=2000,23,
IF('Pricing + Order Summary'!$O$13&gt;=750,21,
2)))))</f>
        <v>2</v>
      </c>
      <c r="M2587" s="231" t="str">
        <f>"SPS20115"&amp;"-"&amp;D2587&amp;"-"&amp;'Order Form'!$O$3&amp;"-5"</f>
        <v>SPS20115-0-1-5</v>
      </c>
    </row>
    <row r="2588" spans="1:13">
      <c r="A2588" s="234">
        <f>'Order Form'!A475</f>
        <v>15336</v>
      </c>
      <c r="B2588" s="234">
        <f t="shared" si="174"/>
        <v>15336</v>
      </c>
      <c r="C2588" s="235">
        <f t="shared" si="175"/>
        <v>15336</v>
      </c>
      <c r="D2588" s="231">
        <f>'Order Form'!$N$2</f>
        <v>0</v>
      </c>
      <c r="E2588" s="232">
        <f>'Order Form'!$N$11</f>
        <v>0</v>
      </c>
      <c r="F2588" s="232" t="str">
        <f>IF(ISBLANK('Order Form'!$N$12),"",'Order Form'!$N$12)</f>
        <v/>
      </c>
      <c r="G2588" s="232">
        <f t="shared" ca="1" si="173"/>
        <v>41887</v>
      </c>
      <c r="H2588" s="233">
        <f>'Order Form'!$N$13</f>
        <v>0</v>
      </c>
      <c r="I2588" s="236">
        <f>'Order Form'!E475</f>
        <v>18.5</v>
      </c>
      <c r="J2588" s="231">
        <f>'Order Form'!N475</f>
        <v>0</v>
      </c>
      <c r="K2588" s="231" t="str">
        <f t="shared" si="176"/>
        <v>F</v>
      </c>
      <c r="L2588" s="231">
        <f>IF('Pricing + Order Summary'!$O$13&gt;=8000,14,
IF('Pricing + Order Summary'!$O$13&gt;=5500,15,
IF('Pricing + Order Summary'!$O$13&gt;=4000,16,
IF('Pricing + Order Summary'!$O$13&gt;=2000,23,
IF('Pricing + Order Summary'!$O$13&gt;=750,21,
2)))))</f>
        <v>2</v>
      </c>
      <c r="M2588" s="231" t="str">
        <f>"SPS20115"&amp;"-"&amp;D2588&amp;"-"&amp;'Order Form'!$O$3&amp;"-5"</f>
        <v>SPS20115-0-1-5</v>
      </c>
    </row>
    <row r="2589" spans="1:13">
      <c r="A2589" s="234">
        <f>'Order Form'!A476</f>
        <v>108707</v>
      </c>
      <c r="B2589" s="234">
        <f t="shared" si="174"/>
        <v>108707</v>
      </c>
      <c r="C2589" s="235">
        <f t="shared" si="175"/>
        <v>108707</v>
      </c>
      <c r="D2589" s="231">
        <f>'Order Form'!$N$2</f>
        <v>0</v>
      </c>
      <c r="E2589" s="232">
        <f>'Order Form'!$N$11</f>
        <v>0</v>
      </c>
      <c r="F2589" s="232" t="str">
        <f>IF(ISBLANK('Order Form'!$N$12),"",'Order Form'!$N$12)</f>
        <v/>
      </c>
      <c r="G2589" s="232">
        <f t="shared" ca="1" si="173"/>
        <v>41887</v>
      </c>
      <c r="H2589" s="233">
        <f>'Order Form'!$N$13</f>
        <v>0</v>
      </c>
      <c r="I2589" s="236">
        <f>'Order Form'!E476</f>
        <v>18.5</v>
      </c>
      <c r="J2589" s="231">
        <f>'Order Form'!N476</f>
        <v>0</v>
      </c>
      <c r="K2589" s="231" t="str">
        <f t="shared" si="176"/>
        <v>F</v>
      </c>
      <c r="L2589" s="231">
        <f>IF('Pricing + Order Summary'!$O$13&gt;=8000,14,
IF('Pricing + Order Summary'!$O$13&gt;=5500,15,
IF('Pricing + Order Summary'!$O$13&gt;=4000,16,
IF('Pricing + Order Summary'!$O$13&gt;=2000,23,
IF('Pricing + Order Summary'!$O$13&gt;=750,21,
2)))))</f>
        <v>2</v>
      </c>
      <c r="M2589" s="231" t="str">
        <f>"SPS20115"&amp;"-"&amp;D2589&amp;"-"&amp;'Order Form'!$O$3&amp;"-5"</f>
        <v>SPS20115-0-1-5</v>
      </c>
    </row>
    <row r="2590" spans="1:13">
      <c r="A2590" s="234">
        <f>'Order Form'!A477</f>
        <v>108708</v>
      </c>
      <c r="B2590" s="234">
        <f t="shared" si="174"/>
        <v>108708</v>
      </c>
      <c r="C2590" s="235">
        <f t="shared" si="175"/>
        <v>108708</v>
      </c>
      <c r="D2590" s="231">
        <f>'Order Form'!$N$2</f>
        <v>0</v>
      </c>
      <c r="E2590" s="232">
        <f>'Order Form'!$N$11</f>
        <v>0</v>
      </c>
      <c r="F2590" s="232" t="str">
        <f>IF(ISBLANK('Order Form'!$N$12),"",'Order Form'!$N$12)</f>
        <v/>
      </c>
      <c r="G2590" s="232">
        <f t="shared" ca="1" si="173"/>
        <v>41887</v>
      </c>
      <c r="H2590" s="233">
        <f>'Order Form'!$N$13</f>
        <v>0</v>
      </c>
      <c r="I2590" s="236">
        <f>'Order Form'!E477</f>
        <v>18.5</v>
      </c>
      <c r="J2590" s="231">
        <f>'Order Form'!N477</f>
        <v>0</v>
      </c>
      <c r="K2590" s="231" t="str">
        <f t="shared" si="176"/>
        <v>F</v>
      </c>
      <c r="L2590" s="231">
        <f>IF('Pricing + Order Summary'!$O$13&gt;=8000,14,
IF('Pricing + Order Summary'!$O$13&gt;=5500,15,
IF('Pricing + Order Summary'!$O$13&gt;=4000,16,
IF('Pricing + Order Summary'!$O$13&gt;=2000,23,
IF('Pricing + Order Summary'!$O$13&gt;=750,21,
2)))))</f>
        <v>2</v>
      </c>
      <c r="M2590" s="231" t="str">
        <f>"SPS20115"&amp;"-"&amp;D2590&amp;"-"&amp;'Order Form'!$O$3&amp;"-5"</f>
        <v>SPS20115-0-1-5</v>
      </c>
    </row>
    <row r="2591" spans="1:13">
      <c r="A2591" s="234">
        <f>'Order Form'!A478</f>
        <v>108612</v>
      </c>
      <c r="B2591" s="234">
        <f t="shared" si="174"/>
        <v>108612</v>
      </c>
      <c r="C2591" s="235">
        <f t="shared" si="175"/>
        <v>108612</v>
      </c>
      <c r="D2591" s="231">
        <f>'Order Form'!$N$2</f>
        <v>0</v>
      </c>
      <c r="E2591" s="232">
        <f>'Order Form'!$N$11</f>
        <v>0</v>
      </c>
      <c r="F2591" s="232" t="str">
        <f>IF(ISBLANK('Order Form'!$N$12),"",'Order Form'!$N$12)</f>
        <v/>
      </c>
      <c r="G2591" s="232">
        <f t="shared" ca="1" si="173"/>
        <v>41887</v>
      </c>
      <c r="H2591" s="233">
        <f>'Order Form'!$N$13</f>
        <v>0</v>
      </c>
      <c r="I2591" s="236">
        <f>'Order Form'!E478</f>
        <v>18.5</v>
      </c>
      <c r="J2591" s="231">
        <f>'Order Form'!N478</f>
        <v>0</v>
      </c>
      <c r="K2591" s="231" t="str">
        <f t="shared" si="176"/>
        <v>F</v>
      </c>
      <c r="L2591" s="231">
        <f>IF('Pricing + Order Summary'!$O$13&gt;=8000,14,
IF('Pricing + Order Summary'!$O$13&gt;=5500,15,
IF('Pricing + Order Summary'!$O$13&gt;=4000,16,
IF('Pricing + Order Summary'!$O$13&gt;=2000,23,
IF('Pricing + Order Summary'!$O$13&gt;=750,21,
2)))))</f>
        <v>2</v>
      </c>
      <c r="M2591" s="231" t="str">
        <f>"SPS20115"&amp;"-"&amp;D2591&amp;"-"&amp;'Order Form'!$O$3&amp;"-5"</f>
        <v>SPS20115-0-1-5</v>
      </c>
    </row>
    <row r="2592" spans="1:13">
      <c r="A2592" s="234">
        <f>'Order Form'!A479</f>
        <v>108645</v>
      </c>
      <c r="B2592" s="234">
        <f t="shared" si="174"/>
        <v>108645</v>
      </c>
      <c r="C2592" s="235">
        <f t="shared" si="175"/>
        <v>108645</v>
      </c>
      <c r="D2592" s="231">
        <f>'Order Form'!$N$2</f>
        <v>0</v>
      </c>
      <c r="E2592" s="232">
        <f>'Order Form'!$N$11</f>
        <v>0</v>
      </c>
      <c r="F2592" s="232" t="str">
        <f>IF(ISBLANK('Order Form'!$N$12),"",'Order Form'!$N$12)</f>
        <v/>
      </c>
      <c r="G2592" s="232">
        <f t="shared" ca="1" si="173"/>
        <v>41887</v>
      </c>
      <c r="H2592" s="233">
        <f>'Order Form'!$N$13</f>
        <v>0</v>
      </c>
      <c r="I2592" s="236">
        <f>'Order Form'!E479</f>
        <v>19.5</v>
      </c>
      <c r="J2592" s="231">
        <f>'Order Form'!N479</f>
        <v>0</v>
      </c>
      <c r="K2592" s="231" t="str">
        <f t="shared" si="176"/>
        <v>F</v>
      </c>
      <c r="L2592" s="231">
        <f>IF('Pricing + Order Summary'!$O$13&gt;=8000,14,
IF('Pricing + Order Summary'!$O$13&gt;=5500,15,
IF('Pricing + Order Summary'!$O$13&gt;=4000,16,
IF('Pricing + Order Summary'!$O$13&gt;=2000,23,
IF('Pricing + Order Summary'!$O$13&gt;=750,21,
2)))))</f>
        <v>2</v>
      </c>
      <c r="M2592" s="231" t="str">
        <f>"SPS20115"&amp;"-"&amp;D2592&amp;"-"&amp;'Order Form'!$O$3&amp;"-5"</f>
        <v>SPS20115-0-1-5</v>
      </c>
    </row>
    <row r="2593" spans="1:13">
      <c r="A2593" s="234">
        <f>'Order Form'!A480</f>
        <v>108643</v>
      </c>
      <c r="B2593" s="234">
        <f t="shared" si="174"/>
        <v>108643</v>
      </c>
      <c r="C2593" s="235">
        <f t="shared" si="175"/>
        <v>108643</v>
      </c>
      <c r="D2593" s="231">
        <f>'Order Form'!$N$2</f>
        <v>0</v>
      </c>
      <c r="E2593" s="232">
        <f>'Order Form'!$N$11</f>
        <v>0</v>
      </c>
      <c r="F2593" s="232" t="str">
        <f>IF(ISBLANK('Order Form'!$N$12),"",'Order Form'!$N$12)</f>
        <v/>
      </c>
      <c r="G2593" s="232">
        <f t="shared" ca="1" si="173"/>
        <v>41887</v>
      </c>
      <c r="H2593" s="233">
        <f>'Order Form'!$N$13</f>
        <v>0</v>
      </c>
      <c r="I2593" s="236">
        <f>'Order Form'!E480</f>
        <v>19.5</v>
      </c>
      <c r="J2593" s="231">
        <f>'Order Form'!N480</f>
        <v>0</v>
      </c>
      <c r="K2593" s="231" t="str">
        <f t="shared" si="176"/>
        <v>F</v>
      </c>
      <c r="L2593" s="231">
        <f>IF('Pricing + Order Summary'!$O$13&gt;=8000,14,
IF('Pricing + Order Summary'!$O$13&gt;=5500,15,
IF('Pricing + Order Summary'!$O$13&gt;=4000,16,
IF('Pricing + Order Summary'!$O$13&gt;=2000,23,
IF('Pricing + Order Summary'!$O$13&gt;=750,21,
2)))))</f>
        <v>2</v>
      </c>
      <c r="M2593" s="231" t="str">
        <f>"SPS20115"&amp;"-"&amp;D2593&amp;"-"&amp;'Order Form'!$O$3&amp;"-5"</f>
        <v>SPS20115-0-1-5</v>
      </c>
    </row>
    <row r="2594" spans="1:13">
      <c r="A2594" s="234">
        <f>'Order Form'!A481</f>
        <v>108644</v>
      </c>
      <c r="B2594" s="234">
        <f t="shared" si="174"/>
        <v>108644</v>
      </c>
      <c r="C2594" s="235">
        <f t="shared" si="175"/>
        <v>108644</v>
      </c>
      <c r="D2594" s="231">
        <f>'Order Form'!$N$2</f>
        <v>0</v>
      </c>
      <c r="E2594" s="232">
        <f>'Order Form'!$N$11</f>
        <v>0</v>
      </c>
      <c r="F2594" s="232" t="str">
        <f>IF(ISBLANK('Order Form'!$N$12),"",'Order Form'!$N$12)</f>
        <v/>
      </c>
      <c r="G2594" s="232">
        <f t="shared" ca="1" si="173"/>
        <v>41887</v>
      </c>
      <c r="H2594" s="233">
        <f>'Order Form'!$N$13</f>
        <v>0</v>
      </c>
      <c r="I2594" s="236">
        <f>'Order Form'!E481</f>
        <v>19.5</v>
      </c>
      <c r="J2594" s="231">
        <f>'Order Form'!N481</f>
        <v>0</v>
      </c>
      <c r="K2594" s="231" t="str">
        <f t="shared" si="176"/>
        <v>F</v>
      </c>
      <c r="L2594" s="231">
        <f>IF('Pricing + Order Summary'!$O$13&gt;=8000,14,
IF('Pricing + Order Summary'!$O$13&gt;=5500,15,
IF('Pricing + Order Summary'!$O$13&gt;=4000,16,
IF('Pricing + Order Summary'!$O$13&gt;=2000,23,
IF('Pricing + Order Summary'!$O$13&gt;=750,21,
2)))))</f>
        <v>2</v>
      </c>
      <c r="M2594" s="231" t="str">
        <f>"SPS20115"&amp;"-"&amp;D2594&amp;"-"&amp;'Order Form'!$O$3&amp;"-5"</f>
        <v>SPS20115-0-1-5</v>
      </c>
    </row>
    <row r="2595" spans="1:13">
      <c r="A2595" s="234">
        <f>'Order Form'!A482</f>
        <v>108783</v>
      </c>
      <c r="B2595" s="234">
        <f t="shared" si="174"/>
        <v>108783</v>
      </c>
      <c r="C2595" s="235">
        <f t="shared" si="175"/>
        <v>108783</v>
      </c>
      <c r="D2595" s="231">
        <f>'Order Form'!$N$2</f>
        <v>0</v>
      </c>
      <c r="E2595" s="232">
        <f>'Order Form'!$N$11</f>
        <v>0</v>
      </c>
      <c r="F2595" s="232" t="str">
        <f>IF(ISBLANK('Order Form'!$N$12),"",'Order Form'!$N$12)</f>
        <v/>
      </c>
      <c r="G2595" s="232">
        <f t="shared" ca="1" si="173"/>
        <v>41887</v>
      </c>
      <c r="H2595" s="233">
        <f>'Order Form'!$N$13</f>
        <v>0</v>
      </c>
      <c r="I2595" s="236">
        <f>'Order Form'!E482</f>
        <v>19.5</v>
      </c>
      <c r="J2595" s="231">
        <f>'Order Form'!N482</f>
        <v>0</v>
      </c>
      <c r="K2595" s="231" t="str">
        <f t="shared" si="176"/>
        <v>F</v>
      </c>
      <c r="L2595" s="231">
        <f>IF('Pricing + Order Summary'!$O$13&gt;=8000,14,
IF('Pricing + Order Summary'!$O$13&gt;=5500,15,
IF('Pricing + Order Summary'!$O$13&gt;=4000,16,
IF('Pricing + Order Summary'!$O$13&gt;=2000,23,
IF('Pricing + Order Summary'!$O$13&gt;=750,21,
2)))))</f>
        <v>2</v>
      </c>
      <c r="M2595" s="231" t="str">
        <f>"SPS20115"&amp;"-"&amp;D2595&amp;"-"&amp;'Order Form'!$O$3&amp;"-5"</f>
        <v>SPS20115-0-1-5</v>
      </c>
    </row>
    <row r="2596" spans="1:13">
      <c r="A2596" s="234">
        <f>'Order Form'!A483</f>
        <v>108562</v>
      </c>
      <c r="B2596" s="234">
        <f t="shared" si="174"/>
        <v>108562</v>
      </c>
      <c r="C2596" s="235">
        <f t="shared" si="175"/>
        <v>108562</v>
      </c>
      <c r="D2596" s="231">
        <f>'Order Form'!$N$2</f>
        <v>0</v>
      </c>
      <c r="E2596" s="232">
        <f>'Order Form'!$N$11</f>
        <v>0</v>
      </c>
      <c r="F2596" s="232" t="str">
        <f>IF(ISBLANK('Order Form'!$N$12),"",'Order Form'!$N$12)</f>
        <v/>
      </c>
      <c r="G2596" s="232">
        <f t="shared" ca="1" si="173"/>
        <v>41887</v>
      </c>
      <c r="H2596" s="233">
        <f>'Order Form'!$N$13</f>
        <v>0</v>
      </c>
      <c r="I2596" s="236">
        <f>'Order Form'!E483</f>
        <v>19.5</v>
      </c>
      <c r="J2596" s="231">
        <f>'Order Form'!N483</f>
        <v>0</v>
      </c>
      <c r="K2596" s="231" t="str">
        <f t="shared" si="176"/>
        <v>F</v>
      </c>
      <c r="L2596" s="231">
        <f>IF('Pricing + Order Summary'!$O$13&gt;=8000,14,
IF('Pricing + Order Summary'!$O$13&gt;=5500,15,
IF('Pricing + Order Summary'!$O$13&gt;=4000,16,
IF('Pricing + Order Summary'!$O$13&gt;=2000,23,
IF('Pricing + Order Summary'!$O$13&gt;=750,21,
2)))))</f>
        <v>2</v>
      </c>
      <c r="M2596" s="231" t="str">
        <f>"SPS20115"&amp;"-"&amp;D2596&amp;"-"&amp;'Order Form'!$O$3&amp;"-5"</f>
        <v>SPS20115-0-1-5</v>
      </c>
    </row>
    <row r="2597" spans="1:13">
      <c r="A2597" s="234">
        <f>'Order Form'!A484</f>
        <v>108782</v>
      </c>
      <c r="B2597" s="234">
        <f t="shared" si="174"/>
        <v>108782</v>
      </c>
      <c r="C2597" s="235">
        <f t="shared" si="175"/>
        <v>108782</v>
      </c>
      <c r="D2597" s="231">
        <f>'Order Form'!$N$2</f>
        <v>0</v>
      </c>
      <c r="E2597" s="232">
        <f>'Order Form'!$N$11</f>
        <v>0</v>
      </c>
      <c r="F2597" s="232" t="str">
        <f>IF(ISBLANK('Order Form'!$N$12),"",'Order Form'!$N$12)</f>
        <v/>
      </c>
      <c r="G2597" s="232">
        <f t="shared" ca="1" si="173"/>
        <v>41887</v>
      </c>
      <c r="H2597" s="233">
        <f>'Order Form'!$N$13</f>
        <v>0</v>
      </c>
      <c r="I2597" s="236">
        <f>'Order Form'!E484</f>
        <v>19.5</v>
      </c>
      <c r="J2597" s="231">
        <f>'Order Form'!N484</f>
        <v>0</v>
      </c>
      <c r="K2597" s="231" t="str">
        <f t="shared" si="176"/>
        <v>F</v>
      </c>
      <c r="L2597" s="231">
        <f>IF('Pricing + Order Summary'!$O$13&gt;=8000,14,
IF('Pricing + Order Summary'!$O$13&gt;=5500,15,
IF('Pricing + Order Summary'!$O$13&gt;=4000,16,
IF('Pricing + Order Summary'!$O$13&gt;=2000,23,
IF('Pricing + Order Summary'!$O$13&gt;=750,21,
2)))))</f>
        <v>2</v>
      </c>
      <c r="M2597" s="231" t="str">
        <f>"SPS20115"&amp;"-"&amp;D2597&amp;"-"&amp;'Order Form'!$O$3&amp;"-5"</f>
        <v>SPS20115-0-1-5</v>
      </c>
    </row>
    <row r="2598" spans="1:13">
      <c r="A2598" s="234">
        <f>'Order Form'!A485</f>
        <v>108563</v>
      </c>
      <c r="B2598" s="234">
        <f t="shared" si="174"/>
        <v>108563</v>
      </c>
      <c r="C2598" s="235">
        <f t="shared" si="175"/>
        <v>108563</v>
      </c>
      <c r="D2598" s="231">
        <f>'Order Form'!$N$2</f>
        <v>0</v>
      </c>
      <c r="E2598" s="232">
        <f>'Order Form'!$N$11</f>
        <v>0</v>
      </c>
      <c r="F2598" s="232" t="str">
        <f>IF(ISBLANK('Order Form'!$N$12),"",'Order Form'!$N$12)</f>
        <v/>
      </c>
      <c r="G2598" s="232">
        <f t="shared" ca="1" si="173"/>
        <v>41887</v>
      </c>
      <c r="H2598" s="233">
        <f>'Order Form'!$N$13</f>
        <v>0</v>
      </c>
      <c r="I2598" s="236">
        <f>'Order Form'!E485</f>
        <v>19.5</v>
      </c>
      <c r="J2598" s="231">
        <f>'Order Form'!N485</f>
        <v>0</v>
      </c>
      <c r="K2598" s="231" t="str">
        <f t="shared" si="176"/>
        <v>F</v>
      </c>
      <c r="L2598" s="231">
        <f>IF('Pricing + Order Summary'!$O$13&gt;=8000,14,
IF('Pricing + Order Summary'!$O$13&gt;=5500,15,
IF('Pricing + Order Summary'!$O$13&gt;=4000,16,
IF('Pricing + Order Summary'!$O$13&gt;=2000,23,
IF('Pricing + Order Summary'!$O$13&gt;=750,21,
2)))))</f>
        <v>2</v>
      </c>
      <c r="M2598" s="231" t="str">
        <f>"SPS20115"&amp;"-"&amp;D2598&amp;"-"&amp;'Order Form'!$O$3&amp;"-5"</f>
        <v>SPS20115-0-1-5</v>
      </c>
    </row>
    <row r="2599" spans="1:13">
      <c r="A2599" s="234">
        <f>'Order Form'!A486</f>
        <v>108668</v>
      </c>
      <c r="B2599" s="234">
        <f t="shared" si="174"/>
        <v>108668</v>
      </c>
      <c r="C2599" s="235">
        <f t="shared" si="175"/>
        <v>108668</v>
      </c>
      <c r="D2599" s="231">
        <f>'Order Form'!$N$2</f>
        <v>0</v>
      </c>
      <c r="E2599" s="232">
        <f>'Order Form'!$N$11</f>
        <v>0</v>
      </c>
      <c r="F2599" s="232" t="str">
        <f>IF(ISBLANK('Order Form'!$N$12),"",'Order Form'!$N$12)</f>
        <v/>
      </c>
      <c r="G2599" s="232">
        <f t="shared" ca="1" si="173"/>
        <v>41887</v>
      </c>
      <c r="H2599" s="233">
        <f>'Order Form'!$N$13</f>
        <v>0</v>
      </c>
      <c r="I2599" s="236">
        <f>'Order Form'!E486</f>
        <v>11</v>
      </c>
      <c r="J2599" s="231">
        <f>'Order Form'!N486</f>
        <v>0</v>
      </c>
      <c r="K2599" s="231" t="str">
        <f t="shared" si="176"/>
        <v>F</v>
      </c>
      <c r="L2599" s="231">
        <f>IF('Pricing + Order Summary'!$O$13&gt;=8000,14,
IF('Pricing + Order Summary'!$O$13&gt;=5500,15,
IF('Pricing + Order Summary'!$O$13&gt;=4000,16,
IF('Pricing + Order Summary'!$O$13&gt;=2000,23,
IF('Pricing + Order Summary'!$O$13&gt;=750,21,
2)))))</f>
        <v>2</v>
      </c>
      <c r="M2599" s="231" t="str">
        <f>"SPS20115"&amp;"-"&amp;D2599&amp;"-"&amp;'Order Form'!$O$3&amp;"-5"</f>
        <v>SPS20115-0-1-5</v>
      </c>
    </row>
    <row r="2600" spans="1:13">
      <c r="A2600" s="234">
        <f>'Order Form'!A487</f>
        <v>108669</v>
      </c>
      <c r="B2600" s="234">
        <f t="shared" si="174"/>
        <v>108669</v>
      </c>
      <c r="C2600" s="235">
        <f t="shared" si="175"/>
        <v>108669</v>
      </c>
      <c r="D2600" s="231">
        <f>'Order Form'!$N$2</f>
        <v>0</v>
      </c>
      <c r="E2600" s="232">
        <f>'Order Form'!$N$11</f>
        <v>0</v>
      </c>
      <c r="F2600" s="232" t="str">
        <f>IF(ISBLANK('Order Form'!$N$12),"",'Order Form'!$N$12)</f>
        <v/>
      </c>
      <c r="G2600" s="232">
        <f t="shared" ca="1" si="173"/>
        <v>41887</v>
      </c>
      <c r="H2600" s="233">
        <f>'Order Form'!$N$13</f>
        <v>0</v>
      </c>
      <c r="I2600" s="236">
        <f>'Order Form'!E487</f>
        <v>11</v>
      </c>
      <c r="J2600" s="231">
        <f>'Order Form'!N487</f>
        <v>0</v>
      </c>
      <c r="K2600" s="231" t="str">
        <f t="shared" si="176"/>
        <v>F</v>
      </c>
      <c r="L2600" s="231">
        <f>IF('Pricing + Order Summary'!$O$13&gt;=8000,14,
IF('Pricing + Order Summary'!$O$13&gt;=5500,15,
IF('Pricing + Order Summary'!$O$13&gt;=4000,16,
IF('Pricing + Order Summary'!$O$13&gt;=2000,23,
IF('Pricing + Order Summary'!$O$13&gt;=750,21,
2)))))</f>
        <v>2</v>
      </c>
      <c r="M2600" s="231" t="str">
        <f>"SPS20115"&amp;"-"&amp;D2600&amp;"-"&amp;'Order Form'!$O$3&amp;"-5"</f>
        <v>SPS20115-0-1-5</v>
      </c>
    </row>
    <row r="2601" spans="1:13">
      <c r="A2601" s="234">
        <f>'Order Form'!A488</f>
        <v>108670</v>
      </c>
      <c r="B2601" s="234">
        <f t="shared" si="174"/>
        <v>108670</v>
      </c>
      <c r="C2601" s="235">
        <f t="shared" si="175"/>
        <v>108670</v>
      </c>
      <c r="D2601" s="231">
        <f>'Order Form'!$N$2</f>
        <v>0</v>
      </c>
      <c r="E2601" s="232">
        <f>'Order Form'!$N$11</f>
        <v>0</v>
      </c>
      <c r="F2601" s="232" t="str">
        <f>IF(ISBLANK('Order Form'!$N$12),"",'Order Form'!$N$12)</f>
        <v/>
      </c>
      <c r="G2601" s="232">
        <f t="shared" ca="1" si="173"/>
        <v>41887</v>
      </c>
      <c r="H2601" s="233">
        <f>'Order Form'!$N$13</f>
        <v>0</v>
      </c>
      <c r="I2601" s="236">
        <f>'Order Form'!E488</f>
        <v>11</v>
      </c>
      <c r="J2601" s="231">
        <f>'Order Form'!N488</f>
        <v>0</v>
      </c>
      <c r="K2601" s="231" t="str">
        <f t="shared" si="176"/>
        <v>F</v>
      </c>
      <c r="L2601" s="231">
        <f>IF('Pricing + Order Summary'!$O$13&gt;=8000,14,
IF('Pricing + Order Summary'!$O$13&gt;=5500,15,
IF('Pricing + Order Summary'!$O$13&gt;=4000,16,
IF('Pricing + Order Summary'!$O$13&gt;=2000,23,
IF('Pricing + Order Summary'!$O$13&gt;=750,21,
2)))))</f>
        <v>2</v>
      </c>
      <c r="M2601" s="231" t="str">
        <f>"SPS20115"&amp;"-"&amp;D2601&amp;"-"&amp;'Order Form'!$O$3&amp;"-5"</f>
        <v>SPS20115-0-1-5</v>
      </c>
    </row>
    <row r="2602" spans="1:13">
      <c r="A2602" s="234">
        <f>'Order Form'!A489</f>
        <v>108671</v>
      </c>
      <c r="B2602" s="234">
        <f t="shared" si="174"/>
        <v>108671</v>
      </c>
      <c r="C2602" s="235">
        <f t="shared" si="175"/>
        <v>108671</v>
      </c>
      <c r="D2602" s="231">
        <f>'Order Form'!$N$2</f>
        <v>0</v>
      </c>
      <c r="E2602" s="232">
        <f>'Order Form'!$N$11</f>
        <v>0</v>
      </c>
      <c r="F2602" s="232" t="str">
        <f>IF(ISBLANK('Order Form'!$N$12),"",'Order Form'!$N$12)</f>
        <v/>
      </c>
      <c r="G2602" s="232">
        <f t="shared" ca="1" si="173"/>
        <v>41887</v>
      </c>
      <c r="H2602" s="233">
        <f>'Order Form'!$N$13</f>
        <v>0</v>
      </c>
      <c r="I2602" s="236">
        <f>'Order Form'!E489</f>
        <v>11</v>
      </c>
      <c r="J2602" s="231">
        <f>'Order Form'!N489</f>
        <v>0</v>
      </c>
      <c r="K2602" s="231" t="str">
        <f t="shared" si="176"/>
        <v>F</v>
      </c>
      <c r="L2602" s="231">
        <f>IF('Pricing + Order Summary'!$O$13&gt;=8000,14,
IF('Pricing + Order Summary'!$O$13&gt;=5500,15,
IF('Pricing + Order Summary'!$O$13&gt;=4000,16,
IF('Pricing + Order Summary'!$O$13&gt;=2000,23,
IF('Pricing + Order Summary'!$O$13&gt;=750,21,
2)))))</f>
        <v>2</v>
      </c>
      <c r="M2602" s="231" t="str">
        <f>"SPS20115"&amp;"-"&amp;D2602&amp;"-"&amp;'Order Form'!$O$3&amp;"-5"</f>
        <v>SPS20115-0-1-5</v>
      </c>
    </row>
    <row r="2603" spans="1:13">
      <c r="A2603" s="234">
        <f>'Order Form'!A490</f>
        <v>108711</v>
      </c>
      <c r="B2603" s="234">
        <f t="shared" si="174"/>
        <v>108711</v>
      </c>
      <c r="C2603" s="235">
        <f t="shared" si="175"/>
        <v>108711</v>
      </c>
      <c r="D2603" s="231">
        <f>'Order Form'!$N$2</f>
        <v>0</v>
      </c>
      <c r="E2603" s="232">
        <f>'Order Form'!$N$11</f>
        <v>0</v>
      </c>
      <c r="F2603" s="232" t="str">
        <f>IF(ISBLANK('Order Form'!$N$12),"",'Order Form'!$N$12)</f>
        <v/>
      </c>
      <c r="G2603" s="232">
        <f t="shared" ca="1" si="173"/>
        <v>41887</v>
      </c>
      <c r="H2603" s="233">
        <f>'Order Form'!$N$13</f>
        <v>0</v>
      </c>
      <c r="I2603" s="236">
        <f>'Order Form'!E490</f>
        <v>11</v>
      </c>
      <c r="J2603" s="231">
        <f>'Order Form'!N490</f>
        <v>0</v>
      </c>
      <c r="K2603" s="231" t="str">
        <f t="shared" si="176"/>
        <v>F</v>
      </c>
      <c r="L2603" s="231">
        <f>IF('Pricing + Order Summary'!$O$13&gt;=8000,14,
IF('Pricing + Order Summary'!$O$13&gt;=5500,15,
IF('Pricing + Order Summary'!$O$13&gt;=4000,16,
IF('Pricing + Order Summary'!$O$13&gt;=2000,23,
IF('Pricing + Order Summary'!$O$13&gt;=750,21,
2)))))</f>
        <v>2</v>
      </c>
      <c r="M2603" s="231" t="str">
        <f>"SPS20115"&amp;"-"&amp;D2603&amp;"-"&amp;'Order Form'!$O$3&amp;"-5"</f>
        <v>SPS20115-0-1-5</v>
      </c>
    </row>
    <row r="2604" spans="1:13">
      <c r="A2604" s="234">
        <f>'Order Form'!A491</f>
        <v>108672</v>
      </c>
      <c r="B2604" s="234">
        <f t="shared" si="174"/>
        <v>108672</v>
      </c>
      <c r="C2604" s="235">
        <f t="shared" si="175"/>
        <v>108672</v>
      </c>
      <c r="D2604" s="231">
        <f>'Order Form'!$N$2</f>
        <v>0</v>
      </c>
      <c r="E2604" s="232">
        <f>'Order Form'!$N$11</f>
        <v>0</v>
      </c>
      <c r="F2604" s="232" t="str">
        <f>IF(ISBLANK('Order Form'!$N$12),"",'Order Form'!$N$12)</f>
        <v/>
      </c>
      <c r="G2604" s="232">
        <f t="shared" ca="1" si="173"/>
        <v>41887</v>
      </c>
      <c r="H2604" s="233">
        <f>'Order Form'!$N$13</f>
        <v>0</v>
      </c>
      <c r="I2604" s="236">
        <f>'Order Form'!E491</f>
        <v>11</v>
      </c>
      <c r="J2604" s="231">
        <f>'Order Form'!N491</f>
        <v>0</v>
      </c>
      <c r="K2604" s="231" t="str">
        <f t="shared" si="176"/>
        <v>F</v>
      </c>
      <c r="L2604" s="231">
        <f>IF('Pricing + Order Summary'!$O$13&gt;=8000,14,
IF('Pricing + Order Summary'!$O$13&gt;=5500,15,
IF('Pricing + Order Summary'!$O$13&gt;=4000,16,
IF('Pricing + Order Summary'!$O$13&gt;=2000,23,
IF('Pricing + Order Summary'!$O$13&gt;=750,21,
2)))))</f>
        <v>2</v>
      </c>
      <c r="M2604" s="231" t="str">
        <f>"SPS20115"&amp;"-"&amp;D2604&amp;"-"&amp;'Order Form'!$O$3&amp;"-5"</f>
        <v>SPS20115-0-1-5</v>
      </c>
    </row>
    <row r="2605" spans="1:13">
      <c r="A2605" s="234">
        <f>'Order Form'!A492</f>
        <v>108667</v>
      </c>
      <c r="B2605" s="234">
        <f t="shared" si="174"/>
        <v>108667</v>
      </c>
      <c r="C2605" s="235">
        <f t="shared" si="175"/>
        <v>108667</v>
      </c>
      <c r="D2605" s="231">
        <f>'Order Form'!$N$2</f>
        <v>0</v>
      </c>
      <c r="E2605" s="232">
        <f>'Order Form'!$N$11</f>
        <v>0</v>
      </c>
      <c r="F2605" s="232" t="str">
        <f>IF(ISBLANK('Order Form'!$N$12),"",'Order Form'!$N$12)</f>
        <v/>
      </c>
      <c r="G2605" s="232">
        <f t="shared" ca="1" si="173"/>
        <v>41887</v>
      </c>
      <c r="H2605" s="233">
        <f>'Order Form'!$N$13</f>
        <v>0</v>
      </c>
      <c r="I2605" s="236">
        <f>'Order Form'!E492</f>
        <v>11</v>
      </c>
      <c r="J2605" s="231">
        <f>'Order Form'!N492</f>
        <v>0</v>
      </c>
      <c r="K2605" s="231" t="str">
        <f t="shared" si="176"/>
        <v>F</v>
      </c>
      <c r="L2605" s="231">
        <f>IF('Pricing + Order Summary'!$O$13&gt;=8000,14,
IF('Pricing + Order Summary'!$O$13&gt;=5500,15,
IF('Pricing + Order Summary'!$O$13&gt;=4000,16,
IF('Pricing + Order Summary'!$O$13&gt;=2000,23,
IF('Pricing + Order Summary'!$O$13&gt;=750,21,
2)))))</f>
        <v>2</v>
      </c>
      <c r="M2605" s="231" t="str">
        <f>"SPS20115"&amp;"-"&amp;D2605&amp;"-"&amp;'Order Form'!$O$3&amp;"-5"</f>
        <v>SPS20115-0-1-5</v>
      </c>
    </row>
    <row r="2606" spans="1:13">
      <c r="A2606" s="234">
        <f>'Order Form'!A493</f>
        <v>100298</v>
      </c>
      <c r="B2606" s="234">
        <f t="shared" si="174"/>
        <v>100298</v>
      </c>
      <c r="C2606" s="235">
        <f t="shared" si="175"/>
        <v>100298</v>
      </c>
      <c r="D2606" s="231">
        <f>'Order Form'!$N$2</f>
        <v>0</v>
      </c>
      <c r="E2606" s="232">
        <f>'Order Form'!$N$11</f>
        <v>0</v>
      </c>
      <c r="F2606" s="232" t="str">
        <f>IF(ISBLANK('Order Form'!$N$12),"",'Order Form'!$N$12)</f>
        <v/>
      </c>
      <c r="G2606" s="232">
        <f t="shared" ca="1" si="173"/>
        <v>41887</v>
      </c>
      <c r="H2606" s="233">
        <f>'Order Form'!$N$13</f>
        <v>0</v>
      </c>
      <c r="I2606" s="236">
        <f>'Order Form'!E493</f>
        <v>9.5</v>
      </c>
      <c r="J2606" s="231">
        <f>'Order Form'!N493</f>
        <v>0</v>
      </c>
      <c r="K2606" s="231" t="str">
        <f t="shared" si="176"/>
        <v>F</v>
      </c>
      <c r="L2606" s="231">
        <f>IF('Pricing + Order Summary'!$O$13&gt;=8000,14,
IF('Pricing + Order Summary'!$O$13&gt;=5500,15,
IF('Pricing + Order Summary'!$O$13&gt;=4000,16,
IF('Pricing + Order Summary'!$O$13&gt;=2000,23,
IF('Pricing + Order Summary'!$O$13&gt;=750,21,
2)))))</f>
        <v>2</v>
      </c>
      <c r="M2606" s="231" t="str">
        <f>"SPS20115"&amp;"-"&amp;D2606&amp;"-"&amp;'Order Form'!$O$3&amp;"-5"</f>
        <v>SPS20115-0-1-5</v>
      </c>
    </row>
    <row r="2607" spans="1:13">
      <c r="A2607" s="234">
        <f>'Order Form'!A494</f>
        <v>100299</v>
      </c>
      <c r="B2607" s="234">
        <f t="shared" si="174"/>
        <v>100299</v>
      </c>
      <c r="C2607" s="235">
        <f t="shared" si="175"/>
        <v>100299</v>
      </c>
      <c r="D2607" s="231">
        <f>'Order Form'!$N$2</f>
        <v>0</v>
      </c>
      <c r="E2607" s="232">
        <f>'Order Form'!$N$11</f>
        <v>0</v>
      </c>
      <c r="F2607" s="232" t="str">
        <f>IF(ISBLANK('Order Form'!$N$12),"",'Order Form'!$N$12)</f>
        <v/>
      </c>
      <c r="G2607" s="232">
        <f t="shared" ca="1" si="173"/>
        <v>41887</v>
      </c>
      <c r="H2607" s="233">
        <f>'Order Form'!$N$13</f>
        <v>0</v>
      </c>
      <c r="I2607" s="236">
        <f>'Order Form'!E494</f>
        <v>9.5</v>
      </c>
      <c r="J2607" s="231">
        <f>'Order Form'!N494</f>
        <v>0</v>
      </c>
      <c r="K2607" s="231" t="str">
        <f t="shared" si="176"/>
        <v>F</v>
      </c>
      <c r="L2607" s="231">
        <f>IF('Pricing + Order Summary'!$O$13&gt;=8000,14,
IF('Pricing + Order Summary'!$O$13&gt;=5500,15,
IF('Pricing + Order Summary'!$O$13&gt;=4000,16,
IF('Pricing + Order Summary'!$O$13&gt;=2000,23,
IF('Pricing + Order Summary'!$O$13&gt;=750,21,
2)))))</f>
        <v>2</v>
      </c>
      <c r="M2607" s="231" t="str">
        <f>"SPS20115"&amp;"-"&amp;D2607&amp;"-"&amp;'Order Form'!$O$3&amp;"-5"</f>
        <v>SPS20115-0-1-5</v>
      </c>
    </row>
    <row r="2608" spans="1:13">
      <c r="A2608" s="234">
        <f>'Order Form'!A495</f>
        <v>100304</v>
      </c>
      <c r="B2608" s="234">
        <f t="shared" si="174"/>
        <v>100304</v>
      </c>
      <c r="C2608" s="235">
        <f t="shared" si="175"/>
        <v>100304</v>
      </c>
      <c r="D2608" s="231">
        <f>'Order Form'!$N$2</f>
        <v>0</v>
      </c>
      <c r="E2608" s="232">
        <f>'Order Form'!$N$11</f>
        <v>0</v>
      </c>
      <c r="F2608" s="232" t="str">
        <f>IF(ISBLANK('Order Form'!$N$12),"",'Order Form'!$N$12)</f>
        <v/>
      </c>
      <c r="G2608" s="232">
        <f t="shared" ca="1" si="173"/>
        <v>41887</v>
      </c>
      <c r="H2608" s="233">
        <f>'Order Form'!$N$13</f>
        <v>0</v>
      </c>
      <c r="I2608" s="236">
        <f>'Order Form'!E495</f>
        <v>9.5</v>
      </c>
      <c r="J2608" s="231">
        <f>'Order Form'!N495</f>
        <v>0</v>
      </c>
      <c r="K2608" s="231" t="str">
        <f t="shared" si="176"/>
        <v>F</v>
      </c>
      <c r="L2608" s="231">
        <f>IF('Pricing + Order Summary'!$O$13&gt;=8000,14,
IF('Pricing + Order Summary'!$O$13&gt;=5500,15,
IF('Pricing + Order Summary'!$O$13&gt;=4000,16,
IF('Pricing + Order Summary'!$O$13&gt;=2000,23,
IF('Pricing + Order Summary'!$O$13&gt;=750,21,
2)))))</f>
        <v>2</v>
      </c>
      <c r="M2608" s="231" t="str">
        <f>"SPS20115"&amp;"-"&amp;D2608&amp;"-"&amp;'Order Form'!$O$3&amp;"-5"</f>
        <v>SPS20115-0-1-5</v>
      </c>
    </row>
    <row r="2609" spans="1:13">
      <c r="A2609" s="234">
        <f>'Order Form'!A496</f>
        <v>108179</v>
      </c>
      <c r="B2609" s="234">
        <f t="shared" si="174"/>
        <v>108179</v>
      </c>
      <c r="C2609" s="235">
        <f t="shared" si="175"/>
        <v>108179</v>
      </c>
      <c r="D2609" s="231">
        <f>'Order Form'!$N$2</f>
        <v>0</v>
      </c>
      <c r="E2609" s="232">
        <f>'Order Form'!$N$11</f>
        <v>0</v>
      </c>
      <c r="F2609" s="232" t="str">
        <f>IF(ISBLANK('Order Form'!$N$12),"",'Order Form'!$N$12)</f>
        <v/>
      </c>
      <c r="G2609" s="232">
        <f t="shared" ca="1" si="173"/>
        <v>41887</v>
      </c>
      <c r="H2609" s="233">
        <f>'Order Form'!$N$13</f>
        <v>0</v>
      </c>
      <c r="I2609" s="236">
        <f>'Order Form'!E496</f>
        <v>9.5</v>
      </c>
      <c r="J2609" s="231">
        <f>'Order Form'!N496</f>
        <v>0</v>
      </c>
      <c r="K2609" s="231" t="str">
        <f t="shared" si="176"/>
        <v>F</v>
      </c>
      <c r="L2609" s="231">
        <f>IF('Pricing + Order Summary'!$O$13&gt;=8000,14,
IF('Pricing + Order Summary'!$O$13&gt;=5500,15,
IF('Pricing + Order Summary'!$O$13&gt;=4000,16,
IF('Pricing + Order Summary'!$O$13&gt;=2000,23,
IF('Pricing + Order Summary'!$O$13&gt;=750,21,
2)))))</f>
        <v>2</v>
      </c>
      <c r="M2609" s="231" t="str">
        <f>"SPS20115"&amp;"-"&amp;D2609&amp;"-"&amp;'Order Form'!$O$3&amp;"-5"</f>
        <v>SPS20115-0-1-5</v>
      </c>
    </row>
    <row r="2610" spans="1:13">
      <c r="A2610" s="234">
        <f>'Order Form'!A497</f>
        <v>108173</v>
      </c>
      <c r="B2610" s="234">
        <f t="shared" si="174"/>
        <v>108173</v>
      </c>
      <c r="C2610" s="235">
        <f t="shared" si="175"/>
        <v>108173</v>
      </c>
      <c r="D2610" s="231">
        <f>'Order Form'!$N$2</f>
        <v>0</v>
      </c>
      <c r="E2610" s="232">
        <f>'Order Form'!$N$11</f>
        <v>0</v>
      </c>
      <c r="F2610" s="232" t="str">
        <f>IF(ISBLANK('Order Form'!$N$12),"",'Order Form'!$N$12)</f>
        <v/>
      </c>
      <c r="G2610" s="232">
        <f t="shared" ca="1" si="173"/>
        <v>41887</v>
      </c>
      <c r="H2610" s="233">
        <f>'Order Form'!$N$13</f>
        <v>0</v>
      </c>
      <c r="I2610" s="236">
        <f>'Order Form'!E497</f>
        <v>9.5</v>
      </c>
      <c r="J2610" s="231">
        <f>'Order Form'!N497</f>
        <v>0</v>
      </c>
      <c r="K2610" s="231" t="str">
        <f t="shared" si="176"/>
        <v>F</v>
      </c>
      <c r="L2610" s="231">
        <f>IF('Pricing + Order Summary'!$O$13&gt;=8000,14,
IF('Pricing + Order Summary'!$O$13&gt;=5500,15,
IF('Pricing + Order Summary'!$O$13&gt;=4000,16,
IF('Pricing + Order Summary'!$O$13&gt;=2000,23,
IF('Pricing + Order Summary'!$O$13&gt;=750,21,
2)))))</f>
        <v>2</v>
      </c>
      <c r="M2610" s="231" t="str">
        <f>"SPS20115"&amp;"-"&amp;D2610&amp;"-"&amp;'Order Form'!$O$3&amp;"-5"</f>
        <v>SPS20115-0-1-5</v>
      </c>
    </row>
    <row r="2611" spans="1:13">
      <c r="A2611" s="234">
        <f>'Order Form'!A498</f>
        <v>108357</v>
      </c>
      <c r="B2611" s="234">
        <f t="shared" si="174"/>
        <v>108357</v>
      </c>
      <c r="C2611" s="235">
        <f t="shared" si="175"/>
        <v>108357</v>
      </c>
      <c r="D2611" s="231">
        <f>'Order Form'!$N$2</f>
        <v>0</v>
      </c>
      <c r="E2611" s="232">
        <f>'Order Form'!$N$11</f>
        <v>0</v>
      </c>
      <c r="F2611" s="232" t="str">
        <f>IF(ISBLANK('Order Form'!$N$12),"",'Order Form'!$N$12)</f>
        <v/>
      </c>
      <c r="G2611" s="232">
        <f t="shared" ca="1" si="173"/>
        <v>41887</v>
      </c>
      <c r="H2611" s="233">
        <f>'Order Form'!$N$13</f>
        <v>0</v>
      </c>
      <c r="I2611" s="236">
        <f>'Order Form'!E498</f>
        <v>9.5</v>
      </c>
      <c r="J2611" s="231">
        <f>'Order Form'!N498</f>
        <v>0</v>
      </c>
      <c r="K2611" s="231" t="str">
        <f t="shared" si="176"/>
        <v>F</v>
      </c>
      <c r="L2611" s="231">
        <f>IF('Pricing + Order Summary'!$O$13&gt;=8000,14,
IF('Pricing + Order Summary'!$O$13&gt;=5500,15,
IF('Pricing + Order Summary'!$O$13&gt;=4000,16,
IF('Pricing + Order Summary'!$O$13&gt;=2000,23,
IF('Pricing + Order Summary'!$O$13&gt;=750,21,
2)))))</f>
        <v>2</v>
      </c>
      <c r="M2611" s="231" t="str">
        <f>"SPS20115"&amp;"-"&amp;D2611&amp;"-"&amp;'Order Form'!$O$3&amp;"-5"</f>
        <v>SPS20115-0-1-5</v>
      </c>
    </row>
    <row r="2612" spans="1:13">
      <c r="A2612" s="234">
        <f>'Order Form'!A499</f>
        <v>108358</v>
      </c>
      <c r="B2612" s="234">
        <f t="shared" si="174"/>
        <v>108358</v>
      </c>
      <c r="C2612" s="235">
        <f t="shared" si="175"/>
        <v>108358</v>
      </c>
      <c r="D2612" s="231">
        <f>'Order Form'!$N$2</f>
        <v>0</v>
      </c>
      <c r="E2612" s="232">
        <f>'Order Form'!$N$11</f>
        <v>0</v>
      </c>
      <c r="F2612" s="232" t="str">
        <f>IF(ISBLANK('Order Form'!$N$12),"",'Order Form'!$N$12)</f>
        <v/>
      </c>
      <c r="G2612" s="232">
        <f t="shared" ca="1" si="173"/>
        <v>41887</v>
      </c>
      <c r="H2612" s="233">
        <f>'Order Form'!$N$13</f>
        <v>0</v>
      </c>
      <c r="I2612" s="236">
        <f>'Order Form'!E499</f>
        <v>9.5</v>
      </c>
      <c r="J2612" s="231">
        <f>'Order Form'!N499</f>
        <v>0</v>
      </c>
      <c r="K2612" s="231" t="str">
        <f t="shared" si="176"/>
        <v>F</v>
      </c>
      <c r="L2612" s="231">
        <f>IF('Pricing + Order Summary'!$O$13&gt;=8000,14,
IF('Pricing + Order Summary'!$O$13&gt;=5500,15,
IF('Pricing + Order Summary'!$O$13&gt;=4000,16,
IF('Pricing + Order Summary'!$O$13&gt;=2000,23,
IF('Pricing + Order Summary'!$O$13&gt;=750,21,
2)))))</f>
        <v>2</v>
      </c>
      <c r="M2612" s="231" t="str">
        <f>"SPS20115"&amp;"-"&amp;D2612&amp;"-"&amp;'Order Form'!$O$3&amp;"-5"</f>
        <v>SPS20115-0-1-5</v>
      </c>
    </row>
    <row r="2613" spans="1:13">
      <c r="A2613" s="234">
        <f>'Order Form'!A500</f>
        <v>108359</v>
      </c>
      <c r="B2613" s="234">
        <f t="shared" si="174"/>
        <v>108359</v>
      </c>
      <c r="C2613" s="235">
        <f t="shared" si="175"/>
        <v>108359</v>
      </c>
      <c r="D2613" s="231">
        <f>'Order Form'!$N$2</f>
        <v>0</v>
      </c>
      <c r="E2613" s="232">
        <f>'Order Form'!$N$11</f>
        <v>0</v>
      </c>
      <c r="F2613" s="232" t="str">
        <f>IF(ISBLANK('Order Form'!$N$12),"",'Order Form'!$N$12)</f>
        <v/>
      </c>
      <c r="G2613" s="232">
        <f t="shared" ca="1" si="173"/>
        <v>41887</v>
      </c>
      <c r="H2613" s="233">
        <f>'Order Form'!$N$13</f>
        <v>0</v>
      </c>
      <c r="I2613" s="236">
        <f>'Order Form'!E500</f>
        <v>9.5</v>
      </c>
      <c r="J2613" s="231">
        <f>'Order Form'!N500</f>
        <v>0</v>
      </c>
      <c r="K2613" s="231" t="str">
        <f t="shared" si="176"/>
        <v>F</v>
      </c>
      <c r="L2613" s="231">
        <f>IF('Pricing + Order Summary'!$O$13&gt;=8000,14,
IF('Pricing + Order Summary'!$O$13&gt;=5500,15,
IF('Pricing + Order Summary'!$O$13&gt;=4000,16,
IF('Pricing + Order Summary'!$O$13&gt;=2000,23,
IF('Pricing + Order Summary'!$O$13&gt;=750,21,
2)))))</f>
        <v>2</v>
      </c>
      <c r="M2613" s="231" t="str">
        <f>"SPS20115"&amp;"-"&amp;D2613&amp;"-"&amp;'Order Form'!$O$3&amp;"-5"</f>
        <v>SPS20115-0-1-5</v>
      </c>
    </row>
    <row r="2614" spans="1:13">
      <c r="A2614" s="234">
        <f>'Order Form'!A501</f>
        <v>108360</v>
      </c>
      <c r="B2614" s="234">
        <f t="shared" si="174"/>
        <v>108360</v>
      </c>
      <c r="C2614" s="235">
        <f t="shared" si="175"/>
        <v>108360</v>
      </c>
      <c r="D2614" s="231">
        <f>'Order Form'!$N$2</f>
        <v>0</v>
      </c>
      <c r="E2614" s="232">
        <f>'Order Form'!$N$11</f>
        <v>0</v>
      </c>
      <c r="F2614" s="232" t="str">
        <f>IF(ISBLANK('Order Form'!$N$12),"",'Order Form'!$N$12)</f>
        <v/>
      </c>
      <c r="G2614" s="232">
        <f t="shared" ca="1" si="173"/>
        <v>41887</v>
      </c>
      <c r="H2614" s="233">
        <f>'Order Form'!$N$13</f>
        <v>0</v>
      </c>
      <c r="I2614" s="236">
        <f>'Order Form'!E501</f>
        <v>9.5</v>
      </c>
      <c r="J2614" s="231">
        <f>'Order Form'!N501</f>
        <v>0</v>
      </c>
      <c r="K2614" s="231" t="str">
        <f t="shared" si="176"/>
        <v>F</v>
      </c>
      <c r="L2614" s="231">
        <f>IF('Pricing + Order Summary'!$O$13&gt;=8000,14,
IF('Pricing + Order Summary'!$O$13&gt;=5500,15,
IF('Pricing + Order Summary'!$O$13&gt;=4000,16,
IF('Pricing + Order Summary'!$O$13&gt;=2000,23,
IF('Pricing + Order Summary'!$O$13&gt;=750,21,
2)))))</f>
        <v>2</v>
      </c>
      <c r="M2614" s="231" t="str">
        <f>"SPS20115"&amp;"-"&amp;D2614&amp;"-"&amp;'Order Form'!$O$3&amp;"-5"</f>
        <v>SPS20115-0-1-5</v>
      </c>
    </row>
    <row r="2615" spans="1:13">
      <c r="A2615" s="234">
        <f>'Order Form'!A502</f>
        <v>108361</v>
      </c>
      <c r="B2615" s="234">
        <f t="shared" si="174"/>
        <v>108361</v>
      </c>
      <c r="C2615" s="235">
        <f t="shared" si="175"/>
        <v>108361</v>
      </c>
      <c r="D2615" s="231">
        <f>'Order Form'!$N$2</f>
        <v>0</v>
      </c>
      <c r="E2615" s="232">
        <f>'Order Form'!$N$11</f>
        <v>0</v>
      </c>
      <c r="F2615" s="232" t="str">
        <f>IF(ISBLANK('Order Form'!$N$12),"",'Order Form'!$N$12)</f>
        <v/>
      </c>
      <c r="G2615" s="232">
        <f t="shared" ca="1" si="173"/>
        <v>41887</v>
      </c>
      <c r="H2615" s="233">
        <f>'Order Form'!$N$13</f>
        <v>0</v>
      </c>
      <c r="I2615" s="236">
        <f>'Order Form'!E502</f>
        <v>9.5</v>
      </c>
      <c r="J2615" s="231">
        <f>'Order Form'!N502</f>
        <v>0</v>
      </c>
      <c r="K2615" s="231" t="str">
        <f t="shared" si="176"/>
        <v>F</v>
      </c>
      <c r="L2615" s="231">
        <f>IF('Pricing + Order Summary'!$O$13&gt;=8000,14,
IF('Pricing + Order Summary'!$O$13&gt;=5500,15,
IF('Pricing + Order Summary'!$O$13&gt;=4000,16,
IF('Pricing + Order Summary'!$O$13&gt;=2000,23,
IF('Pricing + Order Summary'!$O$13&gt;=750,21,
2)))))</f>
        <v>2</v>
      </c>
      <c r="M2615" s="231" t="str">
        <f>"SPS20115"&amp;"-"&amp;D2615&amp;"-"&amp;'Order Form'!$O$3&amp;"-5"</f>
        <v>SPS20115-0-1-5</v>
      </c>
    </row>
    <row r="2616" spans="1:13">
      <c r="A2616" s="234">
        <f>'Order Form'!A503</f>
        <v>108363</v>
      </c>
      <c r="B2616" s="234">
        <f t="shared" si="174"/>
        <v>108363</v>
      </c>
      <c r="C2616" s="235">
        <f t="shared" si="175"/>
        <v>108363</v>
      </c>
      <c r="D2616" s="231">
        <f>'Order Form'!$N$2</f>
        <v>0</v>
      </c>
      <c r="E2616" s="232">
        <f>'Order Form'!$N$11</f>
        <v>0</v>
      </c>
      <c r="F2616" s="232" t="str">
        <f>IF(ISBLANK('Order Form'!$N$12),"",'Order Form'!$N$12)</f>
        <v/>
      </c>
      <c r="G2616" s="232">
        <f t="shared" ca="1" si="173"/>
        <v>41887</v>
      </c>
      <c r="H2616" s="233">
        <f>'Order Form'!$N$13</f>
        <v>0</v>
      </c>
      <c r="I2616" s="236">
        <f>'Order Form'!E503</f>
        <v>9.5</v>
      </c>
      <c r="J2616" s="231">
        <f>'Order Form'!N503</f>
        <v>0</v>
      </c>
      <c r="K2616" s="231" t="str">
        <f t="shared" si="176"/>
        <v>F</v>
      </c>
      <c r="L2616" s="231">
        <f>IF('Pricing + Order Summary'!$O$13&gt;=8000,14,
IF('Pricing + Order Summary'!$O$13&gt;=5500,15,
IF('Pricing + Order Summary'!$O$13&gt;=4000,16,
IF('Pricing + Order Summary'!$O$13&gt;=2000,23,
IF('Pricing + Order Summary'!$O$13&gt;=750,21,
2)))))</f>
        <v>2</v>
      </c>
      <c r="M2616" s="231" t="str">
        <f>"SPS20115"&amp;"-"&amp;D2616&amp;"-"&amp;'Order Form'!$O$3&amp;"-5"</f>
        <v>SPS20115-0-1-5</v>
      </c>
    </row>
    <row r="2617" spans="1:13">
      <c r="A2617" s="234">
        <f>'Order Form'!A504</f>
        <v>108362</v>
      </c>
      <c r="B2617" s="234">
        <f t="shared" si="174"/>
        <v>108362</v>
      </c>
      <c r="C2617" s="235">
        <f t="shared" si="175"/>
        <v>108362</v>
      </c>
      <c r="D2617" s="231">
        <f>'Order Form'!$N$2</f>
        <v>0</v>
      </c>
      <c r="E2617" s="232">
        <f>'Order Form'!$N$11</f>
        <v>0</v>
      </c>
      <c r="F2617" s="232" t="str">
        <f>IF(ISBLANK('Order Form'!$N$12),"",'Order Form'!$N$12)</f>
        <v/>
      </c>
      <c r="G2617" s="232">
        <f t="shared" ca="1" si="173"/>
        <v>41887</v>
      </c>
      <c r="H2617" s="233">
        <f>'Order Form'!$N$13</f>
        <v>0</v>
      </c>
      <c r="I2617" s="236">
        <f>'Order Form'!E504</f>
        <v>9.5</v>
      </c>
      <c r="J2617" s="231">
        <f>'Order Form'!N504</f>
        <v>0</v>
      </c>
      <c r="K2617" s="231" t="str">
        <f t="shared" si="176"/>
        <v>F</v>
      </c>
      <c r="L2617" s="231">
        <f>IF('Pricing + Order Summary'!$O$13&gt;=8000,14,
IF('Pricing + Order Summary'!$O$13&gt;=5500,15,
IF('Pricing + Order Summary'!$O$13&gt;=4000,16,
IF('Pricing + Order Summary'!$O$13&gt;=2000,23,
IF('Pricing + Order Summary'!$O$13&gt;=750,21,
2)))))</f>
        <v>2</v>
      </c>
      <c r="M2617" s="231" t="str">
        <f>"SPS20115"&amp;"-"&amp;D2617&amp;"-"&amp;'Order Form'!$O$3&amp;"-5"</f>
        <v>SPS20115-0-1-5</v>
      </c>
    </row>
    <row r="2618" spans="1:13">
      <c r="A2618" s="234">
        <f>'Order Form'!A505</f>
        <v>108013</v>
      </c>
      <c r="B2618" s="234">
        <f t="shared" si="174"/>
        <v>108013</v>
      </c>
      <c r="C2618" s="235">
        <f t="shared" si="175"/>
        <v>108013</v>
      </c>
      <c r="D2618" s="231">
        <f>'Order Form'!$N$2</f>
        <v>0</v>
      </c>
      <c r="E2618" s="232">
        <f>'Order Form'!$N$11</f>
        <v>0</v>
      </c>
      <c r="F2618" s="232" t="str">
        <f>IF(ISBLANK('Order Form'!$N$12),"",'Order Form'!$N$12)</f>
        <v/>
      </c>
      <c r="G2618" s="232">
        <f t="shared" ca="1" si="173"/>
        <v>41887</v>
      </c>
      <c r="H2618" s="233">
        <f>'Order Form'!$N$13</f>
        <v>0</v>
      </c>
      <c r="I2618" s="236">
        <f>'Order Form'!E505</f>
        <v>9.5</v>
      </c>
      <c r="J2618" s="231">
        <f>'Order Form'!N505</f>
        <v>0</v>
      </c>
      <c r="K2618" s="231" t="str">
        <f t="shared" si="176"/>
        <v>F</v>
      </c>
      <c r="L2618" s="231">
        <f>IF('Pricing + Order Summary'!$O$13&gt;=8000,14,
IF('Pricing + Order Summary'!$O$13&gt;=5500,15,
IF('Pricing + Order Summary'!$O$13&gt;=4000,16,
IF('Pricing + Order Summary'!$O$13&gt;=2000,23,
IF('Pricing + Order Summary'!$O$13&gt;=750,21,
2)))))</f>
        <v>2</v>
      </c>
      <c r="M2618" s="231" t="str">
        <f>"SPS20115"&amp;"-"&amp;D2618&amp;"-"&amp;'Order Form'!$O$3&amp;"-5"</f>
        <v>SPS20115-0-1-5</v>
      </c>
    </row>
    <row r="2619" spans="1:13">
      <c r="A2619" s="234">
        <f>'Order Form'!A506</f>
        <v>108176</v>
      </c>
      <c r="B2619" s="234">
        <f t="shared" si="174"/>
        <v>108176</v>
      </c>
      <c r="C2619" s="235">
        <f t="shared" si="175"/>
        <v>108176</v>
      </c>
      <c r="D2619" s="231">
        <f>'Order Form'!$N$2</f>
        <v>0</v>
      </c>
      <c r="E2619" s="232">
        <f>'Order Form'!$N$11</f>
        <v>0</v>
      </c>
      <c r="F2619" s="232" t="str">
        <f>IF(ISBLANK('Order Form'!$N$12),"",'Order Form'!$N$12)</f>
        <v/>
      </c>
      <c r="G2619" s="232">
        <f t="shared" ca="1" si="173"/>
        <v>41887</v>
      </c>
      <c r="H2619" s="233">
        <f>'Order Form'!$N$13</f>
        <v>0</v>
      </c>
      <c r="I2619" s="236">
        <f>'Order Form'!E506</f>
        <v>9.5</v>
      </c>
      <c r="J2619" s="231">
        <f>'Order Form'!N506</f>
        <v>0</v>
      </c>
      <c r="K2619" s="231" t="str">
        <f t="shared" si="176"/>
        <v>F</v>
      </c>
      <c r="L2619" s="231">
        <f>IF('Pricing + Order Summary'!$O$13&gt;=8000,14,
IF('Pricing + Order Summary'!$O$13&gt;=5500,15,
IF('Pricing + Order Summary'!$O$13&gt;=4000,16,
IF('Pricing + Order Summary'!$O$13&gt;=2000,23,
IF('Pricing + Order Summary'!$O$13&gt;=750,21,
2)))))</f>
        <v>2</v>
      </c>
      <c r="M2619" s="231" t="str">
        <f>"SPS20115"&amp;"-"&amp;D2619&amp;"-"&amp;'Order Form'!$O$3&amp;"-5"</f>
        <v>SPS20115-0-1-5</v>
      </c>
    </row>
    <row r="2620" spans="1:13">
      <c r="A2620" s="234">
        <f>'Order Form'!A507</f>
        <v>105634</v>
      </c>
      <c r="B2620" s="234">
        <f t="shared" si="174"/>
        <v>105634</v>
      </c>
      <c r="C2620" s="235">
        <f t="shared" si="175"/>
        <v>105634</v>
      </c>
      <c r="D2620" s="231">
        <f>'Order Form'!$N$2</f>
        <v>0</v>
      </c>
      <c r="E2620" s="232">
        <f>'Order Form'!$N$11</f>
        <v>0</v>
      </c>
      <c r="F2620" s="232" t="str">
        <f>IF(ISBLANK('Order Form'!$N$12),"",'Order Form'!$N$12)</f>
        <v/>
      </c>
      <c r="G2620" s="232">
        <f t="shared" ca="1" si="173"/>
        <v>41887</v>
      </c>
      <c r="H2620" s="233">
        <f>'Order Form'!$N$13</f>
        <v>0</v>
      </c>
      <c r="I2620" s="236">
        <f>'Order Form'!E507</f>
        <v>9.5</v>
      </c>
      <c r="J2620" s="231">
        <f>'Order Form'!N507</f>
        <v>0</v>
      </c>
      <c r="K2620" s="231" t="str">
        <f t="shared" si="176"/>
        <v>F</v>
      </c>
      <c r="L2620" s="231">
        <f>IF('Pricing + Order Summary'!$O$13&gt;=8000,14,
IF('Pricing + Order Summary'!$O$13&gt;=5500,15,
IF('Pricing + Order Summary'!$O$13&gt;=4000,16,
IF('Pricing + Order Summary'!$O$13&gt;=2000,23,
IF('Pricing + Order Summary'!$O$13&gt;=750,21,
2)))))</f>
        <v>2</v>
      </c>
      <c r="M2620" s="231" t="str">
        <f>"SPS20115"&amp;"-"&amp;D2620&amp;"-"&amp;'Order Form'!$O$3&amp;"-5"</f>
        <v>SPS20115-0-1-5</v>
      </c>
    </row>
    <row r="2621" spans="1:13">
      <c r="A2621" s="234">
        <f>'Order Form'!A508</f>
        <v>108353</v>
      </c>
      <c r="B2621" s="234">
        <f t="shared" si="174"/>
        <v>108353</v>
      </c>
      <c r="C2621" s="235">
        <f t="shared" si="175"/>
        <v>108353</v>
      </c>
      <c r="D2621" s="231">
        <f>'Order Form'!$N$2</f>
        <v>0</v>
      </c>
      <c r="E2621" s="232">
        <f>'Order Form'!$N$11</f>
        <v>0</v>
      </c>
      <c r="F2621" s="232" t="str">
        <f>IF(ISBLANK('Order Form'!$N$12),"",'Order Form'!$N$12)</f>
        <v/>
      </c>
      <c r="G2621" s="232">
        <f t="shared" ca="1" si="173"/>
        <v>41887</v>
      </c>
      <c r="H2621" s="233">
        <f>'Order Form'!$N$13</f>
        <v>0</v>
      </c>
      <c r="I2621" s="236">
        <f>'Order Form'!E508</f>
        <v>6</v>
      </c>
      <c r="J2621" s="231">
        <f>'Order Form'!N508</f>
        <v>0</v>
      </c>
      <c r="K2621" s="231" t="str">
        <f t="shared" si="176"/>
        <v>F</v>
      </c>
      <c r="L2621" s="231">
        <f>IF('Pricing + Order Summary'!$O$13&gt;=8000,14,
IF('Pricing + Order Summary'!$O$13&gt;=5500,15,
IF('Pricing + Order Summary'!$O$13&gt;=4000,16,
IF('Pricing + Order Summary'!$O$13&gt;=2000,23,
IF('Pricing + Order Summary'!$O$13&gt;=750,21,
2)))))</f>
        <v>2</v>
      </c>
      <c r="M2621" s="231" t="str">
        <f>"SPS20115"&amp;"-"&amp;D2621&amp;"-"&amp;'Order Form'!$O$3&amp;"-5"</f>
        <v>SPS20115-0-1-5</v>
      </c>
    </row>
    <row r="2622" spans="1:13">
      <c r="A2622" s="234">
        <f>'Order Form'!A509</f>
        <v>108354</v>
      </c>
      <c r="B2622" s="234">
        <f t="shared" si="174"/>
        <v>108354</v>
      </c>
      <c r="C2622" s="235">
        <f t="shared" si="175"/>
        <v>108354</v>
      </c>
      <c r="D2622" s="231">
        <f>'Order Form'!$N$2</f>
        <v>0</v>
      </c>
      <c r="E2622" s="232">
        <f>'Order Form'!$N$11</f>
        <v>0</v>
      </c>
      <c r="F2622" s="232" t="str">
        <f>IF(ISBLANK('Order Form'!$N$12),"",'Order Form'!$N$12)</f>
        <v/>
      </c>
      <c r="G2622" s="232">
        <f t="shared" ca="1" si="173"/>
        <v>41887</v>
      </c>
      <c r="H2622" s="233">
        <f>'Order Form'!$N$13</f>
        <v>0</v>
      </c>
      <c r="I2622" s="236">
        <f>'Order Form'!E509</f>
        <v>6</v>
      </c>
      <c r="J2622" s="231">
        <f>'Order Form'!N509</f>
        <v>0</v>
      </c>
      <c r="K2622" s="231" t="str">
        <f t="shared" si="176"/>
        <v>F</v>
      </c>
      <c r="L2622" s="231">
        <f>IF('Pricing + Order Summary'!$O$13&gt;=8000,14,
IF('Pricing + Order Summary'!$O$13&gt;=5500,15,
IF('Pricing + Order Summary'!$O$13&gt;=4000,16,
IF('Pricing + Order Summary'!$O$13&gt;=2000,23,
IF('Pricing + Order Summary'!$O$13&gt;=750,21,
2)))))</f>
        <v>2</v>
      </c>
      <c r="M2622" s="231" t="str">
        <f>"SPS20115"&amp;"-"&amp;D2622&amp;"-"&amp;'Order Form'!$O$3&amp;"-5"</f>
        <v>SPS20115-0-1-5</v>
      </c>
    </row>
    <row r="2623" spans="1:13">
      <c r="A2623" s="234">
        <f>'Order Form'!A510</f>
        <v>100282</v>
      </c>
      <c r="B2623" s="234">
        <f t="shared" si="174"/>
        <v>100282</v>
      </c>
      <c r="C2623" s="235">
        <f t="shared" si="175"/>
        <v>100282</v>
      </c>
      <c r="D2623" s="231">
        <f>'Order Form'!$N$2</f>
        <v>0</v>
      </c>
      <c r="E2623" s="232">
        <f>'Order Form'!$N$11</f>
        <v>0</v>
      </c>
      <c r="F2623" s="232" t="str">
        <f>IF(ISBLANK('Order Form'!$N$12),"",'Order Form'!$N$12)</f>
        <v/>
      </c>
      <c r="G2623" s="232">
        <f t="shared" ca="1" si="173"/>
        <v>41887</v>
      </c>
      <c r="H2623" s="233">
        <f>'Order Form'!$N$13</f>
        <v>0</v>
      </c>
      <c r="I2623" s="236">
        <f>'Order Form'!E510</f>
        <v>5.5</v>
      </c>
      <c r="J2623" s="231">
        <f>'Order Form'!N510</f>
        <v>0</v>
      </c>
      <c r="K2623" s="231" t="str">
        <f t="shared" si="176"/>
        <v>F</v>
      </c>
      <c r="L2623" s="231">
        <f>IF('Pricing + Order Summary'!$O$13&gt;=8000,14,
IF('Pricing + Order Summary'!$O$13&gt;=5500,15,
IF('Pricing + Order Summary'!$O$13&gt;=4000,16,
IF('Pricing + Order Summary'!$O$13&gt;=2000,23,
IF('Pricing + Order Summary'!$O$13&gt;=750,21,
2)))))</f>
        <v>2</v>
      </c>
      <c r="M2623" s="231" t="str">
        <f>"SPS20115"&amp;"-"&amp;D2623&amp;"-"&amp;'Order Form'!$O$3&amp;"-5"</f>
        <v>SPS20115-0-1-5</v>
      </c>
    </row>
    <row r="2624" spans="1:13">
      <c r="A2624" s="234">
        <f>'Order Form'!A511</f>
        <v>100283</v>
      </c>
      <c r="B2624" s="234">
        <f t="shared" si="174"/>
        <v>100283</v>
      </c>
      <c r="C2624" s="235">
        <f t="shared" si="175"/>
        <v>100283</v>
      </c>
      <c r="D2624" s="231">
        <f>'Order Form'!$N$2</f>
        <v>0</v>
      </c>
      <c r="E2624" s="232">
        <f>'Order Form'!$N$11</f>
        <v>0</v>
      </c>
      <c r="F2624" s="232" t="str">
        <f>IF(ISBLANK('Order Form'!$N$12),"",'Order Form'!$N$12)</f>
        <v/>
      </c>
      <c r="G2624" s="232">
        <f t="shared" ca="1" si="173"/>
        <v>41887</v>
      </c>
      <c r="H2624" s="233">
        <f>'Order Form'!$N$13</f>
        <v>0</v>
      </c>
      <c r="I2624" s="236">
        <f>'Order Form'!E511</f>
        <v>5.5</v>
      </c>
      <c r="J2624" s="231">
        <f>'Order Form'!N511</f>
        <v>0</v>
      </c>
      <c r="K2624" s="231" t="str">
        <f t="shared" si="176"/>
        <v>F</v>
      </c>
      <c r="L2624" s="231">
        <f>IF('Pricing + Order Summary'!$O$13&gt;=8000,14,
IF('Pricing + Order Summary'!$O$13&gt;=5500,15,
IF('Pricing + Order Summary'!$O$13&gt;=4000,16,
IF('Pricing + Order Summary'!$O$13&gt;=2000,23,
IF('Pricing + Order Summary'!$O$13&gt;=750,21,
2)))))</f>
        <v>2</v>
      </c>
      <c r="M2624" s="231" t="str">
        <f>"SPS20115"&amp;"-"&amp;D2624&amp;"-"&amp;'Order Form'!$O$3&amp;"-5"</f>
        <v>SPS20115-0-1-5</v>
      </c>
    </row>
    <row r="2625" spans="1:13">
      <c r="A2625" s="234">
        <f>'Order Form'!A512</f>
        <v>108347</v>
      </c>
      <c r="B2625" s="234">
        <f t="shared" si="174"/>
        <v>108347</v>
      </c>
      <c r="C2625" s="235">
        <f t="shared" si="175"/>
        <v>108347</v>
      </c>
      <c r="D2625" s="231">
        <f>'Order Form'!$N$2</f>
        <v>0</v>
      </c>
      <c r="E2625" s="232">
        <f>'Order Form'!$N$11</f>
        <v>0</v>
      </c>
      <c r="F2625" s="232" t="str">
        <f>IF(ISBLANK('Order Form'!$N$12),"",'Order Form'!$N$12)</f>
        <v/>
      </c>
      <c r="G2625" s="232">
        <f t="shared" ref="G2625:G2661" ca="1" si="177">TODAY()</f>
        <v>41887</v>
      </c>
      <c r="H2625" s="233">
        <f>'Order Form'!$N$13</f>
        <v>0</v>
      </c>
      <c r="I2625" s="236">
        <f>'Order Form'!E512</f>
        <v>6</v>
      </c>
      <c r="J2625" s="231">
        <f>'Order Form'!N512</f>
        <v>0</v>
      </c>
      <c r="K2625" s="231" t="str">
        <f t="shared" si="176"/>
        <v>F</v>
      </c>
      <c r="L2625" s="231">
        <f>IF('Pricing + Order Summary'!$O$13&gt;=8000,14,
IF('Pricing + Order Summary'!$O$13&gt;=5500,15,
IF('Pricing + Order Summary'!$O$13&gt;=4000,16,
IF('Pricing + Order Summary'!$O$13&gt;=2000,23,
IF('Pricing + Order Summary'!$O$13&gt;=750,21,
2)))))</f>
        <v>2</v>
      </c>
      <c r="M2625" s="231" t="str">
        <f>"SPS20115"&amp;"-"&amp;D2625&amp;"-"&amp;'Order Form'!$O$3&amp;"-5"</f>
        <v>SPS20115-0-1-5</v>
      </c>
    </row>
    <row r="2626" spans="1:13">
      <c r="A2626" s="234">
        <f>'Order Form'!A513</f>
        <v>108348</v>
      </c>
      <c r="B2626" s="234">
        <f t="shared" si="174"/>
        <v>108348</v>
      </c>
      <c r="C2626" s="235">
        <f t="shared" si="175"/>
        <v>108348</v>
      </c>
      <c r="D2626" s="231">
        <f>'Order Form'!$N$2</f>
        <v>0</v>
      </c>
      <c r="E2626" s="232">
        <f>'Order Form'!$N$11</f>
        <v>0</v>
      </c>
      <c r="F2626" s="232" t="str">
        <f>IF(ISBLANK('Order Form'!$N$12),"",'Order Form'!$N$12)</f>
        <v/>
      </c>
      <c r="G2626" s="232">
        <f t="shared" ca="1" si="177"/>
        <v>41887</v>
      </c>
      <c r="H2626" s="233">
        <f>'Order Form'!$N$13</f>
        <v>0</v>
      </c>
      <c r="I2626" s="236">
        <f>'Order Form'!E513</f>
        <v>6</v>
      </c>
      <c r="J2626" s="231">
        <f>'Order Form'!N513</f>
        <v>0</v>
      </c>
      <c r="K2626" s="231" t="str">
        <f t="shared" si="176"/>
        <v>F</v>
      </c>
      <c r="L2626" s="231">
        <f>IF('Pricing + Order Summary'!$O$13&gt;=8000,14,
IF('Pricing + Order Summary'!$O$13&gt;=5500,15,
IF('Pricing + Order Summary'!$O$13&gt;=4000,16,
IF('Pricing + Order Summary'!$O$13&gt;=2000,23,
IF('Pricing + Order Summary'!$O$13&gt;=750,21,
2)))))</f>
        <v>2</v>
      </c>
      <c r="M2626" s="231" t="str">
        <f>"SPS20115"&amp;"-"&amp;D2626&amp;"-"&amp;'Order Form'!$O$3&amp;"-5"</f>
        <v>SPS20115-0-1-5</v>
      </c>
    </row>
    <row r="2627" spans="1:13">
      <c r="A2627" s="234">
        <f>'Order Form'!A514</f>
        <v>108349</v>
      </c>
      <c r="B2627" s="234">
        <f t="shared" si="174"/>
        <v>108349</v>
      </c>
      <c r="C2627" s="235">
        <f t="shared" si="175"/>
        <v>108349</v>
      </c>
      <c r="D2627" s="231">
        <f>'Order Form'!$N$2</f>
        <v>0</v>
      </c>
      <c r="E2627" s="232">
        <f>'Order Form'!$N$11</f>
        <v>0</v>
      </c>
      <c r="F2627" s="232" t="str">
        <f>IF(ISBLANK('Order Form'!$N$12),"",'Order Form'!$N$12)</f>
        <v/>
      </c>
      <c r="G2627" s="232">
        <f t="shared" ca="1" si="177"/>
        <v>41887</v>
      </c>
      <c r="H2627" s="233">
        <f>'Order Form'!$N$13</f>
        <v>0</v>
      </c>
      <c r="I2627" s="236">
        <f>'Order Form'!E514</f>
        <v>6</v>
      </c>
      <c r="J2627" s="231">
        <f>'Order Form'!N514</f>
        <v>0</v>
      </c>
      <c r="K2627" s="231" t="str">
        <f t="shared" si="176"/>
        <v>F</v>
      </c>
      <c r="L2627" s="231">
        <f>IF('Pricing + Order Summary'!$O$13&gt;=8000,14,
IF('Pricing + Order Summary'!$O$13&gt;=5500,15,
IF('Pricing + Order Summary'!$O$13&gt;=4000,16,
IF('Pricing + Order Summary'!$O$13&gt;=2000,23,
IF('Pricing + Order Summary'!$O$13&gt;=750,21,
2)))))</f>
        <v>2</v>
      </c>
      <c r="M2627" s="231" t="str">
        <f>"SPS20115"&amp;"-"&amp;D2627&amp;"-"&amp;'Order Form'!$O$3&amp;"-5"</f>
        <v>SPS20115-0-1-5</v>
      </c>
    </row>
    <row r="2628" spans="1:13">
      <c r="A2628" s="234">
        <f>'Order Form'!A515</f>
        <v>108350</v>
      </c>
      <c r="B2628" s="234">
        <f t="shared" si="174"/>
        <v>108350</v>
      </c>
      <c r="C2628" s="235">
        <f t="shared" si="175"/>
        <v>108350</v>
      </c>
      <c r="D2628" s="231">
        <f>'Order Form'!$N$2</f>
        <v>0</v>
      </c>
      <c r="E2628" s="232">
        <f>'Order Form'!$N$11</f>
        <v>0</v>
      </c>
      <c r="F2628" s="232" t="str">
        <f>IF(ISBLANK('Order Form'!$N$12),"",'Order Form'!$N$12)</f>
        <v/>
      </c>
      <c r="G2628" s="232">
        <f t="shared" ca="1" si="177"/>
        <v>41887</v>
      </c>
      <c r="H2628" s="233">
        <f>'Order Form'!$N$13</f>
        <v>0</v>
      </c>
      <c r="I2628" s="236">
        <f>'Order Form'!E515</f>
        <v>6</v>
      </c>
      <c r="J2628" s="231">
        <f>'Order Form'!N515</f>
        <v>0</v>
      </c>
      <c r="K2628" s="231" t="str">
        <f t="shared" si="176"/>
        <v>F</v>
      </c>
      <c r="L2628" s="231">
        <f>IF('Pricing + Order Summary'!$O$13&gt;=8000,14,
IF('Pricing + Order Summary'!$O$13&gt;=5500,15,
IF('Pricing + Order Summary'!$O$13&gt;=4000,16,
IF('Pricing + Order Summary'!$O$13&gt;=2000,23,
IF('Pricing + Order Summary'!$O$13&gt;=750,21,
2)))))</f>
        <v>2</v>
      </c>
      <c r="M2628" s="231" t="str">
        <f>"SPS20115"&amp;"-"&amp;D2628&amp;"-"&amp;'Order Form'!$O$3&amp;"-5"</f>
        <v>SPS20115-0-1-5</v>
      </c>
    </row>
    <row r="2629" spans="1:13">
      <c r="A2629" s="234">
        <f>'Order Form'!A516</f>
        <v>105777</v>
      </c>
      <c r="B2629" s="234">
        <f t="shared" si="174"/>
        <v>105777</v>
      </c>
      <c r="C2629" s="235">
        <f t="shared" si="175"/>
        <v>105777</v>
      </c>
      <c r="D2629" s="231">
        <f>'Order Form'!$N$2</f>
        <v>0</v>
      </c>
      <c r="E2629" s="232">
        <f>'Order Form'!$N$11</f>
        <v>0</v>
      </c>
      <c r="F2629" s="232" t="str">
        <f>IF(ISBLANK('Order Form'!$N$12),"",'Order Form'!$N$12)</f>
        <v/>
      </c>
      <c r="G2629" s="232">
        <f t="shared" ca="1" si="177"/>
        <v>41887</v>
      </c>
      <c r="H2629" s="233">
        <f>'Order Form'!$N$13</f>
        <v>0</v>
      </c>
      <c r="I2629" s="236">
        <f>'Order Form'!E516</f>
        <v>6</v>
      </c>
      <c r="J2629" s="231">
        <f>'Order Form'!N516</f>
        <v>0</v>
      </c>
      <c r="K2629" s="231" t="str">
        <f t="shared" si="176"/>
        <v>F</v>
      </c>
      <c r="L2629" s="231">
        <f>IF('Pricing + Order Summary'!$O$13&gt;=8000,14,
IF('Pricing + Order Summary'!$O$13&gt;=5500,15,
IF('Pricing + Order Summary'!$O$13&gt;=4000,16,
IF('Pricing + Order Summary'!$O$13&gt;=2000,23,
IF('Pricing + Order Summary'!$O$13&gt;=750,21,
2)))))</f>
        <v>2</v>
      </c>
      <c r="M2629" s="231" t="str">
        <f>"SPS20115"&amp;"-"&amp;D2629&amp;"-"&amp;'Order Form'!$O$3&amp;"-5"</f>
        <v>SPS20115-0-1-5</v>
      </c>
    </row>
    <row r="2630" spans="1:13">
      <c r="A2630" s="234">
        <f>'Order Form'!A517</f>
        <v>105778</v>
      </c>
      <c r="B2630" s="234">
        <f t="shared" si="174"/>
        <v>105778</v>
      </c>
      <c r="C2630" s="235">
        <f t="shared" si="175"/>
        <v>105778</v>
      </c>
      <c r="D2630" s="231">
        <f>'Order Form'!$N$2</f>
        <v>0</v>
      </c>
      <c r="E2630" s="232">
        <f>'Order Form'!$N$11</f>
        <v>0</v>
      </c>
      <c r="F2630" s="232" t="str">
        <f>IF(ISBLANK('Order Form'!$N$12),"",'Order Form'!$N$12)</f>
        <v/>
      </c>
      <c r="G2630" s="232">
        <f t="shared" ca="1" si="177"/>
        <v>41887</v>
      </c>
      <c r="H2630" s="233">
        <f>'Order Form'!$N$13</f>
        <v>0</v>
      </c>
      <c r="I2630" s="236">
        <f>'Order Form'!E517</f>
        <v>6</v>
      </c>
      <c r="J2630" s="231">
        <f>'Order Form'!N517</f>
        <v>0</v>
      </c>
      <c r="K2630" s="231" t="str">
        <f t="shared" si="176"/>
        <v>F</v>
      </c>
      <c r="L2630" s="231">
        <f>IF('Pricing + Order Summary'!$O$13&gt;=8000,14,
IF('Pricing + Order Summary'!$O$13&gt;=5500,15,
IF('Pricing + Order Summary'!$O$13&gt;=4000,16,
IF('Pricing + Order Summary'!$O$13&gt;=2000,23,
IF('Pricing + Order Summary'!$O$13&gt;=750,21,
2)))))</f>
        <v>2</v>
      </c>
      <c r="M2630" s="231" t="str">
        <f>"SPS20115"&amp;"-"&amp;D2630&amp;"-"&amp;'Order Form'!$O$3&amp;"-5"</f>
        <v>SPS20115-0-1-5</v>
      </c>
    </row>
    <row r="2631" spans="1:13">
      <c r="A2631" s="234">
        <f>'Order Form'!A518</f>
        <v>105775</v>
      </c>
      <c r="B2631" s="234">
        <f t="shared" si="174"/>
        <v>105775</v>
      </c>
      <c r="C2631" s="235">
        <f t="shared" si="175"/>
        <v>105775</v>
      </c>
      <c r="D2631" s="231">
        <f>'Order Form'!$N$2</f>
        <v>0</v>
      </c>
      <c r="E2631" s="232">
        <f>'Order Form'!$N$11</f>
        <v>0</v>
      </c>
      <c r="F2631" s="232" t="str">
        <f>IF(ISBLANK('Order Form'!$N$12),"",'Order Form'!$N$12)</f>
        <v/>
      </c>
      <c r="G2631" s="232">
        <f t="shared" ca="1" si="177"/>
        <v>41887</v>
      </c>
      <c r="H2631" s="233">
        <f>'Order Form'!$N$13</f>
        <v>0</v>
      </c>
      <c r="I2631" s="236">
        <f>'Order Form'!E518</f>
        <v>6</v>
      </c>
      <c r="J2631" s="231">
        <f>'Order Form'!N518</f>
        <v>0</v>
      </c>
      <c r="K2631" s="231" t="str">
        <f t="shared" si="176"/>
        <v>F</v>
      </c>
      <c r="L2631" s="231">
        <f>IF('Pricing + Order Summary'!$O$13&gt;=8000,14,
IF('Pricing + Order Summary'!$O$13&gt;=5500,15,
IF('Pricing + Order Summary'!$O$13&gt;=4000,16,
IF('Pricing + Order Summary'!$O$13&gt;=2000,23,
IF('Pricing + Order Summary'!$O$13&gt;=750,21,
2)))))</f>
        <v>2</v>
      </c>
      <c r="M2631" s="231" t="str">
        <f>"SPS20115"&amp;"-"&amp;D2631&amp;"-"&amp;'Order Form'!$O$3&amp;"-5"</f>
        <v>SPS20115-0-1-5</v>
      </c>
    </row>
    <row r="2632" spans="1:13">
      <c r="A2632" s="234">
        <f>'Order Form'!A519</f>
        <v>105776</v>
      </c>
      <c r="B2632" s="234">
        <f t="shared" si="174"/>
        <v>105776</v>
      </c>
      <c r="C2632" s="235">
        <f t="shared" si="175"/>
        <v>105776</v>
      </c>
      <c r="D2632" s="231">
        <f>'Order Form'!$N$2</f>
        <v>0</v>
      </c>
      <c r="E2632" s="232">
        <f>'Order Form'!$N$11</f>
        <v>0</v>
      </c>
      <c r="F2632" s="232" t="str">
        <f>IF(ISBLANK('Order Form'!$N$12),"",'Order Form'!$N$12)</f>
        <v/>
      </c>
      <c r="G2632" s="232">
        <f t="shared" ca="1" si="177"/>
        <v>41887</v>
      </c>
      <c r="H2632" s="233">
        <f>'Order Form'!$N$13</f>
        <v>0</v>
      </c>
      <c r="I2632" s="236">
        <f>'Order Form'!E519</f>
        <v>6</v>
      </c>
      <c r="J2632" s="231">
        <f>'Order Form'!N519</f>
        <v>0</v>
      </c>
      <c r="K2632" s="231" t="str">
        <f t="shared" si="176"/>
        <v>F</v>
      </c>
      <c r="L2632" s="231">
        <f>IF('Pricing + Order Summary'!$O$13&gt;=8000,14,
IF('Pricing + Order Summary'!$O$13&gt;=5500,15,
IF('Pricing + Order Summary'!$O$13&gt;=4000,16,
IF('Pricing + Order Summary'!$O$13&gt;=2000,23,
IF('Pricing + Order Summary'!$O$13&gt;=750,21,
2)))))</f>
        <v>2</v>
      </c>
      <c r="M2632" s="231" t="str">
        <f>"SPS20115"&amp;"-"&amp;D2632&amp;"-"&amp;'Order Form'!$O$3&amp;"-5"</f>
        <v>SPS20115-0-1-5</v>
      </c>
    </row>
    <row r="2633" spans="1:13">
      <c r="A2633" s="234">
        <f>'Order Form'!A520</f>
        <v>108351</v>
      </c>
      <c r="B2633" s="234">
        <f t="shared" si="174"/>
        <v>108351</v>
      </c>
      <c r="C2633" s="235">
        <f t="shared" si="175"/>
        <v>108351</v>
      </c>
      <c r="D2633" s="231">
        <f>'Order Form'!$N$2</f>
        <v>0</v>
      </c>
      <c r="E2633" s="232">
        <f>'Order Form'!$N$11</f>
        <v>0</v>
      </c>
      <c r="F2633" s="232" t="str">
        <f>IF(ISBLANK('Order Form'!$N$12),"",'Order Form'!$N$12)</f>
        <v/>
      </c>
      <c r="G2633" s="232">
        <f t="shared" ca="1" si="177"/>
        <v>41887</v>
      </c>
      <c r="H2633" s="233">
        <f>'Order Form'!$N$13</f>
        <v>0</v>
      </c>
      <c r="I2633" s="236">
        <f>'Order Form'!E520</f>
        <v>6</v>
      </c>
      <c r="J2633" s="231">
        <f>'Order Form'!N520</f>
        <v>0</v>
      </c>
      <c r="K2633" s="231" t="str">
        <f t="shared" si="176"/>
        <v>F</v>
      </c>
      <c r="L2633" s="231">
        <f>IF('Pricing + Order Summary'!$O$13&gt;=8000,14,
IF('Pricing + Order Summary'!$O$13&gt;=5500,15,
IF('Pricing + Order Summary'!$O$13&gt;=4000,16,
IF('Pricing + Order Summary'!$O$13&gt;=2000,23,
IF('Pricing + Order Summary'!$O$13&gt;=750,21,
2)))))</f>
        <v>2</v>
      </c>
      <c r="M2633" s="231" t="str">
        <f>"SPS20115"&amp;"-"&amp;D2633&amp;"-"&amp;'Order Form'!$O$3&amp;"-5"</f>
        <v>SPS20115-0-1-5</v>
      </c>
    </row>
    <row r="2634" spans="1:13">
      <c r="A2634" s="234">
        <f>'Order Form'!A521</f>
        <v>108352</v>
      </c>
      <c r="B2634" s="234">
        <f t="shared" si="174"/>
        <v>108352</v>
      </c>
      <c r="C2634" s="235">
        <f t="shared" si="175"/>
        <v>108352</v>
      </c>
      <c r="D2634" s="231">
        <f>'Order Form'!$N$2</f>
        <v>0</v>
      </c>
      <c r="E2634" s="232">
        <f>'Order Form'!$N$11</f>
        <v>0</v>
      </c>
      <c r="F2634" s="232" t="str">
        <f>IF(ISBLANK('Order Form'!$N$12),"",'Order Form'!$N$12)</f>
        <v/>
      </c>
      <c r="G2634" s="232">
        <f t="shared" ca="1" si="177"/>
        <v>41887</v>
      </c>
      <c r="H2634" s="233">
        <f>'Order Form'!$N$13</f>
        <v>0</v>
      </c>
      <c r="I2634" s="236">
        <f>'Order Form'!E521</f>
        <v>6</v>
      </c>
      <c r="J2634" s="231">
        <f>'Order Form'!N521</f>
        <v>0</v>
      </c>
      <c r="K2634" s="231" t="str">
        <f t="shared" si="176"/>
        <v>F</v>
      </c>
      <c r="L2634" s="231">
        <f>IF('Pricing + Order Summary'!$O$13&gt;=8000,14,
IF('Pricing + Order Summary'!$O$13&gt;=5500,15,
IF('Pricing + Order Summary'!$O$13&gt;=4000,16,
IF('Pricing + Order Summary'!$O$13&gt;=2000,23,
IF('Pricing + Order Summary'!$O$13&gt;=750,21,
2)))))</f>
        <v>2</v>
      </c>
      <c r="M2634" s="231" t="str">
        <f>"SPS20115"&amp;"-"&amp;D2634&amp;"-"&amp;'Order Form'!$O$3&amp;"-5"</f>
        <v>SPS20115-0-1-5</v>
      </c>
    </row>
    <row r="2635" spans="1:13">
      <c r="A2635" s="234">
        <f>'Order Form'!A522</f>
        <v>108355</v>
      </c>
      <c r="B2635" s="234">
        <f t="shared" si="174"/>
        <v>108355</v>
      </c>
      <c r="C2635" s="235">
        <f t="shared" si="175"/>
        <v>108355</v>
      </c>
      <c r="D2635" s="231">
        <f>'Order Form'!$N$2</f>
        <v>0</v>
      </c>
      <c r="E2635" s="232">
        <f>'Order Form'!$N$11</f>
        <v>0</v>
      </c>
      <c r="F2635" s="232" t="str">
        <f>IF(ISBLANK('Order Form'!$N$12),"",'Order Form'!$N$12)</f>
        <v/>
      </c>
      <c r="G2635" s="232">
        <f t="shared" ca="1" si="177"/>
        <v>41887</v>
      </c>
      <c r="H2635" s="233">
        <f>'Order Form'!$N$13</f>
        <v>0</v>
      </c>
      <c r="I2635" s="236">
        <f>'Order Form'!E522</f>
        <v>6</v>
      </c>
      <c r="J2635" s="231">
        <f>'Order Form'!N522</f>
        <v>0</v>
      </c>
      <c r="K2635" s="231" t="str">
        <f t="shared" si="176"/>
        <v>F</v>
      </c>
      <c r="L2635" s="231">
        <f>IF('Pricing + Order Summary'!$O$13&gt;=8000,14,
IF('Pricing + Order Summary'!$O$13&gt;=5500,15,
IF('Pricing + Order Summary'!$O$13&gt;=4000,16,
IF('Pricing + Order Summary'!$O$13&gt;=2000,23,
IF('Pricing + Order Summary'!$O$13&gt;=750,21,
2)))))</f>
        <v>2</v>
      </c>
      <c r="M2635" s="231" t="str">
        <f>"SPS20115"&amp;"-"&amp;D2635&amp;"-"&amp;'Order Form'!$O$3&amp;"-5"</f>
        <v>SPS20115-0-1-5</v>
      </c>
    </row>
    <row r="2636" spans="1:13">
      <c r="A2636" s="234">
        <f>'Order Form'!A523</f>
        <v>108356</v>
      </c>
      <c r="B2636" s="234">
        <f t="shared" si="174"/>
        <v>108356</v>
      </c>
      <c r="C2636" s="235">
        <f t="shared" si="175"/>
        <v>108356</v>
      </c>
      <c r="D2636" s="231">
        <f>'Order Form'!$N$2</f>
        <v>0</v>
      </c>
      <c r="E2636" s="232">
        <f>'Order Form'!$N$11</f>
        <v>0</v>
      </c>
      <c r="F2636" s="232" t="str">
        <f>IF(ISBLANK('Order Form'!$N$12),"",'Order Form'!$N$12)</f>
        <v/>
      </c>
      <c r="G2636" s="232">
        <f t="shared" ca="1" si="177"/>
        <v>41887</v>
      </c>
      <c r="H2636" s="233">
        <f>'Order Form'!$N$13</f>
        <v>0</v>
      </c>
      <c r="I2636" s="236">
        <f>'Order Form'!E523</f>
        <v>6</v>
      </c>
      <c r="J2636" s="231">
        <f>'Order Form'!N523</f>
        <v>0</v>
      </c>
      <c r="K2636" s="231" t="str">
        <f t="shared" si="176"/>
        <v>F</v>
      </c>
      <c r="L2636" s="231">
        <f>IF('Pricing + Order Summary'!$O$13&gt;=8000,14,
IF('Pricing + Order Summary'!$O$13&gt;=5500,15,
IF('Pricing + Order Summary'!$O$13&gt;=4000,16,
IF('Pricing + Order Summary'!$O$13&gt;=2000,23,
IF('Pricing + Order Summary'!$O$13&gt;=750,21,
2)))))</f>
        <v>2</v>
      </c>
      <c r="M2636" s="231" t="str">
        <f>"SPS20115"&amp;"-"&amp;D2636&amp;"-"&amp;'Order Form'!$O$3&amp;"-5"</f>
        <v>SPS20115-0-1-5</v>
      </c>
    </row>
    <row r="2637" spans="1:13">
      <c r="A2637" s="234">
        <f>'Order Form'!A524</f>
        <v>100286</v>
      </c>
      <c r="B2637" s="234">
        <f t="shared" si="174"/>
        <v>100286</v>
      </c>
      <c r="C2637" s="235">
        <f t="shared" si="175"/>
        <v>100286</v>
      </c>
      <c r="D2637" s="231">
        <f>'Order Form'!$N$2</f>
        <v>0</v>
      </c>
      <c r="E2637" s="232">
        <f>'Order Form'!$N$11</f>
        <v>0</v>
      </c>
      <c r="F2637" s="232" t="str">
        <f>IF(ISBLANK('Order Form'!$N$12),"",'Order Form'!$N$12)</f>
        <v/>
      </c>
      <c r="G2637" s="232">
        <f t="shared" ca="1" si="177"/>
        <v>41887</v>
      </c>
      <c r="H2637" s="233">
        <f>'Order Form'!$N$13</f>
        <v>0</v>
      </c>
      <c r="I2637" s="236">
        <f>'Order Form'!E524</f>
        <v>6</v>
      </c>
      <c r="J2637" s="231">
        <f>'Order Form'!N524</f>
        <v>0</v>
      </c>
      <c r="K2637" s="231" t="str">
        <f t="shared" si="176"/>
        <v>F</v>
      </c>
      <c r="L2637" s="231">
        <f>IF('Pricing + Order Summary'!$O$13&gt;=8000,14,
IF('Pricing + Order Summary'!$O$13&gt;=5500,15,
IF('Pricing + Order Summary'!$O$13&gt;=4000,16,
IF('Pricing + Order Summary'!$O$13&gt;=2000,23,
IF('Pricing + Order Summary'!$O$13&gt;=750,21,
2)))))</f>
        <v>2</v>
      </c>
      <c r="M2637" s="231" t="str">
        <f>"SPS20115"&amp;"-"&amp;D2637&amp;"-"&amp;'Order Form'!$O$3&amp;"-5"</f>
        <v>SPS20115-0-1-5</v>
      </c>
    </row>
    <row r="2638" spans="1:13">
      <c r="A2638" s="234">
        <f>'Order Form'!A525</f>
        <v>100287</v>
      </c>
      <c r="B2638" s="234">
        <f t="shared" si="174"/>
        <v>100287</v>
      </c>
      <c r="C2638" s="235">
        <f t="shared" si="175"/>
        <v>100287</v>
      </c>
      <c r="D2638" s="231">
        <f>'Order Form'!$N$2</f>
        <v>0</v>
      </c>
      <c r="E2638" s="232">
        <f>'Order Form'!$N$11</f>
        <v>0</v>
      </c>
      <c r="F2638" s="232" t="str">
        <f>IF(ISBLANK('Order Form'!$N$12),"",'Order Form'!$N$12)</f>
        <v/>
      </c>
      <c r="G2638" s="232">
        <f t="shared" ca="1" si="177"/>
        <v>41887</v>
      </c>
      <c r="H2638" s="233">
        <f>'Order Form'!$N$13</f>
        <v>0</v>
      </c>
      <c r="I2638" s="236">
        <f>'Order Form'!E525</f>
        <v>6</v>
      </c>
      <c r="J2638" s="231">
        <f>'Order Form'!N525</f>
        <v>0</v>
      </c>
      <c r="K2638" s="231" t="str">
        <f t="shared" si="176"/>
        <v>F</v>
      </c>
      <c r="L2638" s="231">
        <f>IF('Pricing + Order Summary'!$O$13&gt;=8000,14,
IF('Pricing + Order Summary'!$O$13&gt;=5500,15,
IF('Pricing + Order Summary'!$O$13&gt;=4000,16,
IF('Pricing + Order Summary'!$O$13&gt;=2000,23,
IF('Pricing + Order Summary'!$O$13&gt;=750,21,
2)))))</f>
        <v>2</v>
      </c>
      <c r="M2638" s="231" t="str">
        <f>"SPS20115"&amp;"-"&amp;D2638&amp;"-"&amp;'Order Form'!$O$3&amp;"-5"</f>
        <v>SPS20115-0-1-5</v>
      </c>
    </row>
    <row r="2639" spans="1:13">
      <c r="A2639" s="234">
        <f>'Order Form'!A526</f>
        <v>108341</v>
      </c>
      <c r="B2639" s="234">
        <f t="shared" si="174"/>
        <v>108341</v>
      </c>
      <c r="C2639" s="235">
        <f t="shared" si="175"/>
        <v>108341</v>
      </c>
      <c r="D2639" s="231">
        <f>'Order Form'!$N$2</f>
        <v>0</v>
      </c>
      <c r="E2639" s="232">
        <f>'Order Form'!$N$11</f>
        <v>0</v>
      </c>
      <c r="F2639" s="232" t="str">
        <f>IF(ISBLANK('Order Form'!$N$12),"",'Order Form'!$N$12)</f>
        <v/>
      </c>
      <c r="G2639" s="232">
        <f t="shared" ca="1" si="177"/>
        <v>41887</v>
      </c>
      <c r="H2639" s="233">
        <f>'Order Form'!$N$13</f>
        <v>0</v>
      </c>
      <c r="I2639" s="236">
        <f>'Order Form'!E526</f>
        <v>26</v>
      </c>
      <c r="J2639" s="231">
        <f>'Order Form'!N526</f>
        <v>0</v>
      </c>
      <c r="K2639" s="231" t="str">
        <f t="shared" si="176"/>
        <v>F</v>
      </c>
      <c r="L2639" s="231">
        <f>IF('Pricing + Order Summary'!$O$13&gt;=8000,14,
IF('Pricing + Order Summary'!$O$13&gt;=5500,15,
IF('Pricing + Order Summary'!$O$13&gt;=4000,16,
IF('Pricing + Order Summary'!$O$13&gt;=2000,23,
IF('Pricing + Order Summary'!$O$13&gt;=750,21,
2)))))</f>
        <v>2</v>
      </c>
      <c r="M2639" s="231" t="str">
        <f>"SPS20115"&amp;"-"&amp;D2639&amp;"-"&amp;'Order Form'!$O$3&amp;"-5"</f>
        <v>SPS20115-0-1-5</v>
      </c>
    </row>
    <row r="2640" spans="1:13">
      <c r="A2640" s="234">
        <f>'Order Form'!A527</f>
        <v>108342</v>
      </c>
      <c r="B2640" s="234">
        <f t="shared" si="174"/>
        <v>108342</v>
      </c>
      <c r="C2640" s="235">
        <f t="shared" si="175"/>
        <v>108342</v>
      </c>
      <c r="D2640" s="231">
        <f>'Order Form'!$N$2</f>
        <v>0</v>
      </c>
      <c r="E2640" s="232">
        <f>'Order Form'!$N$11</f>
        <v>0</v>
      </c>
      <c r="F2640" s="232" t="str">
        <f>IF(ISBLANK('Order Form'!$N$12),"",'Order Form'!$N$12)</f>
        <v/>
      </c>
      <c r="G2640" s="232">
        <f t="shared" ca="1" si="177"/>
        <v>41887</v>
      </c>
      <c r="H2640" s="233">
        <f>'Order Form'!$N$13</f>
        <v>0</v>
      </c>
      <c r="I2640" s="236">
        <f>'Order Form'!E527</f>
        <v>26</v>
      </c>
      <c r="J2640" s="231">
        <f>'Order Form'!N527</f>
        <v>0</v>
      </c>
      <c r="K2640" s="231" t="str">
        <f t="shared" si="176"/>
        <v>F</v>
      </c>
      <c r="L2640" s="231">
        <f>IF('Pricing + Order Summary'!$O$13&gt;=8000,14,
IF('Pricing + Order Summary'!$O$13&gt;=5500,15,
IF('Pricing + Order Summary'!$O$13&gt;=4000,16,
IF('Pricing + Order Summary'!$O$13&gt;=2000,23,
IF('Pricing + Order Summary'!$O$13&gt;=750,21,
2)))))</f>
        <v>2</v>
      </c>
      <c r="M2640" s="231" t="str">
        <f>"SPS20115"&amp;"-"&amp;D2640&amp;"-"&amp;'Order Form'!$O$3&amp;"-5"</f>
        <v>SPS20115-0-1-5</v>
      </c>
    </row>
    <row r="2641" spans="1:13">
      <c r="A2641" s="234">
        <f>'Order Form'!A528</f>
        <v>108016</v>
      </c>
      <c r="B2641" s="234">
        <f t="shared" si="174"/>
        <v>108016</v>
      </c>
      <c r="C2641" s="235">
        <f t="shared" si="175"/>
        <v>108016</v>
      </c>
      <c r="D2641" s="231">
        <f>'Order Form'!$N$2</f>
        <v>0</v>
      </c>
      <c r="E2641" s="232">
        <f>'Order Form'!$N$11</f>
        <v>0</v>
      </c>
      <c r="F2641" s="232" t="str">
        <f>IF(ISBLANK('Order Form'!$N$12),"",'Order Form'!$N$12)</f>
        <v/>
      </c>
      <c r="G2641" s="232">
        <f t="shared" ca="1" si="177"/>
        <v>41887</v>
      </c>
      <c r="H2641" s="233">
        <f>'Order Form'!$N$13</f>
        <v>0</v>
      </c>
      <c r="I2641" s="236">
        <f>'Order Form'!E528</f>
        <v>25</v>
      </c>
      <c r="J2641" s="231">
        <f>'Order Form'!N528</f>
        <v>0</v>
      </c>
      <c r="K2641" s="231" t="str">
        <f t="shared" si="176"/>
        <v>F</v>
      </c>
      <c r="L2641" s="231">
        <f>IF('Pricing + Order Summary'!$O$13&gt;=8000,14,
IF('Pricing + Order Summary'!$O$13&gt;=5500,15,
IF('Pricing + Order Summary'!$O$13&gt;=4000,16,
IF('Pricing + Order Summary'!$O$13&gt;=2000,23,
IF('Pricing + Order Summary'!$O$13&gt;=750,21,
2)))))</f>
        <v>2</v>
      </c>
      <c r="M2641" s="231" t="str">
        <f>"SPS20115"&amp;"-"&amp;D2641&amp;"-"&amp;'Order Form'!$O$3&amp;"-5"</f>
        <v>SPS20115-0-1-5</v>
      </c>
    </row>
    <row r="2642" spans="1:13">
      <c r="A2642" s="234">
        <f>'Order Form'!A529</f>
        <v>108340</v>
      </c>
      <c r="B2642" s="234">
        <f t="shared" si="174"/>
        <v>108340</v>
      </c>
      <c r="C2642" s="235">
        <f t="shared" si="175"/>
        <v>108340</v>
      </c>
      <c r="D2642" s="231">
        <f>'Order Form'!$N$2</f>
        <v>0</v>
      </c>
      <c r="E2642" s="232">
        <f>'Order Form'!$N$11</f>
        <v>0</v>
      </c>
      <c r="F2642" s="232" t="str">
        <f>IF(ISBLANK('Order Form'!$N$12),"",'Order Form'!$N$12)</f>
        <v/>
      </c>
      <c r="G2642" s="232">
        <f t="shared" ca="1" si="177"/>
        <v>41887</v>
      </c>
      <c r="H2642" s="233">
        <f>'Order Form'!$N$13</f>
        <v>0</v>
      </c>
      <c r="I2642" s="236">
        <f>'Order Form'!E529</f>
        <v>15</v>
      </c>
      <c r="J2642" s="231">
        <f>'Order Form'!N529</f>
        <v>0</v>
      </c>
      <c r="K2642" s="231" t="str">
        <f t="shared" si="176"/>
        <v>F</v>
      </c>
      <c r="L2642" s="231">
        <f>IF('Pricing + Order Summary'!$O$13&gt;=8000,14,
IF('Pricing + Order Summary'!$O$13&gt;=5500,15,
IF('Pricing + Order Summary'!$O$13&gt;=4000,16,
IF('Pricing + Order Summary'!$O$13&gt;=2000,23,
IF('Pricing + Order Summary'!$O$13&gt;=750,21,
2)))))</f>
        <v>2</v>
      </c>
      <c r="M2642" s="231" t="str">
        <f>"SPS20115"&amp;"-"&amp;D2642&amp;"-"&amp;'Order Form'!$O$3&amp;"-5"</f>
        <v>SPS20115-0-1-5</v>
      </c>
    </row>
    <row r="2643" spans="1:13">
      <c r="A2643" s="234">
        <f>'Order Form'!A530</f>
        <v>105574</v>
      </c>
      <c r="B2643" s="234">
        <f t="shared" ref="B2643:B2661" si="178">A2643</f>
        <v>105574</v>
      </c>
      <c r="C2643" s="235">
        <f t="shared" ref="C2643:C2661" si="179">IF(B2643=0,A2643,B2643)</f>
        <v>105574</v>
      </c>
      <c r="D2643" s="231">
        <f>'Order Form'!$N$2</f>
        <v>0</v>
      </c>
      <c r="E2643" s="232">
        <f>'Order Form'!$N$11</f>
        <v>0</v>
      </c>
      <c r="F2643" s="232" t="str">
        <f>IF(ISBLANK('Order Form'!$N$12),"",'Order Form'!$N$12)</f>
        <v/>
      </c>
      <c r="G2643" s="232">
        <f t="shared" ca="1" si="177"/>
        <v>41887</v>
      </c>
      <c r="H2643" s="233">
        <f>'Order Form'!$N$13</f>
        <v>0</v>
      </c>
      <c r="I2643" s="236">
        <f>'Order Form'!E530</f>
        <v>15</v>
      </c>
      <c r="J2643" s="231">
        <f>'Order Form'!N530</f>
        <v>0</v>
      </c>
      <c r="K2643" s="231" t="str">
        <f t="shared" ref="K2643:K2661" si="180">IF(J2643=0,"F","T")</f>
        <v>F</v>
      </c>
      <c r="L2643" s="231">
        <f>IF('Pricing + Order Summary'!$O$13&gt;=8000,14,
IF('Pricing + Order Summary'!$O$13&gt;=5500,15,
IF('Pricing + Order Summary'!$O$13&gt;=4000,16,
IF('Pricing + Order Summary'!$O$13&gt;=2000,23,
IF('Pricing + Order Summary'!$O$13&gt;=750,21,
2)))))</f>
        <v>2</v>
      </c>
      <c r="M2643" s="231" t="str">
        <f>"SPS20115"&amp;"-"&amp;D2643&amp;"-"&amp;'Order Form'!$O$3&amp;"-5"</f>
        <v>SPS20115-0-1-5</v>
      </c>
    </row>
    <row r="2644" spans="1:13">
      <c r="A2644" s="234">
        <f>'Order Form'!A531</f>
        <v>105579</v>
      </c>
      <c r="B2644" s="234">
        <f t="shared" si="178"/>
        <v>105579</v>
      </c>
      <c r="C2644" s="235">
        <f t="shared" si="179"/>
        <v>105579</v>
      </c>
      <c r="D2644" s="231">
        <f>'Order Form'!$N$2</f>
        <v>0</v>
      </c>
      <c r="E2644" s="232">
        <f>'Order Form'!$N$11</f>
        <v>0</v>
      </c>
      <c r="F2644" s="232" t="str">
        <f>IF(ISBLANK('Order Form'!$N$12),"",'Order Form'!$N$12)</f>
        <v/>
      </c>
      <c r="G2644" s="232">
        <f t="shared" ca="1" si="177"/>
        <v>41887</v>
      </c>
      <c r="H2644" s="233">
        <f>'Order Form'!$N$13</f>
        <v>0</v>
      </c>
      <c r="I2644" s="236">
        <f>'Order Form'!E531</f>
        <v>15</v>
      </c>
      <c r="J2644" s="231">
        <f>'Order Form'!N531</f>
        <v>0</v>
      </c>
      <c r="K2644" s="231" t="str">
        <f t="shared" si="180"/>
        <v>F</v>
      </c>
      <c r="L2644" s="231">
        <f>IF('Pricing + Order Summary'!$O$13&gt;=8000,14,
IF('Pricing + Order Summary'!$O$13&gt;=5500,15,
IF('Pricing + Order Summary'!$O$13&gt;=4000,16,
IF('Pricing + Order Summary'!$O$13&gt;=2000,23,
IF('Pricing + Order Summary'!$O$13&gt;=750,21,
2)))))</f>
        <v>2</v>
      </c>
      <c r="M2644" s="231" t="str">
        <f>"SPS20115"&amp;"-"&amp;D2644&amp;"-"&amp;'Order Form'!$O$3&amp;"-5"</f>
        <v>SPS20115-0-1-5</v>
      </c>
    </row>
    <row r="2645" spans="1:13">
      <c r="A2645" s="234">
        <f>'Order Form'!A532</f>
        <v>105781</v>
      </c>
      <c r="B2645" s="234">
        <f t="shared" si="178"/>
        <v>105781</v>
      </c>
      <c r="C2645" s="235">
        <f t="shared" si="179"/>
        <v>105781</v>
      </c>
      <c r="D2645" s="231">
        <f>'Order Form'!$N$2</f>
        <v>0</v>
      </c>
      <c r="E2645" s="232">
        <f>'Order Form'!$N$11</f>
        <v>0</v>
      </c>
      <c r="F2645" s="232" t="str">
        <f>IF(ISBLANK('Order Form'!$N$12),"",'Order Form'!$N$12)</f>
        <v/>
      </c>
      <c r="G2645" s="232">
        <f t="shared" ca="1" si="177"/>
        <v>41887</v>
      </c>
      <c r="H2645" s="233">
        <f>'Order Form'!$N$13</f>
        <v>0</v>
      </c>
      <c r="I2645" s="236">
        <f>'Order Form'!E532</f>
        <v>15</v>
      </c>
      <c r="J2645" s="231">
        <f>'Order Form'!N532</f>
        <v>0</v>
      </c>
      <c r="K2645" s="231" t="str">
        <f t="shared" si="180"/>
        <v>F</v>
      </c>
      <c r="L2645" s="231">
        <f>IF('Pricing + Order Summary'!$O$13&gt;=8000,14,
IF('Pricing + Order Summary'!$O$13&gt;=5500,15,
IF('Pricing + Order Summary'!$O$13&gt;=4000,16,
IF('Pricing + Order Summary'!$O$13&gt;=2000,23,
IF('Pricing + Order Summary'!$O$13&gt;=750,21,
2)))))</f>
        <v>2</v>
      </c>
      <c r="M2645" s="231" t="str">
        <f>"SPS20115"&amp;"-"&amp;D2645&amp;"-"&amp;'Order Form'!$O$3&amp;"-5"</f>
        <v>SPS20115-0-1-5</v>
      </c>
    </row>
    <row r="2646" spans="1:13">
      <c r="A2646" s="234">
        <f>'Order Form'!A533</f>
        <v>108076</v>
      </c>
      <c r="B2646" s="234">
        <f t="shared" si="178"/>
        <v>108076</v>
      </c>
      <c r="C2646" s="235">
        <f t="shared" si="179"/>
        <v>108076</v>
      </c>
      <c r="D2646" s="231">
        <f>'Order Form'!$N$2</f>
        <v>0</v>
      </c>
      <c r="E2646" s="232">
        <f>'Order Form'!$N$11</f>
        <v>0</v>
      </c>
      <c r="F2646" s="232" t="str">
        <f>IF(ISBLANK('Order Form'!$N$12),"",'Order Form'!$N$12)</f>
        <v/>
      </c>
      <c r="G2646" s="232">
        <f t="shared" ca="1" si="177"/>
        <v>41887</v>
      </c>
      <c r="H2646" s="233">
        <f>'Order Form'!$N$13</f>
        <v>0</v>
      </c>
      <c r="I2646" s="236">
        <f>'Order Form'!E533</f>
        <v>18.5</v>
      </c>
      <c r="J2646" s="231">
        <f>'Order Form'!N533</f>
        <v>0</v>
      </c>
      <c r="K2646" s="231" t="str">
        <f t="shared" si="180"/>
        <v>F</v>
      </c>
      <c r="L2646" s="231">
        <f>IF('Pricing + Order Summary'!$O$13&gt;=8000,14,
IF('Pricing + Order Summary'!$O$13&gt;=5500,15,
IF('Pricing + Order Summary'!$O$13&gt;=4000,16,
IF('Pricing + Order Summary'!$O$13&gt;=2000,23,
IF('Pricing + Order Summary'!$O$13&gt;=750,21,
2)))))</f>
        <v>2</v>
      </c>
      <c r="M2646" s="231" t="str">
        <f>"SPS20115"&amp;"-"&amp;D2646&amp;"-"&amp;'Order Form'!$O$3&amp;"-5"</f>
        <v>SPS20115-0-1-5</v>
      </c>
    </row>
    <row r="2647" spans="1:13">
      <c r="A2647" s="234">
        <f>'Order Form'!A534</f>
        <v>105580</v>
      </c>
      <c r="B2647" s="234">
        <f t="shared" si="178"/>
        <v>105580</v>
      </c>
      <c r="C2647" s="235">
        <f t="shared" si="179"/>
        <v>105580</v>
      </c>
      <c r="D2647" s="231">
        <f>'Order Form'!$N$2</f>
        <v>0</v>
      </c>
      <c r="E2647" s="232">
        <f>'Order Form'!$N$11</f>
        <v>0</v>
      </c>
      <c r="F2647" s="232" t="str">
        <f>IF(ISBLANK('Order Form'!$N$12),"",'Order Form'!$N$12)</f>
        <v/>
      </c>
      <c r="G2647" s="232">
        <f t="shared" ca="1" si="177"/>
        <v>41887</v>
      </c>
      <c r="H2647" s="233">
        <f>'Order Form'!$N$13</f>
        <v>0</v>
      </c>
      <c r="I2647" s="236">
        <f>'Order Form'!E534</f>
        <v>18.5</v>
      </c>
      <c r="J2647" s="231">
        <f>'Order Form'!N534</f>
        <v>0</v>
      </c>
      <c r="K2647" s="231" t="str">
        <f t="shared" si="180"/>
        <v>F</v>
      </c>
      <c r="L2647" s="231">
        <f>IF('Pricing + Order Summary'!$O$13&gt;=8000,14,
IF('Pricing + Order Summary'!$O$13&gt;=5500,15,
IF('Pricing + Order Summary'!$O$13&gt;=4000,16,
IF('Pricing + Order Summary'!$O$13&gt;=2000,23,
IF('Pricing + Order Summary'!$O$13&gt;=750,21,
2)))))</f>
        <v>2</v>
      </c>
      <c r="M2647" s="231" t="str">
        <f>"SPS20115"&amp;"-"&amp;D2647&amp;"-"&amp;'Order Form'!$O$3&amp;"-5"</f>
        <v>SPS20115-0-1-5</v>
      </c>
    </row>
    <row r="2648" spans="1:13">
      <c r="A2648" s="234">
        <f>'Order Form'!A535</f>
        <v>105581</v>
      </c>
      <c r="B2648" s="234">
        <f t="shared" si="178"/>
        <v>105581</v>
      </c>
      <c r="C2648" s="235">
        <f t="shared" si="179"/>
        <v>105581</v>
      </c>
      <c r="D2648" s="231">
        <f>'Order Form'!$N$2</f>
        <v>0</v>
      </c>
      <c r="E2648" s="232">
        <f>'Order Form'!$N$11</f>
        <v>0</v>
      </c>
      <c r="F2648" s="232" t="str">
        <f>IF(ISBLANK('Order Form'!$N$12),"",'Order Form'!$N$12)</f>
        <v/>
      </c>
      <c r="G2648" s="232">
        <f t="shared" ca="1" si="177"/>
        <v>41887</v>
      </c>
      <c r="H2648" s="233">
        <f>'Order Form'!$N$13</f>
        <v>0</v>
      </c>
      <c r="I2648" s="236">
        <f>'Order Form'!E535</f>
        <v>18.5</v>
      </c>
      <c r="J2648" s="231">
        <f>'Order Form'!N535</f>
        <v>0</v>
      </c>
      <c r="K2648" s="231" t="str">
        <f t="shared" si="180"/>
        <v>F</v>
      </c>
      <c r="L2648" s="231">
        <f>IF('Pricing + Order Summary'!$O$13&gt;=8000,14,
IF('Pricing + Order Summary'!$O$13&gt;=5500,15,
IF('Pricing + Order Summary'!$O$13&gt;=4000,16,
IF('Pricing + Order Summary'!$O$13&gt;=2000,23,
IF('Pricing + Order Summary'!$O$13&gt;=750,21,
2)))))</f>
        <v>2</v>
      </c>
      <c r="M2648" s="231" t="str">
        <f>"SPS20115"&amp;"-"&amp;D2648&amp;"-"&amp;'Order Form'!$O$3&amp;"-5"</f>
        <v>SPS20115-0-1-5</v>
      </c>
    </row>
    <row r="2649" spans="1:13">
      <c r="A2649" s="234">
        <f>'Order Form'!A536</f>
        <v>105540</v>
      </c>
      <c r="B2649" s="234">
        <f t="shared" si="178"/>
        <v>105540</v>
      </c>
      <c r="C2649" s="235">
        <f t="shared" si="179"/>
        <v>105540</v>
      </c>
      <c r="D2649" s="231">
        <f>'Order Form'!$N$2</f>
        <v>0</v>
      </c>
      <c r="E2649" s="232">
        <f>'Order Form'!$N$11</f>
        <v>0</v>
      </c>
      <c r="F2649" s="232" t="str">
        <f>IF(ISBLANK('Order Form'!$N$12),"",'Order Form'!$N$12)</f>
        <v/>
      </c>
      <c r="G2649" s="232">
        <f t="shared" ca="1" si="177"/>
        <v>41887</v>
      </c>
      <c r="H2649" s="233">
        <f>'Order Form'!$N$13</f>
        <v>0</v>
      </c>
      <c r="I2649" s="236">
        <f>'Order Form'!E536</f>
        <v>15</v>
      </c>
      <c r="J2649" s="231">
        <f>'Order Form'!N536</f>
        <v>0</v>
      </c>
      <c r="K2649" s="231" t="str">
        <f t="shared" si="180"/>
        <v>F</v>
      </c>
      <c r="L2649" s="231">
        <f>IF('Pricing + Order Summary'!$O$13&gt;=8000,14,
IF('Pricing + Order Summary'!$O$13&gt;=5500,15,
IF('Pricing + Order Summary'!$O$13&gt;=4000,16,
IF('Pricing + Order Summary'!$O$13&gt;=2000,23,
IF('Pricing + Order Summary'!$O$13&gt;=750,21,
2)))))</f>
        <v>2</v>
      </c>
      <c r="M2649" s="231" t="str">
        <f>"SPS20115"&amp;"-"&amp;D2649&amp;"-"&amp;'Order Form'!$O$3&amp;"-5"</f>
        <v>SPS20115-0-1-5</v>
      </c>
    </row>
    <row r="2650" spans="1:13">
      <c r="A2650" s="234">
        <f>'Order Form'!A537</f>
        <v>108371</v>
      </c>
      <c r="B2650" s="234">
        <f t="shared" si="178"/>
        <v>108371</v>
      </c>
      <c r="C2650" s="235">
        <f t="shared" si="179"/>
        <v>108371</v>
      </c>
      <c r="D2650" s="231">
        <f>'Order Form'!$N$2</f>
        <v>0</v>
      </c>
      <c r="E2650" s="232">
        <f>'Order Form'!$N$11</f>
        <v>0</v>
      </c>
      <c r="F2650" s="232" t="str">
        <f>IF(ISBLANK('Order Form'!$N$12),"",'Order Form'!$N$12)</f>
        <v/>
      </c>
      <c r="G2650" s="232">
        <f t="shared" ca="1" si="177"/>
        <v>41887</v>
      </c>
      <c r="H2650" s="233">
        <f>'Order Form'!$N$13</f>
        <v>0</v>
      </c>
      <c r="I2650" s="236">
        <f>'Order Form'!E537</f>
        <v>15</v>
      </c>
      <c r="J2650" s="231">
        <f>'Order Form'!N537</f>
        <v>0</v>
      </c>
      <c r="K2650" s="231" t="str">
        <f t="shared" si="180"/>
        <v>F</v>
      </c>
      <c r="L2650" s="231">
        <f>IF('Pricing + Order Summary'!$O$13&gt;=8000,14,
IF('Pricing + Order Summary'!$O$13&gt;=5500,15,
IF('Pricing + Order Summary'!$O$13&gt;=4000,16,
IF('Pricing + Order Summary'!$O$13&gt;=2000,23,
IF('Pricing + Order Summary'!$O$13&gt;=750,21,
2)))))</f>
        <v>2</v>
      </c>
      <c r="M2650" s="231" t="str">
        <f>"SPS20115"&amp;"-"&amp;D2650&amp;"-"&amp;'Order Form'!$O$3&amp;"-5"</f>
        <v>SPS20115-0-1-5</v>
      </c>
    </row>
    <row r="2651" spans="1:13">
      <c r="A2651" s="234">
        <f>'Order Form'!A538</f>
        <v>108375</v>
      </c>
      <c r="B2651" s="234">
        <f t="shared" si="178"/>
        <v>108375</v>
      </c>
      <c r="C2651" s="235">
        <f t="shared" si="179"/>
        <v>108375</v>
      </c>
      <c r="D2651" s="231">
        <f>'Order Form'!$N$2</f>
        <v>0</v>
      </c>
      <c r="E2651" s="232">
        <f>'Order Form'!$N$11</f>
        <v>0</v>
      </c>
      <c r="F2651" s="232" t="str">
        <f>IF(ISBLANK('Order Form'!$N$12),"",'Order Form'!$N$12)</f>
        <v/>
      </c>
      <c r="G2651" s="232">
        <f t="shared" ca="1" si="177"/>
        <v>41887</v>
      </c>
      <c r="H2651" s="233">
        <f>'Order Form'!$N$13</f>
        <v>0</v>
      </c>
      <c r="I2651" s="236">
        <f>'Order Form'!E538</f>
        <v>15</v>
      </c>
      <c r="J2651" s="231">
        <f>'Order Form'!N538</f>
        <v>0</v>
      </c>
      <c r="K2651" s="231" t="str">
        <f t="shared" si="180"/>
        <v>F</v>
      </c>
      <c r="L2651" s="231">
        <f>IF('Pricing + Order Summary'!$O$13&gt;=8000,14,
IF('Pricing + Order Summary'!$O$13&gt;=5500,15,
IF('Pricing + Order Summary'!$O$13&gt;=4000,16,
IF('Pricing + Order Summary'!$O$13&gt;=2000,23,
IF('Pricing + Order Summary'!$O$13&gt;=750,21,
2)))))</f>
        <v>2</v>
      </c>
      <c r="M2651" s="231" t="str">
        <f>"SPS20115"&amp;"-"&amp;D2651&amp;"-"&amp;'Order Form'!$O$3&amp;"-5"</f>
        <v>SPS20115-0-1-5</v>
      </c>
    </row>
    <row r="2652" spans="1:13">
      <c r="A2652" s="234">
        <f>'Order Form'!A539</f>
        <v>100471</v>
      </c>
      <c r="B2652" s="234">
        <f t="shared" si="178"/>
        <v>100471</v>
      </c>
      <c r="C2652" s="235">
        <f t="shared" si="179"/>
        <v>100471</v>
      </c>
      <c r="D2652" s="231">
        <f>'Order Form'!$N$2</f>
        <v>0</v>
      </c>
      <c r="E2652" s="232">
        <f>'Order Form'!$N$11</f>
        <v>0</v>
      </c>
      <c r="F2652" s="232" t="str">
        <f>IF(ISBLANK('Order Form'!$N$12),"",'Order Form'!$N$12)</f>
        <v/>
      </c>
      <c r="G2652" s="232">
        <f t="shared" ca="1" si="177"/>
        <v>41887</v>
      </c>
      <c r="H2652" s="233">
        <f>'Order Form'!$N$13</f>
        <v>0</v>
      </c>
      <c r="I2652" s="236">
        <f>'Order Form'!E539</f>
        <v>15</v>
      </c>
      <c r="J2652" s="231">
        <f>'Order Form'!N539</f>
        <v>0</v>
      </c>
      <c r="K2652" s="231" t="str">
        <f t="shared" si="180"/>
        <v>F</v>
      </c>
      <c r="L2652" s="231">
        <f>IF('Pricing + Order Summary'!$O$13&gt;=8000,14,
IF('Pricing + Order Summary'!$O$13&gt;=5500,15,
IF('Pricing + Order Summary'!$O$13&gt;=4000,16,
IF('Pricing + Order Summary'!$O$13&gt;=2000,23,
IF('Pricing + Order Summary'!$O$13&gt;=750,21,
2)))))</f>
        <v>2</v>
      </c>
      <c r="M2652" s="231" t="str">
        <f>"SPS20115"&amp;"-"&amp;D2652&amp;"-"&amp;'Order Form'!$O$3&amp;"-5"</f>
        <v>SPS20115-0-1-5</v>
      </c>
    </row>
    <row r="2653" spans="1:13">
      <c r="A2653" s="234">
        <f>'Order Form'!A540</f>
        <v>100472</v>
      </c>
      <c r="B2653" s="234">
        <f t="shared" si="178"/>
        <v>100472</v>
      </c>
      <c r="C2653" s="235">
        <f t="shared" si="179"/>
        <v>100472</v>
      </c>
      <c r="D2653" s="231">
        <f>'Order Form'!$N$2</f>
        <v>0</v>
      </c>
      <c r="E2653" s="232">
        <f>'Order Form'!$N$11</f>
        <v>0</v>
      </c>
      <c r="F2653" s="232" t="str">
        <f>IF(ISBLANK('Order Form'!$N$12),"",'Order Form'!$N$12)</f>
        <v/>
      </c>
      <c r="G2653" s="232">
        <f t="shared" ca="1" si="177"/>
        <v>41887</v>
      </c>
      <c r="H2653" s="233">
        <f>'Order Form'!$N$13</f>
        <v>0</v>
      </c>
      <c r="I2653" s="236">
        <f>'Order Form'!E540</f>
        <v>15</v>
      </c>
      <c r="J2653" s="231">
        <f>'Order Form'!N540</f>
        <v>0</v>
      </c>
      <c r="K2653" s="231" t="str">
        <f t="shared" si="180"/>
        <v>F</v>
      </c>
      <c r="L2653" s="231">
        <f>IF('Pricing + Order Summary'!$O$13&gt;=8000,14,
IF('Pricing + Order Summary'!$O$13&gt;=5500,15,
IF('Pricing + Order Summary'!$O$13&gt;=4000,16,
IF('Pricing + Order Summary'!$O$13&gt;=2000,23,
IF('Pricing + Order Summary'!$O$13&gt;=750,21,
2)))))</f>
        <v>2</v>
      </c>
      <c r="M2653" s="231" t="str">
        <f>"SPS20115"&amp;"-"&amp;D2653&amp;"-"&amp;'Order Form'!$O$3&amp;"-5"</f>
        <v>SPS20115-0-1-5</v>
      </c>
    </row>
    <row r="2654" spans="1:13">
      <c r="A2654" s="234">
        <f>'Order Form'!A541</f>
        <v>100473</v>
      </c>
      <c r="B2654" s="234">
        <f t="shared" si="178"/>
        <v>100473</v>
      </c>
      <c r="C2654" s="235">
        <f t="shared" si="179"/>
        <v>100473</v>
      </c>
      <c r="D2654" s="231">
        <f>'Order Form'!$N$2</f>
        <v>0</v>
      </c>
      <c r="E2654" s="232">
        <f>'Order Form'!$N$11</f>
        <v>0</v>
      </c>
      <c r="F2654" s="232" t="str">
        <f>IF(ISBLANK('Order Form'!$N$12),"",'Order Form'!$N$12)</f>
        <v/>
      </c>
      <c r="G2654" s="232">
        <f t="shared" ca="1" si="177"/>
        <v>41887</v>
      </c>
      <c r="H2654" s="233">
        <f>'Order Form'!$N$13</f>
        <v>0</v>
      </c>
      <c r="I2654" s="236">
        <f>'Order Form'!E541</f>
        <v>15</v>
      </c>
      <c r="J2654" s="231">
        <f>'Order Form'!N541</f>
        <v>0</v>
      </c>
      <c r="K2654" s="231" t="str">
        <f t="shared" si="180"/>
        <v>F</v>
      </c>
      <c r="L2654" s="231">
        <f>IF('Pricing + Order Summary'!$O$13&gt;=8000,14,
IF('Pricing + Order Summary'!$O$13&gt;=5500,15,
IF('Pricing + Order Summary'!$O$13&gt;=4000,16,
IF('Pricing + Order Summary'!$O$13&gt;=2000,23,
IF('Pricing + Order Summary'!$O$13&gt;=750,21,
2)))))</f>
        <v>2</v>
      </c>
      <c r="M2654" s="231" t="str">
        <f>"SPS20115"&amp;"-"&amp;D2654&amp;"-"&amp;'Order Form'!$O$3&amp;"-5"</f>
        <v>SPS20115-0-1-5</v>
      </c>
    </row>
    <row r="2655" spans="1:13">
      <c r="A2655" s="234">
        <f>'Order Form'!A542</f>
        <v>101070</v>
      </c>
      <c r="B2655" s="234">
        <f t="shared" si="178"/>
        <v>101070</v>
      </c>
      <c r="C2655" s="235">
        <f t="shared" si="179"/>
        <v>101070</v>
      </c>
      <c r="D2655" s="231">
        <f>'Order Form'!$N$2</f>
        <v>0</v>
      </c>
      <c r="E2655" s="232">
        <f>'Order Form'!$N$11</f>
        <v>0</v>
      </c>
      <c r="F2655" s="232" t="str">
        <f>IF(ISBLANK('Order Form'!$N$12),"",'Order Form'!$N$12)</f>
        <v/>
      </c>
      <c r="G2655" s="232">
        <f t="shared" ca="1" si="177"/>
        <v>41887</v>
      </c>
      <c r="H2655" s="233">
        <f>'Order Form'!$N$13</f>
        <v>0</v>
      </c>
      <c r="I2655" s="236">
        <f>'Order Form'!E542</f>
        <v>15</v>
      </c>
      <c r="J2655" s="231">
        <f>'Order Form'!N542</f>
        <v>0</v>
      </c>
      <c r="K2655" s="231" t="str">
        <f t="shared" si="180"/>
        <v>F</v>
      </c>
      <c r="L2655" s="231">
        <f>IF('Pricing + Order Summary'!$O$13&gt;=8000,14,
IF('Pricing + Order Summary'!$O$13&gt;=5500,15,
IF('Pricing + Order Summary'!$O$13&gt;=4000,16,
IF('Pricing + Order Summary'!$O$13&gt;=2000,23,
IF('Pricing + Order Summary'!$O$13&gt;=750,21,
2)))))</f>
        <v>2</v>
      </c>
      <c r="M2655" s="231" t="str">
        <f>"SPS20115"&amp;"-"&amp;D2655&amp;"-"&amp;'Order Form'!$O$3&amp;"-5"</f>
        <v>SPS20115-0-1-5</v>
      </c>
    </row>
    <row r="2656" spans="1:13">
      <c r="A2656" s="234">
        <f>'Order Form'!A543</f>
        <v>101080</v>
      </c>
      <c r="B2656" s="234">
        <f t="shared" si="178"/>
        <v>101080</v>
      </c>
      <c r="C2656" s="235">
        <f t="shared" si="179"/>
        <v>101080</v>
      </c>
      <c r="D2656" s="231">
        <f>'Order Form'!$N$2</f>
        <v>0</v>
      </c>
      <c r="E2656" s="232">
        <f>'Order Form'!$N$11</f>
        <v>0</v>
      </c>
      <c r="F2656" s="232" t="str">
        <f>IF(ISBLANK('Order Form'!$N$12),"",'Order Form'!$N$12)</f>
        <v/>
      </c>
      <c r="G2656" s="232">
        <f t="shared" ca="1" si="177"/>
        <v>41887</v>
      </c>
      <c r="H2656" s="233">
        <f>'Order Form'!$N$13</f>
        <v>0</v>
      </c>
      <c r="I2656" s="236">
        <f>'Order Form'!E543</f>
        <v>15</v>
      </c>
      <c r="J2656" s="231">
        <f>'Order Form'!N543</f>
        <v>0</v>
      </c>
      <c r="K2656" s="231" t="str">
        <f t="shared" si="180"/>
        <v>F</v>
      </c>
      <c r="L2656" s="231">
        <f>IF('Pricing + Order Summary'!$O$13&gt;=8000,14,
IF('Pricing + Order Summary'!$O$13&gt;=5500,15,
IF('Pricing + Order Summary'!$O$13&gt;=4000,16,
IF('Pricing + Order Summary'!$O$13&gt;=2000,23,
IF('Pricing + Order Summary'!$O$13&gt;=750,21,
2)))))</f>
        <v>2</v>
      </c>
      <c r="M2656" s="231" t="str">
        <f>"SPS20115"&amp;"-"&amp;D2656&amp;"-"&amp;'Order Form'!$O$3&amp;"-5"</f>
        <v>SPS20115-0-1-5</v>
      </c>
    </row>
    <row r="2657" spans="1:13">
      <c r="A2657" s="234">
        <f>'Order Form'!A544</f>
        <v>100467</v>
      </c>
      <c r="B2657" s="234">
        <f t="shared" si="178"/>
        <v>100467</v>
      </c>
      <c r="C2657" s="235">
        <f t="shared" si="179"/>
        <v>100467</v>
      </c>
      <c r="D2657" s="231">
        <f>'Order Form'!$N$2</f>
        <v>0</v>
      </c>
      <c r="E2657" s="232">
        <f>'Order Form'!$N$11</f>
        <v>0</v>
      </c>
      <c r="F2657" s="232" t="str">
        <f>IF(ISBLANK('Order Form'!$N$12),"",'Order Form'!$N$12)</f>
        <v/>
      </c>
      <c r="G2657" s="232">
        <f t="shared" ca="1" si="177"/>
        <v>41887</v>
      </c>
      <c r="H2657" s="233">
        <f>'Order Form'!$N$13</f>
        <v>0</v>
      </c>
      <c r="I2657" s="236">
        <f>'Order Form'!E544</f>
        <v>17</v>
      </c>
      <c r="J2657" s="231">
        <f>'Order Form'!N544</f>
        <v>0</v>
      </c>
      <c r="K2657" s="231" t="str">
        <f t="shared" si="180"/>
        <v>F</v>
      </c>
      <c r="L2657" s="231">
        <f>IF('Pricing + Order Summary'!$O$13&gt;=8000,14,
IF('Pricing + Order Summary'!$O$13&gt;=5500,15,
IF('Pricing + Order Summary'!$O$13&gt;=4000,16,
IF('Pricing + Order Summary'!$O$13&gt;=2000,23,
IF('Pricing + Order Summary'!$O$13&gt;=750,21,
2)))))</f>
        <v>2</v>
      </c>
      <c r="M2657" s="231" t="str">
        <f>"SPS20115"&amp;"-"&amp;D2657&amp;"-"&amp;'Order Form'!$O$3&amp;"-5"</f>
        <v>SPS20115-0-1-5</v>
      </c>
    </row>
    <row r="2658" spans="1:13">
      <c r="A2658" s="234">
        <f>'Order Form'!A545</f>
        <v>100469</v>
      </c>
      <c r="B2658" s="234">
        <f t="shared" si="178"/>
        <v>100469</v>
      </c>
      <c r="C2658" s="235">
        <f t="shared" si="179"/>
        <v>100469</v>
      </c>
      <c r="D2658" s="231">
        <f>'Order Form'!$N$2</f>
        <v>0</v>
      </c>
      <c r="E2658" s="232">
        <f>'Order Form'!$N$11</f>
        <v>0</v>
      </c>
      <c r="F2658" s="232" t="str">
        <f>IF(ISBLANK('Order Form'!$N$12),"",'Order Form'!$N$12)</f>
        <v/>
      </c>
      <c r="G2658" s="232">
        <f t="shared" ca="1" si="177"/>
        <v>41887</v>
      </c>
      <c r="H2658" s="233">
        <f>'Order Form'!$N$13</f>
        <v>0</v>
      </c>
      <c r="I2658" s="236">
        <f>'Order Form'!E545</f>
        <v>17</v>
      </c>
      <c r="J2658" s="231">
        <f>'Order Form'!N545</f>
        <v>0</v>
      </c>
      <c r="K2658" s="231" t="str">
        <f t="shared" si="180"/>
        <v>F</v>
      </c>
      <c r="L2658" s="231">
        <f>IF('Pricing + Order Summary'!$O$13&gt;=8000,14,
IF('Pricing + Order Summary'!$O$13&gt;=5500,15,
IF('Pricing + Order Summary'!$O$13&gt;=4000,16,
IF('Pricing + Order Summary'!$O$13&gt;=2000,23,
IF('Pricing + Order Summary'!$O$13&gt;=750,21,
2)))))</f>
        <v>2</v>
      </c>
      <c r="M2658" s="231" t="str">
        <f>"SPS20115"&amp;"-"&amp;D2658&amp;"-"&amp;'Order Form'!$O$3&amp;"-5"</f>
        <v>SPS20115-0-1-5</v>
      </c>
    </row>
    <row r="2659" spans="1:13">
      <c r="A2659" s="234">
        <f>'Order Form'!A546</f>
        <v>108373</v>
      </c>
      <c r="B2659" s="234">
        <f t="shared" si="178"/>
        <v>108373</v>
      </c>
      <c r="C2659" s="235">
        <f t="shared" si="179"/>
        <v>108373</v>
      </c>
      <c r="D2659" s="231">
        <f>'Order Form'!$N$2</f>
        <v>0</v>
      </c>
      <c r="E2659" s="232">
        <f>'Order Form'!$N$11</f>
        <v>0</v>
      </c>
      <c r="F2659" s="232" t="str">
        <f>IF(ISBLANK('Order Form'!$N$12),"",'Order Form'!$N$12)</f>
        <v/>
      </c>
      <c r="G2659" s="232">
        <f t="shared" ca="1" si="177"/>
        <v>41887</v>
      </c>
      <c r="H2659" s="233">
        <f>'Order Form'!$N$13</f>
        <v>0</v>
      </c>
      <c r="I2659" s="236">
        <f>'Order Form'!E546</f>
        <v>17</v>
      </c>
      <c r="J2659" s="231">
        <f>'Order Form'!N546</f>
        <v>0</v>
      </c>
      <c r="K2659" s="231" t="str">
        <f t="shared" si="180"/>
        <v>F</v>
      </c>
      <c r="L2659" s="231">
        <f>IF('Pricing + Order Summary'!$O$13&gt;=8000,14,
IF('Pricing + Order Summary'!$O$13&gt;=5500,15,
IF('Pricing + Order Summary'!$O$13&gt;=4000,16,
IF('Pricing + Order Summary'!$O$13&gt;=2000,23,
IF('Pricing + Order Summary'!$O$13&gt;=750,21,
2)))))</f>
        <v>2</v>
      </c>
      <c r="M2659" s="231" t="str">
        <f>"SPS20115"&amp;"-"&amp;D2659&amp;"-"&amp;'Order Form'!$O$3&amp;"-5"</f>
        <v>SPS20115-0-1-5</v>
      </c>
    </row>
    <row r="2660" spans="1:13">
      <c r="A2660" s="234">
        <f>'Order Form'!A547</f>
        <v>108372</v>
      </c>
      <c r="B2660" s="234">
        <f t="shared" si="178"/>
        <v>108372</v>
      </c>
      <c r="C2660" s="235">
        <f t="shared" si="179"/>
        <v>108372</v>
      </c>
      <c r="D2660" s="231">
        <f>'Order Form'!$N$2</f>
        <v>0</v>
      </c>
      <c r="E2660" s="232">
        <f>'Order Form'!$N$11</f>
        <v>0</v>
      </c>
      <c r="F2660" s="232" t="str">
        <f>IF(ISBLANK('Order Form'!$N$12),"",'Order Form'!$N$12)</f>
        <v/>
      </c>
      <c r="G2660" s="232">
        <f t="shared" ca="1" si="177"/>
        <v>41887</v>
      </c>
      <c r="H2660" s="233">
        <f>'Order Form'!$N$13</f>
        <v>0</v>
      </c>
      <c r="I2660" s="236">
        <f>'Order Form'!E547</f>
        <v>17</v>
      </c>
      <c r="J2660" s="231">
        <f>'Order Form'!N547</f>
        <v>0</v>
      </c>
      <c r="K2660" s="231" t="str">
        <f t="shared" si="180"/>
        <v>F</v>
      </c>
      <c r="L2660" s="231">
        <f>IF('Pricing + Order Summary'!$O$13&gt;=8000,14,
IF('Pricing + Order Summary'!$O$13&gt;=5500,15,
IF('Pricing + Order Summary'!$O$13&gt;=4000,16,
IF('Pricing + Order Summary'!$O$13&gt;=2000,23,
IF('Pricing + Order Summary'!$O$13&gt;=750,21,
2)))))</f>
        <v>2</v>
      </c>
      <c r="M2660" s="231" t="str">
        <f>"SPS20115"&amp;"-"&amp;D2660&amp;"-"&amp;'Order Form'!$O$3&amp;"-5"</f>
        <v>SPS20115-0-1-5</v>
      </c>
    </row>
    <row r="2661" spans="1:13">
      <c r="A2661" s="234">
        <f>'Order Form'!A548</f>
        <v>100475</v>
      </c>
      <c r="B2661" s="234">
        <f t="shared" si="178"/>
        <v>100475</v>
      </c>
      <c r="C2661" s="235">
        <f t="shared" si="179"/>
        <v>100475</v>
      </c>
      <c r="D2661" s="231">
        <f>'Order Form'!$N$2</f>
        <v>0</v>
      </c>
      <c r="E2661" s="232">
        <f>'Order Form'!$N$11</f>
        <v>0</v>
      </c>
      <c r="F2661" s="232" t="str">
        <f>IF(ISBLANK('Order Form'!$N$12),"",'Order Form'!$N$12)</f>
        <v/>
      </c>
      <c r="G2661" s="232">
        <f t="shared" ca="1" si="177"/>
        <v>41887</v>
      </c>
      <c r="H2661" s="233">
        <f>'Order Form'!$N$13</f>
        <v>0</v>
      </c>
      <c r="I2661" s="236">
        <f>'Order Form'!E548</f>
        <v>15</v>
      </c>
      <c r="J2661" s="231">
        <f>'Order Form'!N548</f>
        <v>0</v>
      </c>
      <c r="K2661" s="231" t="str">
        <f t="shared" si="180"/>
        <v>F</v>
      </c>
      <c r="L2661" s="231">
        <f>IF('Pricing + Order Summary'!$O$13&gt;=8000,14,
IF('Pricing + Order Summary'!$O$13&gt;=5500,15,
IF('Pricing + Order Summary'!$O$13&gt;=4000,16,
IF('Pricing + Order Summary'!$O$13&gt;=2000,23,
IF('Pricing + Order Summary'!$O$13&gt;=750,21,
2)))))</f>
        <v>2</v>
      </c>
      <c r="M2661" s="231" t="str">
        <f>"SPS20115"&amp;"-"&amp;D2661&amp;"-"&amp;'Order Form'!$O$3&amp;"-5"</f>
        <v>SPS20115-0-1-5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P68"/>
  <sheetViews>
    <sheetView topLeftCell="A16" workbookViewId="0">
      <selection activeCell="J51" sqref="J51:P52"/>
    </sheetView>
  </sheetViews>
  <sheetFormatPr baseColWidth="10" defaultColWidth="11.5" defaultRowHeight="14" x14ac:dyDescent="0"/>
  <cols>
    <col min="1" max="1" width="29.5" style="242" customWidth="1"/>
    <col min="2" max="16384" width="11.5" style="242"/>
  </cols>
  <sheetData>
    <row r="1" spans="1:9" ht="15" thickTop="1">
      <c r="A1" s="242" t="s">
        <v>60</v>
      </c>
      <c r="B1" s="242">
        <v>12</v>
      </c>
      <c r="C1" s="242">
        <v>24</v>
      </c>
      <c r="D1" s="242">
        <v>48</v>
      </c>
      <c r="E1" s="242" t="s">
        <v>81</v>
      </c>
      <c r="F1" s="242" t="s">
        <v>60</v>
      </c>
      <c r="G1" s="247" t="s">
        <v>481</v>
      </c>
      <c r="H1" s="238"/>
      <c r="I1" s="238"/>
    </row>
    <row r="2" spans="1:9">
      <c r="A2" s="243" t="s">
        <v>488</v>
      </c>
      <c r="B2" s="244">
        <v>17.5</v>
      </c>
      <c r="C2" s="244">
        <v>17.149999999999999</v>
      </c>
      <c r="D2" s="244">
        <v>16.8</v>
      </c>
      <c r="E2" s="244">
        <v>35</v>
      </c>
      <c r="F2" s="243" t="s">
        <v>488</v>
      </c>
      <c r="G2" s="239">
        <v>1</v>
      </c>
      <c r="H2" s="239"/>
      <c r="I2" s="239"/>
    </row>
    <row r="3" spans="1:9">
      <c r="A3" s="243" t="s">
        <v>505</v>
      </c>
      <c r="B3" s="244">
        <v>17.5</v>
      </c>
      <c r="C3" s="244">
        <v>17.149999999999999</v>
      </c>
      <c r="D3" s="244">
        <v>16.8</v>
      </c>
      <c r="E3" s="244">
        <v>35</v>
      </c>
      <c r="F3" s="243" t="s">
        <v>505</v>
      </c>
      <c r="G3" s="239">
        <v>2</v>
      </c>
      <c r="H3" s="239"/>
      <c r="I3" s="239"/>
    </row>
    <row r="4" spans="1:9">
      <c r="A4" s="243" t="s">
        <v>506</v>
      </c>
      <c r="B4" s="244">
        <v>22.5</v>
      </c>
      <c r="C4" s="244">
        <v>22.05</v>
      </c>
      <c r="D4" s="244">
        <v>21.599999999999998</v>
      </c>
      <c r="E4" s="244">
        <v>45</v>
      </c>
      <c r="F4" s="243" t="s">
        <v>506</v>
      </c>
      <c r="G4" s="239">
        <v>3</v>
      </c>
      <c r="H4" s="239"/>
      <c r="I4" s="239"/>
    </row>
    <row r="5" spans="1:9">
      <c r="A5" s="243" t="s">
        <v>507</v>
      </c>
      <c r="B5" s="244">
        <v>22.5</v>
      </c>
      <c r="C5" s="244">
        <v>22.05</v>
      </c>
      <c r="D5" s="244">
        <v>21.599999999999998</v>
      </c>
      <c r="E5" s="244">
        <v>45</v>
      </c>
      <c r="F5" s="243" t="s">
        <v>507</v>
      </c>
      <c r="G5" s="239">
        <v>4</v>
      </c>
      <c r="H5" s="239"/>
      <c r="I5" s="239"/>
    </row>
    <row r="6" spans="1:9">
      <c r="A6" s="243" t="s">
        <v>486</v>
      </c>
      <c r="B6" s="244">
        <v>19.5</v>
      </c>
      <c r="C6" s="244">
        <v>19.11</v>
      </c>
      <c r="D6" s="244">
        <v>18.72</v>
      </c>
      <c r="E6" s="244">
        <v>39</v>
      </c>
      <c r="F6" s="243" t="s">
        <v>486</v>
      </c>
      <c r="G6" s="239">
        <v>5</v>
      </c>
      <c r="H6" s="239"/>
      <c r="I6" s="239"/>
    </row>
    <row r="7" spans="1:9">
      <c r="A7" s="243" t="s">
        <v>498</v>
      </c>
      <c r="B7" s="244">
        <v>12.5</v>
      </c>
      <c r="C7" s="244">
        <v>12.25</v>
      </c>
      <c r="D7" s="244">
        <v>12</v>
      </c>
      <c r="E7" s="244">
        <v>25</v>
      </c>
      <c r="F7" s="243" t="s">
        <v>498</v>
      </c>
      <c r="G7" s="239">
        <v>6</v>
      </c>
      <c r="H7" s="239"/>
      <c r="I7" s="239"/>
    </row>
    <row r="8" spans="1:9">
      <c r="A8" s="243" t="s">
        <v>508</v>
      </c>
      <c r="B8" s="244">
        <v>12.5</v>
      </c>
      <c r="C8" s="244">
        <v>12.25</v>
      </c>
      <c r="D8" s="244">
        <v>12</v>
      </c>
      <c r="E8" s="244">
        <v>25</v>
      </c>
      <c r="F8" s="243" t="s">
        <v>508</v>
      </c>
      <c r="G8" s="239">
        <v>7</v>
      </c>
      <c r="H8" s="239"/>
      <c r="I8" s="239"/>
    </row>
    <row r="9" spans="1:9">
      <c r="A9" s="243" t="s">
        <v>509</v>
      </c>
      <c r="B9" s="244">
        <v>12.5</v>
      </c>
      <c r="C9" s="244">
        <v>12.25</v>
      </c>
      <c r="D9" s="244">
        <v>12</v>
      </c>
      <c r="E9" s="244">
        <v>25</v>
      </c>
      <c r="F9" s="243" t="s">
        <v>509</v>
      </c>
      <c r="G9" s="239">
        <v>8</v>
      </c>
      <c r="H9" s="239"/>
      <c r="I9" s="239"/>
    </row>
    <row r="10" spans="1:9">
      <c r="A10" s="243" t="s">
        <v>510</v>
      </c>
      <c r="B10" s="244">
        <v>12.5</v>
      </c>
      <c r="C10" s="244">
        <v>12.25</v>
      </c>
      <c r="D10" s="244">
        <v>12</v>
      </c>
      <c r="E10" s="244">
        <v>25</v>
      </c>
      <c r="F10" s="243" t="s">
        <v>510</v>
      </c>
      <c r="G10" s="239">
        <v>9</v>
      </c>
      <c r="H10" s="239"/>
      <c r="I10" s="239"/>
    </row>
    <row r="11" spans="1:9">
      <c r="A11" s="243" t="s">
        <v>511</v>
      </c>
      <c r="B11" s="244">
        <v>12.5</v>
      </c>
      <c r="C11" s="244">
        <v>12.25</v>
      </c>
      <c r="D11" s="244">
        <v>12</v>
      </c>
      <c r="E11" s="244">
        <v>25</v>
      </c>
      <c r="F11" s="243" t="s">
        <v>511</v>
      </c>
      <c r="G11" s="239">
        <v>10</v>
      </c>
      <c r="H11" s="239"/>
      <c r="I11" s="239"/>
    </row>
    <row r="12" spans="1:9">
      <c r="A12" s="243" t="s">
        <v>512</v>
      </c>
      <c r="B12" s="244">
        <v>12.5</v>
      </c>
      <c r="C12" s="244">
        <v>12.25</v>
      </c>
      <c r="D12" s="244">
        <v>12</v>
      </c>
      <c r="E12" s="244">
        <v>25</v>
      </c>
      <c r="F12" s="243" t="s">
        <v>512</v>
      </c>
      <c r="G12" s="239">
        <v>11</v>
      </c>
      <c r="H12" s="239"/>
      <c r="I12" s="239"/>
    </row>
    <row r="13" spans="1:9">
      <c r="A13" s="243" t="s">
        <v>513</v>
      </c>
      <c r="B13" s="244">
        <v>12.5</v>
      </c>
      <c r="C13" s="244">
        <v>12.25</v>
      </c>
      <c r="D13" s="244">
        <v>12</v>
      </c>
      <c r="E13" s="244">
        <v>25</v>
      </c>
      <c r="F13" s="243" t="s">
        <v>513</v>
      </c>
      <c r="G13" s="239">
        <v>12</v>
      </c>
      <c r="H13" s="239"/>
      <c r="I13" s="239"/>
    </row>
    <row r="14" spans="1:9">
      <c r="A14" s="243" t="s">
        <v>514</v>
      </c>
      <c r="B14" s="244">
        <v>12.5</v>
      </c>
      <c r="C14" s="244">
        <v>12.25</v>
      </c>
      <c r="D14" s="244">
        <v>12</v>
      </c>
      <c r="E14" s="244">
        <v>25</v>
      </c>
      <c r="F14" s="243" t="s">
        <v>514</v>
      </c>
      <c r="G14" s="239">
        <v>13</v>
      </c>
      <c r="H14" s="239"/>
      <c r="I14" s="239"/>
    </row>
    <row r="15" spans="1:9">
      <c r="A15" s="243" t="s">
        <v>515</v>
      </c>
      <c r="B15" s="244">
        <v>12.5</v>
      </c>
      <c r="C15" s="244">
        <v>12.25</v>
      </c>
      <c r="D15" s="244">
        <v>12</v>
      </c>
      <c r="E15" s="244">
        <v>25</v>
      </c>
      <c r="F15" s="243" t="s">
        <v>515</v>
      </c>
      <c r="G15" s="239">
        <v>14</v>
      </c>
      <c r="H15" s="239"/>
      <c r="I15" s="239"/>
    </row>
    <row r="16" spans="1:9">
      <c r="A16" s="243" t="s">
        <v>516</v>
      </c>
      <c r="B16" s="244">
        <v>12.5</v>
      </c>
      <c r="C16" s="244">
        <v>12.25</v>
      </c>
      <c r="D16" s="244">
        <v>12</v>
      </c>
      <c r="E16" s="244">
        <v>25</v>
      </c>
      <c r="F16" s="243" t="s">
        <v>516</v>
      </c>
      <c r="G16" s="239">
        <v>15</v>
      </c>
      <c r="H16" s="239"/>
      <c r="I16" s="239"/>
    </row>
    <row r="17" spans="1:9">
      <c r="A17" s="243" t="s">
        <v>517</v>
      </c>
      <c r="B17" s="244">
        <v>12.5</v>
      </c>
      <c r="C17" s="244">
        <v>12.25</v>
      </c>
      <c r="D17" s="244">
        <v>12</v>
      </c>
      <c r="E17" s="244">
        <v>25</v>
      </c>
      <c r="F17" s="243" t="s">
        <v>517</v>
      </c>
      <c r="G17" s="239">
        <v>16</v>
      </c>
      <c r="H17" s="239"/>
      <c r="I17" s="239"/>
    </row>
    <row r="18" spans="1:9">
      <c r="A18" s="243" t="s">
        <v>518</v>
      </c>
      <c r="B18" s="244">
        <v>14.5</v>
      </c>
      <c r="C18" s="244">
        <v>14.209999999999999</v>
      </c>
      <c r="D18" s="244">
        <v>13.92</v>
      </c>
      <c r="E18" s="244">
        <v>29</v>
      </c>
      <c r="F18" s="243" t="s">
        <v>518</v>
      </c>
      <c r="G18" s="239">
        <v>17</v>
      </c>
      <c r="H18" s="239"/>
      <c r="I18" s="239"/>
    </row>
    <row r="19" spans="1:9">
      <c r="A19" s="243" t="s">
        <v>519</v>
      </c>
      <c r="B19" s="244">
        <v>14.5</v>
      </c>
      <c r="C19" s="244">
        <v>14.209999999999999</v>
      </c>
      <c r="D19" s="244">
        <v>13.92</v>
      </c>
      <c r="E19" s="244">
        <v>29</v>
      </c>
      <c r="F19" s="243" t="s">
        <v>519</v>
      </c>
      <c r="G19" s="239">
        <v>18</v>
      </c>
      <c r="H19" s="239"/>
      <c r="I19" s="239"/>
    </row>
    <row r="20" spans="1:9">
      <c r="A20" s="243" t="s">
        <v>496</v>
      </c>
      <c r="B20" s="244">
        <v>14.5</v>
      </c>
      <c r="C20" s="244">
        <v>14.209999999999999</v>
      </c>
      <c r="D20" s="244">
        <v>13.92</v>
      </c>
      <c r="E20" s="244">
        <v>29</v>
      </c>
      <c r="F20" s="243" t="s">
        <v>496</v>
      </c>
      <c r="G20" s="239">
        <v>19</v>
      </c>
      <c r="H20" s="239"/>
      <c r="I20" s="239"/>
    </row>
    <row r="21" spans="1:9">
      <c r="A21" s="243" t="s">
        <v>520</v>
      </c>
      <c r="B21" s="244">
        <v>12.5</v>
      </c>
      <c r="C21" s="244">
        <v>12.25</v>
      </c>
      <c r="D21" s="244">
        <v>12</v>
      </c>
      <c r="E21" s="244">
        <v>25</v>
      </c>
      <c r="F21" s="243" t="s">
        <v>520</v>
      </c>
      <c r="G21" s="239">
        <v>20</v>
      </c>
      <c r="H21" s="239"/>
      <c r="I21" s="239"/>
    </row>
    <row r="22" spans="1:9">
      <c r="A22" s="243" t="s">
        <v>497</v>
      </c>
      <c r="B22" s="244">
        <v>12.5</v>
      </c>
      <c r="C22" s="244">
        <v>12.25</v>
      </c>
      <c r="D22" s="244">
        <v>12</v>
      </c>
      <c r="E22" s="244">
        <v>25</v>
      </c>
      <c r="F22" s="243" t="s">
        <v>497</v>
      </c>
      <c r="G22" s="239">
        <v>21</v>
      </c>
      <c r="H22" s="239"/>
      <c r="I22" s="239"/>
    </row>
    <row r="23" spans="1:9">
      <c r="A23" s="243" t="s">
        <v>491</v>
      </c>
      <c r="B23" s="244">
        <v>7.5</v>
      </c>
      <c r="C23" s="244">
        <v>7.35</v>
      </c>
      <c r="D23" s="244">
        <v>7.1999999999999993</v>
      </c>
      <c r="E23" s="244">
        <v>15</v>
      </c>
      <c r="F23" s="243" t="s">
        <v>491</v>
      </c>
      <c r="G23" s="239">
        <v>22</v>
      </c>
      <c r="H23" s="239"/>
      <c r="I23" s="239"/>
    </row>
    <row r="24" spans="1:9">
      <c r="A24" s="243" t="s">
        <v>521</v>
      </c>
      <c r="B24" s="244">
        <v>7.5</v>
      </c>
      <c r="C24" s="244">
        <v>7.35</v>
      </c>
      <c r="D24" s="244">
        <v>7.1999999999999993</v>
      </c>
      <c r="E24" s="244">
        <v>15</v>
      </c>
      <c r="F24" s="243" t="s">
        <v>521</v>
      </c>
      <c r="G24" s="239">
        <v>23</v>
      </c>
      <c r="H24" s="239"/>
      <c r="I24" s="239"/>
    </row>
    <row r="25" spans="1:9">
      <c r="A25" s="243" t="s">
        <v>522</v>
      </c>
      <c r="B25" s="244">
        <v>15</v>
      </c>
      <c r="C25" s="244">
        <v>14.7</v>
      </c>
      <c r="D25" s="244">
        <v>14.4</v>
      </c>
      <c r="E25" s="244">
        <v>30</v>
      </c>
      <c r="F25" s="243" t="s">
        <v>522</v>
      </c>
      <c r="G25" s="239">
        <v>24</v>
      </c>
      <c r="H25" s="239"/>
      <c r="I25" s="239"/>
    </row>
    <row r="26" spans="1:9">
      <c r="A26" s="243" t="s">
        <v>490</v>
      </c>
      <c r="B26" s="244">
        <v>7.5</v>
      </c>
      <c r="C26" s="244">
        <v>7.35</v>
      </c>
      <c r="D26" s="244">
        <v>7.1999999999999993</v>
      </c>
      <c r="E26" s="244">
        <v>15</v>
      </c>
      <c r="F26" s="243" t="s">
        <v>490</v>
      </c>
      <c r="G26" s="239">
        <v>25</v>
      </c>
      <c r="H26" s="239"/>
      <c r="I26" s="239"/>
    </row>
    <row r="27" spans="1:9">
      <c r="A27" s="243" t="s">
        <v>494</v>
      </c>
      <c r="B27" s="244">
        <v>10</v>
      </c>
      <c r="C27" s="244">
        <v>9.8000000000000007</v>
      </c>
      <c r="D27" s="244">
        <v>9.26</v>
      </c>
      <c r="E27" s="244">
        <v>20</v>
      </c>
      <c r="F27" s="243" t="s">
        <v>494</v>
      </c>
      <c r="G27" s="239">
        <v>26</v>
      </c>
      <c r="H27" s="239"/>
      <c r="I27" s="239"/>
    </row>
    <row r="28" spans="1:9">
      <c r="A28" s="243" t="s">
        <v>495</v>
      </c>
      <c r="B28" s="244">
        <v>11</v>
      </c>
      <c r="C28" s="244">
        <v>10.78</v>
      </c>
      <c r="D28" s="244">
        <v>10.186</v>
      </c>
      <c r="E28" s="244">
        <v>22</v>
      </c>
      <c r="F28" s="243" t="s">
        <v>495</v>
      </c>
      <c r="G28" s="239">
        <v>27</v>
      </c>
      <c r="H28" s="239"/>
      <c r="I28" s="239"/>
    </row>
    <row r="29" spans="1:9">
      <c r="A29" s="243" t="s">
        <v>523</v>
      </c>
      <c r="B29" s="244">
        <v>10</v>
      </c>
      <c r="C29" s="244">
        <v>9.8000000000000007</v>
      </c>
      <c r="D29" s="244">
        <v>9.26</v>
      </c>
      <c r="E29" s="244">
        <v>20</v>
      </c>
      <c r="F29" s="243" t="s">
        <v>523</v>
      </c>
      <c r="G29" s="239">
        <v>28</v>
      </c>
      <c r="H29" s="239"/>
      <c r="I29" s="239"/>
    </row>
    <row r="30" spans="1:9">
      <c r="A30" s="243" t="s">
        <v>493</v>
      </c>
      <c r="B30" s="244">
        <v>12.5</v>
      </c>
      <c r="C30" s="244">
        <v>12.25</v>
      </c>
      <c r="D30" s="244">
        <v>12</v>
      </c>
      <c r="E30" s="244">
        <v>25</v>
      </c>
      <c r="F30" s="243" t="s">
        <v>493</v>
      </c>
      <c r="G30" s="239">
        <v>29</v>
      </c>
      <c r="H30" s="239"/>
      <c r="I30" s="239"/>
    </row>
    <row r="31" spans="1:9">
      <c r="A31" s="243" t="s">
        <v>492</v>
      </c>
      <c r="B31" s="244">
        <v>10</v>
      </c>
      <c r="C31" s="244">
        <v>9.8000000000000007</v>
      </c>
      <c r="D31" s="244">
        <v>9.26</v>
      </c>
      <c r="E31" s="244">
        <v>20</v>
      </c>
      <c r="F31" s="243" t="s">
        <v>492</v>
      </c>
      <c r="G31" s="239">
        <v>30</v>
      </c>
      <c r="H31" s="239"/>
      <c r="I31" s="239"/>
    </row>
    <row r="32" spans="1:9">
      <c r="A32" s="243" t="s">
        <v>524</v>
      </c>
      <c r="B32" s="244">
        <v>14.5</v>
      </c>
      <c r="C32" s="244">
        <v>14.209999999999999</v>
      </c>
      <c r="D32" s="244">
        <v>13.92</v>
      </c>
      <c r="E32" s="244">
        <v>29</v>
      </c>
      <c r="F32" s="243" t="s">
        <v>524</v>
      </c>
      <c r="G32" s="239">
        <v>31</v>
      </c>
      <c r="H32" s="239"/>
      <c r="I32" s="239"/>
    </row>
    <row r="33" spans="1:9">
      <c r="A33" s="243" t="s">
        <v>525</v>
      </c>
      <c r="B33" s="244">
        <v>4</v>
      </c>
      <c r="C33" s="244">
        <v>3.92</v>
      </c>
      <c r="D33" s="244">
        <v>3.84</v>
      </c>
      <c r="E33" s="244">
        <v>8</v>
      </c>
      <c r="F33" s="243" t="s">
        <v>525</v>
      </c>
      <c r="G33" s="239">
        <v>32</v>
      </c>
      <c r="H33" s="239"/>
      <c r="I33" s="239"/>
    </row>
    <row r="34" spans="1:9">
      <c r="A34" s="243" t="s">
        <v>526</v>
      </c>
      <c r="B34" s="244">
        <v>22.5</v>
      </c>
      <c r="C34" s="244">
        <v>22.05</v>
      </c>
      <c r="D34" s="244">
        <v>21.599999999999998</v>
      </c>
      <c r="E34" s="244">
        <v>45</v>
      </c>
      <c r="F34" s="243" t="s">
        <v>526</v>
      </c>
      <c r="G34" s="239">
        <v>33</v>
      </c>
      <c r="H34" s="239"/>
      <c r="I34" s="239"/>
    </row>
    <row r="35" spans="1:9">
      <c r="A35" s="243" t="s">
        <v>527</v>
      </c>
      <c r="B35" s="244">
        <v>22.5</v>
      </c>
      <c r="C35" s="244">
        <v>22.05</v>
      </c>
      <c r="D35" s="244">
        <v>21.599999999999998</v>
      </c>
      <c r="E35" s="244">
        <v>45</v>
      </c>
      <c r="F35" s="243" t="s">
        <v>527</v>
      </c>
      <c r="G35" s="239">
        <v>34</v>
      </c>
      <c r="H35" s="239"/>
      <c r="I35" s="239"/>
    </row>
    <row r="36" spans="1:9">
      <c r="A36" s="243" t="s">
        <v>528</v>
      </c>
      <c r="B36" s="244">
        <v>22.5</v>
      </c>
      <c r="C36" s="244">
        <v>22.05</v>
      </c>
      <c r="D36" s="244">
        <v>21.599999999999998</v>
      </c>
      <c r="E36" s="244">
        <v>45</v>
      </c>
      <c r="F36" s="243" t="s">
        <v>528</v>
      </c>
      <c r="G36" s="239">
        <v>35</v>
      </c>
      <c r="H36" s="239"/>
      <c r="I36" s="239"/>
    </row>
    <row r="37" spans="1:9">
      <c r="A37" s="243" t="s">
        <v>529</v>
      </c>
      <c r="B37" s="244">
        <v>22.5</v>
      </c>
      <c r="C37" s="244">
        <v>22.05</v>
      </c>
      <c r="D37" s="244">
        <v>21.599999999999998</v>
      </c>
      <c r="E37" s="244">
        <v>45</v>
      </c>
      <c r="F37" s="243" t="s">
        <v>529</v>
      </c>
      <c r="G37" s="239">
        <v>36</v>
      </c>
      <c r="H37" s="239"/>
      <c r="I37" s="239"/>
    </row>
    <row r="38" spans="1:9">
      <c r="A38" s="243" t="s">
        <v>530</v>
      </c>
      <c r="B38" s="244">
        <v>14.5</v>
      </c>
      <c r="C38" s="244">
        <v>14.209999999999999</v>
      </c>
      <c r="D38" s="244">
        <v>13.92</v>
      </c>
      <c r="E38" s="244">
        <v>29</v>
      </c>
      <c r="F38" s="243" t="s">
        <v>530</v>
      </c>
      <c r="G38" s="239">
        <v>37</v>
      </c>
      <c r="H38" s="239"/>
      <c r="I38" s="239"/>
    </row>
    <row r="39" spans="1:9">
      <c r="A39" s="243" t="s">
        <v>531</v>
      </c>
      <c r="B39" s="244">
        <v>14.5</v>
      </c>
      <c r="C39" s="244">
        <v>14.209999999999999</v>
      </c>
      <c r="D39" s="244">
        <v>13.92</v>
      </c>
      <c r="E39" s="244">
        <v>29</v>
      </c>
      <c r="F39" s="243" t="s">
        <v>531</v>
      </c>
      <c r="G39" s="239">
        <v>38</v>
      </c>
      <c r="H39" s="239"/>
      <c r="I39" s="239"/>
    </row>
    <row r="40" spans="1:9">
      <c r="A40" s="243" t="s">
        <v>532</v>
      </c>
      <c r="B40" s="244">
        <v>18.5</v>
      </c>
      <c r="C40" s="244">
        <v>18.13</v>
      </c>
      <c r="D40" s="244">
        <v>17.759999999999998</v>
      </c>
      <c r="E40" s="244">
        <v>37</v>
      </c>
      <c r="F40" s="243" t="s">
        <v>532</v>
      </c>
      <c r="G40" s="239">
        <v>39</v>
      </c>
      <c r="H40" s="239"/>
      <c r="I40" s="239"/>
    </row>
    <row r="41" spans="1:9">
      <c r="A41" s="243" t="s">
        <v>533</v>
      </c>
      <c r="B41" s="244">
        <v>18.5</v>
      </c>
      <c r="C41" s="244">
        <v>18.13</v>
      </c>
      <c r="D41" s="244">
        <v>17.759999999999998</v>
      </c>
      <c r="E41" s="244">
        <v>37</v>
      </c>
      <c r="F41" s="243" t="s">
        <v>533</v>
      </c>
      <c r="G41" s="239">
        <v>40</v>
      </c>
      <c r="H41" s="239"/>
      <c r="I41" s="239"/>
    </row>
    <row r="42" spans="1:9">
      <c r="A42" s="243" t="s">
        <v>534</v>
      </c>
      <c r="B42" s="244">
        <v>18.5</v>
      </c>
      <c r="C42" s="244">
        <v>18.13</v>
      </c>
      <c r="D42" s="244">
        <v>17.759999999999998</v>
      </c>
      <c r="E42" s="244">
        <v>37</v>
      </c>
      <c r="F42" s="243" t="s">
        <v>534</v>
      </c>
      <c r="G42" s="239">
        <v>41</v>
      </c>
      <c r="H42" s="239"/>
      <c r="I42" s="239"/>
    </row>
    <row r="43" spans="1:9">
      <c r="A43" s="243" t="s">
        <v>503</v>
      </c>
      <c r="B43" s="244">
        <v>18.5</v>
      </c>
      <c r="C43" s="244">
        <v>17.759999999999998</v>
      </c>
      <c r="D43" s="244">
        <v>17.39</v>
      </c>
      <c r="E43" s="244">
        <v>37</v>
      </c>
      <c r="F43" s="243" t="s">
        <v>503</v>
      </c>
      <c r="G43" s="239">
        <v>42</v>
      </c>
      <c r="H43" s="239"/>
      <c r="I43" s="239"/>
    </row>
    <row r="44" spans="1:9">
      <c r="A44" s="243" t="s">
        <v>502</v>
      </c>
      <c r="B44" s="244">
        <v>19.5</v>
      </c>
      <c r="C44" s="244">
        <v>18.72</v>
      </c>
      <c r="D44" s="244">
        <v>18.329999999999998</v>
      </c>
      <c r="E44" s="244">
        <v>39</v>
      </c>
      <c r="F44" s="243" t="s">
        <v>502</v>
      </c>
      <c r="G44" s="239">
        <v>43</v>
      </c>
      <c r="H44" s="239"/>
      <c r="I44" s="239"/>
    </row>
    <row r="45" spans="1:9">
      <c r="A45" s="243" t="s">
        <v>501</v>
      </c>
      <c r="B45" s="244">
        <v>19.5</v>
      </c>
      <c r="C45" s="244">
        <v>18.72</v>
      </c>
      <c r="D45" s="244">
        <v>18.329999999999998</v>
      </c>
      <c r="E45" s="244">
        <v>39</v>
      </c>
      <c r="F45" s="243" t="s">
        <v>501</v>
      </c>
      <c r="G45" s="239">
        <v>44</v>
      </c>
      <c r="H45" s="239"/>
      <c r="I45" s="239"/>
    </row>
    <row r="46" spans="1:9">
      <c r="A46" s="243" t="s">
        <v>535</v>
      </c>
      <c r="B46" s="244">
        <v>11</v>
      </c>
      <c r="C46" s="244">
        <v>10.78</v>
      </c>
      <c r="D46" s="244">
        <v>10.559999999999999</v>
      </c>
      <c r="E46" s="244">
        <v>22</v>
      </c>
      <c r="F46" s="243" t="s">
        <v>535</v>
      </c>
      <c r="G46" s="239">
        <v>45</v>
      </c>
      <c r="H46" s="239"/>
      <c r="I46" s="239"/>
    </row>
    <row r="47" spans="1:9">
      <c r="A47" s="243" t="s">
        <v>499</v>
      </c>
      <c r="B47" s="244">
        <v>9.5</v>
      </c>
      <c r="C47" s="244">
        <v>9.31</v>
      </c>
      <c r="D47" s="244">
        <v>9.1199999999999992</v>
      </c>
      <c r="E47" s="244">
        <v>19</v>
      </c>
      <c r="F47" s="243" t="s">
        <v>499</v>
      </c>
      <c r="G47" s="239">
        <v>46</v>
      </c>
      <c r="H47" s="239"/>
      <c r="I47" s="239"/>
    </row>
    <row r="48" spans="1:9">
      <c r="A48" s="243" t="s">
        <v>536</v>
      </c>
      <c r="B48" s="244">
        <v>6</v>
      </c>
      <c r="C48" s="244">
        <v>5.88</v>
      </c>
      <c r="D48" s="244">
        <v>5.76</v>
      </c>
      <c r="E48" s="244">
        <v>12</v>
      </c>
      <c r="F48" s="243" t="s">
        <v>536</v>
      </c>
      <c r="G48" s="239">
        <v>47</v>
      </c>
      <c r="H48" s="239"/>
      <c r="I48" s="239"/>
    </row>
    <row r="49" spans="1:16">
      <c r="A49" s="243" t="s">
        <v>500</v>
      </c>
      <c r="B49" s="244">
        <v>5.5</v>
      </c>
      <c r="C49" s="244">
        <v>5.39</v>
      </c>
      <c r="D49" s="244">
        <v>5.2799999999999994</v>
      </c>
      <c r="E49" s="244">
        <v>11</v>
      </c>
      <c r="F49" s="243" t="s">
        <v>500</v>
      </c>
      <c r="G49" s="239">
        <v>48</v>
      </c>
      <c r="H49" s="239"/>
      <c r="I49" s="239"/>
    </row>
    <row r="50" spans="1:16">
      <c r="A50" s="243" t="s">
        <v>537</v>
      </c>
      <c r="B50" s="244">
        <v>6</v>
      </c>
      <c r="C50" s="244">
        <v>5.88</v>
      </c>
      <c r="D50" s="244">
        <v>5.76</v>
      </c>
      <c r="E50" s="244">
        <v>12</v>
      </c>
      <c r="F50" s="243" t="s">
        <v>537</v>
      </c>
      <c r="G50" s="239">
        <v>49</v>
      </c>
      <c r="H50" s="239"/>
      <c r="I50" s="239"/>
    </row>
    <row r="51" spans="1:16">
      <c r="A51" s="243" t="s">
        <v>485</v>
      </c>
      <c r="B51" s="244">
        <v>26</v>
      </c>
      <c r="C51" s="244">
        <v>25.48</v>
      </c>
      <c r="D51" s="244">
        <v>24.96</v>
      </c>
      <c r="E51" s="244">
        <v>52</v>
      </c>
      <c r="F51" s="243" t="s">
        <v>485</v>
      </c>
      <c r="G51" s="239">
        <v>50</v>
      </c>
      <c r="H51" s="239"/>
      <c r="I51" s="239"/>
      <c r="J51" s="243"/>
      <c r="K51" s="244"/>
      <c r="L51" s="244"/>
      <c r="M51" s="244"/>
      <c r="N51" s="244"/>
      <c r="O51" s="243"/>
      <c r="P51" s="239"/>
    </row>
    <row r="52" spans="1:16">
      <c r="A52" s="243" t="s">
        <v>484</v>
      </c>
      <c r="B52" s="244">
        <v>25</v>
      </c>
      <c r="C52" s="244">
        <v>24.5</v>
      </c>
      <c r="D52" s="244">
        <v>24</v>
      </c>
      <c r="E52" s="244">
        <v>50</v>
      </c>
      <c r="F52" s="243" t="s">
        <v>484</v>
      </c>
      <c r="G52" s="239">
        <v>51</v>
      </c>
      <c r="H52" s="239"/>
      <c r="I52" s="239"/>
      <c r="J52" s="243"/>
      <c r="K52" s="244"/>
      <c r="L52" s="244"/>
      <c r="M52" s="244"/>
      <c r="N52" s="244"/>
      <c r="O52" s="243"/>
      <c r="P52" s="239"/>
    </row>
    <row r="53" spans="1:16">
      <c r="A53" s="243" t="s">
        <v>487</v>
      </c>
      <c r="B53" s="244">
        <v>15</v>
      </c>
      <c r="C53" s="244">
        <v>14.7</v>
      </c>
      <c r="D53" s="244">
        <v>14.399999999999999</v>
      </c>
      <c r="E53" s="244">
        <v>30</v>
      </c>
      <c r="F53" s="243" t="s">
        <v>487</v>
      </c>
      <c r="G53" s="239">
        <v>52</v>
      </c>
      <c r="H53" s="239"/>
      <c r="I53" s="239"/>
    </row>
    <row r="54" spans="1:16">
      <c r="A54" s="243" t="s">
        <v>538</v>
      </c>
      <c r="B54" s="244">
        <v>18.5</v>
      </c>
      <c r="C54" s="244">
        <v>18.13</v>
      </c>
      <c r="D54" s="244">
        <v>17.759999999999998</v>
      </c>
      <c r="E54" s="244">
        <v>37</v>
      </c>
      <c r="F54" s="243" t="s">
        <v>538</v>
      </c>
      <c r="G54" s="239">
        <v>53</v>
      </c>
      <c r="H54" s="239"/>
      <c r="I54" s="239"/>
    </row>
    <row r="55" spans="1:16">
      <c r="A55" s="243" t="s">
        <v>489</v>
      </c>
      <c r="B55" s="244">
        <v>15</v>
      </c>
      <c r="C55" s="244">
        <v>14.7</v>
      </c>
      <c r="D55" s="244">
        <v>14.399999999999999</v>
      </c>
      <c r="E55" s="244">
        <v>30</v>
      </c>
      <c r="F55" s="243" t="s">
        <v>489</v>
      </c>
      <c r="G55" s="239">
        <v>54</v>
      </c>
      <c r="H55" s="239"/>
      <c r="I55" s="239"/>
    </row>
    <row r="56" spans="1:16">
      <c r="A56" s="243" t="s">
        <v>539</v>
      </c>
      <c r="B56" s="244">
        <v>17</v>
      </c>
      <c r="C56" s="244">
        <v>16.66</v>
      </c>
      <c r="D56" s="244">
        <v>16.32</v>
      </c>
      <c r="E56" s="244">
        <v>34</v>
      </c>
      <c r="F56" s="243" t="s">
        <v>539</v>
      </c>
      <c r="G56" s="239">
        <v>55</v>
      </c>
      <c r="H56" s="239"/>
      <c r="I56" s="239"/>
    </row>
    <row r="57" spans="1:16">
      <c r="A57" s="243" t="s">
        <v>540</v>
      </c>
      <c r="B57" s="244">
        <v>17</v>
      </c>
      <c r="C57" s="244">
        <v>16.66</v>
      </c>
      <c r="D57" s="244">
        <v>16.32</v>
      </c>
      <c r="E57" s="244">
        <v>34</v>
      </c>
      <c r="F57" s="243" t="s">
        <v>540</v>
      </c>
      <c r="G57" s="239">
        <v>56</v>
      </c>
      <c r="H57" s="239"/>
      <c r="I57" s="239"/>
    </row>
    <row r="58" spans="1:16">
      <c r="A58" s="243"/>
      <c r="B58" s="244"/>
      <c r="C58" s="244"/>
      <c r="D58" s="244"/>
      <c r="E58" s="244"/>
      <c r="F58" s="243"/>
      <c r="G58" s="239"/>
      <c r="H58" s="239"/>
      <c r="I58" s="239"/>
    </row>
    <row r="59" spans="1:16">
      <c r="A59" s="243"/>
      <c r="B59" s="244"/>
      <c r="C59" s="244"/>
      <c r="D59" s="244"/>
      <c r="E59" s="244"/>
      <c r="F59" s="243"/>
      <c r="G59" s="239"/>
      <c r="H59" s="239"/>
      <c r="I59" s="239"/>
    </row>
    <row r="60" spans="1:16">
      <c r="A60" s="243"/>
      <c r="B60" s="244"/>
      <c r="C60" s="244"/>
      <c r="D60" s="244"/>
      <c r="E60" s="244"/>
      <c r="F60" s="243"/>
      <c r="G60" s="239"/>
      <c r="H60" s="239"/>
      <c r="I60" s="239"/>
    </row>
    <row r="61" spans="1:16">
      <c r="A61" s="243"/>
      <c r="B61" s="244"/>
      <c r="C61" s="244"/>
      <c r="D61" s="244"/>
      <c r="E61" s="244"/>
      <c r="F61" s="243"/>
      <c r="G61" s="239"/>
      <c r="H61" s="239"/>
      <c r="I61" s="239"/>
    </row>
    <row r="62" spans="1:16">
      <c r="A62" s="243"/>
      <c r="B62" s="244"/>
      <c r="C62" s="244"/>
      <c r="D62" s="244"/>
      <c r="E62" s="244"/>
      <c r="F62" s="243"/>
      <c r="G62" s="239"/>
      <c r="H62" s="239"/>
      <c r="I62" s="239"/>
    </row>
    <row r="63" spans="1:16">
      <c r="A63" s="243"/>
      <c r="B63" s="244"/>
      <c r="C63" s="244"/>
      <c r="D63" s="244"/>
      <c r="E63" s="244"/>
      <c r="F63" s="243"/>
      <c r="G63" s="239"/>
      <c r="H63" s="239"/>
      <c r="I63" s="239"/>
    </row>
    <row r="64" spans="1:16">
      <c r="A64" s="243"/>
      <c r="B64" s="244"/>
      <c r="C64" s="244"/>
      <c r="D64" s="244"/>
      <c r="E64" s="244"/>
      <c r="F64" s="243"/>
      <c r="G64" s="239"/>
      <c r="H64" s="239"/>
      <c r="I64" s="239"/>
    </row>
    <row r="65" spans="1:9">
      <c r="A65" s="243"/>
      <c r="B65" s="244"/>
      <c r="C65" s="244"/>
      <c r="D65" s="244"/>
      <c r="E65" s="244"/>
      <c r="F65" s="243"/>
      <c r="G65" s="239"/>
      <c r="H65" s="239"/>
      <c r="I65" s="239"/>
    </row>
    <row r="66" spans="1:9">
      <c r="A66" s="243"/>
      <c r="B66" s="244"/>
      <c r="C66" s="244"/>
      <c r="D66" s="244"/>
      <c r="E66" s="244"/>
      <c r="F66" s="243"/>
      <c r="G66" s="239"/>
      <c r="H66" s="239"/>
      <c r="I66" s="239"/>
    </row>
    <row r="67" spans="1:9">
      <c r="A67" s="243"/>
      <c r="B67" s="244"/>
      <c r="C67" s="244"/>
      <c r="D67" s="244"/>
      <c r="E67" s="244"/>
      <c r="F67" s="243"/>
      <c r="G67" s="239"/>
      <c r="H67" s="239"/>
      <c r="I67" s="239"/>
    </row>
    <row r="68" spans="1:9">
      <c r="A68" s="243"/>
      <c r="B68" s="244"/>
      <c r="C68" s="244"/>
      <c r="D68" s="244"/>
      <c r="E68" s="244"/>
      <c r="F68" s="243"/>
      <c r="G68" s="239"/>
      <c r="H68" s="239"/>
      <c r="I68" s="239"/>
    </row>
  </sheetData>
  <sheetProtection password="C760" sheet="1" objects="1" scenarios="1"/>
  <sortState ref="A2:G68">
    <sortCondition ref="G2:G68"/>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A15"/>
  <sheetViews>
    <sheetView workbookViewId="0">
      <selection activeCell="A14" sqref="A14"/>
    </sheetView>
  </sheetViews>
  <sheetFormatPr baseColWidth="10" defaultColWidth="11.5" defaultRowHeight="14" x14ac:dyDescent="0"/>
  <sheetData>
    <row r="1" spans="1:1" ht="15" thickBot="1">
      <c r="A1" s="187" t="s">
        <v>31</v>
      </c>
    </row>
    <row r="2" spans="1:1">
      <c r="A2" s="188" t="s">
        <v>41</v>
      </c>
    </row>
    <row r="3" spans="1:1">
      <c r="A3" s="189" t="s">
        <v>30</v>
      </c>
    </row>
    <row r="4" spans="1:1">
      <c r="A4" s="189" t="s">
        <v>50</v>
      </c>
    </row>
    <row r="5" spans="1:1">
      <c r="A5" s="189" t="s">
        <v>51</v>
      </c>
    </row>
    <row r="6" spans="1:1">
      <c r="A6" s="189" t="s">
        <v>33</v>
      </c>
    </row>
    <row r="7" spans="1:1">
      <c r="A7" s="190" t="s">
        <v>32</v>
      </c>
    </row>
    <row r="8" spans="1:1">
      <c r="A8" s="190" t="s">
        <v>41</v>
      </c>
    </row>
    <row r="9" spans="1:1">
      <c r="A9" s="189" t="s">
        <v>29</v>
      </c>
    </row>
    <row r="10" spans="1:1">
      <c r="A10" s="65" t="s">
        <v>39</v>
      </c>
    </row>
    <row r="11" spans="1:1">
      <c r="A11" s="65" t="s">
        <v>43</v>
      </c>
    </row>
    <row r="12" spans="1:1">
      <c r="A12" s="65" t="s">
        <v>40</v>
      </c>
    </row>
    <row r="13" spans="1:1">
      <c r="A13" s="65" t="s">
        <v>52</v>
      </c>
    </row>
    <row r="14" spans="1:1">
      <c r="A14" s="66" t="s">
        <v>53</v>
      </c>
    </row>
    <row r="15" spans="1:1" ht="15" thickBot="1">
      <c r="A15" s="263" t="s">
        <v>33</v>
      </c>
    </row>
  </sheetData>
  <sheetProtection password="C760" sheet="1" objects="1" scenarios="1"/>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B4" sqref="B4"/>
    </sheetView>
  </sheetViews>
  <sheetFormatPr baseColWidth="10" defaultColWidth="11.5" defaultRowHeight="14" x14ac:dyDescent="0"/>
  <sheetData>
    <row r="1" spans="1:2">
      <c r="A1" t="s">
        <v>1218</v>
      </c>
      <c r="B1" t="s">
        <v>1217</v>
      </c>
    </row>
    <row r="2" spans="1:2">
      <c r="A2" t="s">
        <v>1219</v>
      </c>
      <c r="B2" t="s">
        <v>1216</v>
      </c>
    </row>
    <row r="3" spans="1:2">
      <c r="A3" t="s">
        <v>1220</v>
      </c>
      <c r="B3">
        <v>5</v>
      </c>
    </row>
  </sheetData>
  <sheetProtection password="C760" sheet="1" objects="1" scenarios="1"/>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Order Form</vt:lpstr>
      <vt:lpstr>POP Order Form</vt:lpstr>
      <vt:lpstr>Pricing + Order Summary</vt:lpstr>
      <vt:lpstr>Terms &amp; Conditions</vt:lpstr>
      <vt:lpstr>Office Use Only</vt:lpstr>
      <vt:lpstr>Pricing Reference</vt:lpstr>
      <vt:lpstr>Lookups</vt:lpstr>
      <vt:lpstr>Version Info</vt:lpstr>
    </vt:vector>
  </TitlesOfParts>
  <Manager>Kristel Hayes</Manager>
  <Company>Mesh Marketing Creative Group,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FW10 Buff Order Form</dc:title>
  <dc:creator>Kristel Hayes</dc:creator>
  <cp:lastModifiedBy>Jake McKittrick</cp:lastModifiedBy>
  <cp:lastPrinted>2014-07-08T20:51:32Z</cp:lastPrinted>
  <dcterms:created xsi:type="dcterms:W3CDTF">2010-02-01T18:55:36Z</dcterms:created>
  <dcterms:modified xsi:type="dcterms:W3CDTF">2014-09-05T15:26:49Z</dcterms:modified>
</cp:coreProperties>
</file>